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xl/_rels/workbook.xml.rels" ContentType="application/vnd.openxmlformats-package.relationships+xml"/>
  <Override PartName="/xl/comments14.xml" ContentType="application/vnd.openxmlformats-officedocument.spreadsheetml.comments+xml"/>
  <Override PartName="/xl/comments5.xml" ContentType="application/vnd.openxmlformats-officedocument.spreadsheetml.comments+xml"/>
  <Override PartName="/xl/media/image1.jpeg" ContentType="image/jpeg"/>
  <Override PartName="/xl/drawings/drawing9.xml" ContentType="application/vnd.openxmlformats-officedocument.drawing+xml"/>
  <Override PartName="/xl/drawings/drawing8.xml" ContentType="application/vnd.openxmlformats-officedocument.drawing+xml"/>
  <Override PartName="/xl/drawings/drawing7.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1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_rels/drawing1.xml.rels" ContentType="application/vnd.openxmlformats-package.relationships+xml"/>
  <Override PartName="/xl/drawings/vmlDrawing2.vml" ContentType="application/vnd.openxmlformats-officedocument.vmlDrawing"/>
  <Override PartName="/xl/drawings/drawing3.xml" ContentType="application/vnd.openxmlformats-officedocument.drawing+xml"/>
  <Override PartName="/xl/drawings/drawing6.xml" ContentType="application/vnd.openxmlformats-officedocument.drawing+xml"/>
  <Override PartName="/xl/drawings/vmlDrawing5.vml" ContentType="application/vnd.openxmlformats-officedocument.vmlDrawing"/>
  <Override PartName="/xl/drawings/vmlDrawing3.vml" ContentType="application/vnd.openxmlformats-officedocument.vmlDrawing"/>
  <Override PartName="/xl/drawings/drawing4.xml" ContentType="application/vnd.openxmlformats-officedocument.drawing+xml"/>
  <Override PartName="/xl/drawings/vmlDrawing4.vml" ContentType="application/vnd.openxmlformats-officedocument.vmlDrawing"/>
  <Override PartName="/xl/drawings/drawing5.xml" ContentType="application/vnd.openxmlformats-officedocument.drawing+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9.xml" ContentType="application/vnd.openxmlformats-officedocument.spreadsheetml.comments+xml"/>
  <Override PartName="/xl/worksheets/_rels/sheet24.xml.rels" ContentType="application/vnd.openxmlformats-package.relationships+xml"/>
  <Override PartName="/xl/worksheets/_rels/sheet25.xml.rels" ContentType="application/vnd.openxmlformats-package.relationships+xml"/>
  <Override PartName="/xl/worksheets/_rels/sheet33.xml.rels" ContentType="application/vnd.openxmlformats-package.relationships+xml"/>
  <Override PartName="/xl/worksheets/_rels/sheet11.xml.rels" ContentType="application/vnd.openxmlformats-package.relationships+xml"/>
  <Override PartName="/xl/worksheets/_rels/sheet5.xml.rels" ContentType="application/vnd.openxmlformats-package.relationships+xml"/>
  <Override PartName="/xl/worksheets/_rels/sheet23.xml.rels" ContentType="application/vnd.openxmlformats-package.relationships+xml"/>
  <Override PartName="/xl/worksheets/_rels/sheet9.xml.rels" ContentType="application/vnd.openxmlformats-package.relationships+xml"/>
  <Override PartName="/xl/worksheets/_rels/sheet15.xml.rels" ContentType="application/vnd.openxmlformats-package.relationships+xml"/>
  <Override PartName="/xl/worksheets/_rels/sheet14.xml.rels" ContentType="application/vnd.openxmlformats-package.relationships+xml"/>
  <Override PartName="/xl/worksheets/_rels/sheet17.xml.rels" ContentType="application/vnd.openxmlformats-package.relationships+xml"/>
  <Override PartName="/xl/worksheets/_rels/sheet1.xml.rels" ContentType="application/vnd.openxmlformats-package.relationships+xml"/>
  <Override PartName="/xl/worksheets/_rels/sheet18.xml.rels" ContentType="application/vnd.openxmlformats-package.relationships+xml"/>
  <Override PartName="/xl/worksheets/_rels/sheet20.xml.rels" ContentType="application/vnd.openxmlformats-package.relationships+xml"/>
  <Override PartName="/xl/worksheets/_rels/sheet19.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30.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31.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1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xml" ContentType="application/vnd.openxmlformats-officedocument.spreadsheetml.worksheet+xml"/>
  <Override PartName="/xl/worksheets/sheet18.xml" ContentType="application/vnd.openxmlformats-officedocument.spreadsheetml.worksheet+xml"/>
  <Override PartName="/xl/worksheets/sheet20.xml" ContentType="application/vnd.openxmlformats-officedocument.spreadsheetml.worksheet+xml"/>
  <Override PartName="/xl/worksheets/sheet2.xml" ContentType="application/vnd.openxmlformats-officedocument.spreadsheetml.worksheet+xml"/>
  <Override PartName="/xl/worksheets/sheet19.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comments33.xml" ContentType="application/vnd.openxmlformats-officedocument.spreadsheetml.comments+xml"/>
  <Override PartName="/xl/styles.xml" ContentType="application/vnd.openxmlformats-officedocument.spreadsheetml.styles+xml"/>
  <Override PartName="/xl/comments18.xml" ContentType="application/vnd.openxmlformats-officedocument.spreadsheetml.comments+xml"/>
  <Override PartName="/xl/theme/theme1.xml" ContentType="application/vnd.openxmlformats-officedocument.theme+xml"/>
  <Override PartName="/xl/workbook.xml" ContentType="application/vnd.openxmlformats-officedocument.spreadsheetml.sheet.main+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30"/>
  </bookViews>
  <sheets>
    <sheet name="Sommaire" sheetId="1" state="visible" r:id="rId3"/>
    <sheet name="Traitements" sheetId="2" state="visible" r:id="rId4"/>
    <sheet name="Traitements (suite)" sheetId="3" state="visible" r:id="rId5"/>
    <sheet name="RDS" sheetId="4" state="visible" r:id="rId6"/>
    <sheet name="Traitements par indices" sheetId="5" state="visible" r:id="rId7"/>
    <sheet name="Groupes et chevrons" sheetId="6" state="visible" r:id="rId8"/>
    <sheet name="Indemnités forfaitaires" sheetId="7" state="visible" r:id="rId9"/>
    <sheet name="IHTS " sheetId="8" state="visible" r:id="rId10"/>
    <sheet name="HSAHSE " sheetId="9" state="visible" r:id="rId11"/>
    <sheet name="HS contractuels" sheetId="10" state="visible" r:id="rId12"/>
    <sheet name="TRAVAUX SUPP. 1D " sheetId="11" state="visible" r:id="rId13"/>
    <sheet name="HS contractuels du privé" sheetId="12" state="visible" r:id="rId14"/>
    <sheet name=" HS contractuels 1D" sheetId="13" state="visible" r:id="rId15"/>
    <sheet name="COURS PRO SOCIALE " sheetId="14" state="visible" r:id="rId16"/>
    <sheet name="APPRENTIS" sheetId="15" state="visible" r:id="rId17"/>
    <sheet name="Greta" sheetId="16" state="visible" r:id="rId18"/>
    <sheet name="FORMATION CONTINUE" sheetId="17" state="visible" r:id="rId19"/>
    <sheet name="ACTIONS 2D DEGRE " sheetId="18" state="visible" r:id="rId20"/>
    <sheet name="IR 1730" sheetId="19" state="hidden" r:id="rId21"/>
    <sheet name="IR 1731-1732" sheetId="20" state="hidden" r:id="rId22"/>
    <sheet name="Indemnité de suivi et d'orienta" sheetId="21" state="visible" r:id="rId23"/>
    <sheet name="Indemnités diverses" sheetId="22" state="visible" r:id="rId24"/>
    <sheet name="INDEMNITES REMPLACEMENTS" sheetId="23" state="visible" r:id="rId25"/>
    <sheet name="PRIMES ENSEIGNEMENT SUPERIEUR" sheetId="24" state="visible" r:id="rId26"/>
    <sheet name="COURS COMPLEMENTAIRES" sheetId="25" state="visible" r:id="rId27"/>
    <sheet name="Formation" sheetId="26" state="visible" r:id="rId28"/>
    <sheet name="CONCOURS" sheetId="27" state="visible" r:id="rId29"/>
    <sheet name="EXAMENS SCO" sheetId="28" state="visible" r:id="rId30"/>
    <sheet name="EXAMENS SUP" sheetId="29" state="visible" r:id="rId31"/>
    <sheet name="Cotisations S.S." sheetId="30" state="visible" r:id="rId32"/>
    <sheet name="Ircantec" sheetId="31" state="visible" r:id="rId33"/>
    <sheet name="Retraite" sheetId="32" state="visible" r:id="rId34"/>
    <sheet name="INDEMNITES INDEXEES" sheetId="33" state="visible" r:id="rId35"/>
  </sheets>
  <externalReferences>
    <externalReference r:id="rId36"/>
    <externalReference r:id="rId37"/>
    <externalReference r:id="rId38"/>
  </externalReferences>
  <definedNames>
    <definedName function="false" hidden="false" localSheetId="12" name="_xlnm.Print_Area" vbProcedure="false">' HS contractuels 1D'!$A$1:$D$17</definedName>
    <definedName function="false" hidden="false" localSheetId="17" name="_xlnm.Print_Area" vbProcedure="false">'ACTIONS 2D DEGRE '!$A$1:$F$79</definedName>
    <definedName function="false" hidden="false" localSheetId="14" name="_xlnm.Print_Area" vbProcedure="false">APPRENTIS!$A$1:$H$60</definedName>
    <definedName function="false" hidden="false" localSheetId="26" name="_xlnm.Print_Area" vbProcedure="false">CONCOURS!$A$1:$H$31</definedName>
    <definedName function="false" hidden="false" localSheetId="29" name="_xlnm.Print_Area" vbProcedure="false">'Cotisations S.S.'!$A$1:$H$33</definedName>
    <definedName function="false" hidden="false" localSheetId="24" name="_xlnm.Print_Area" vbProcedure="false">'COURS COMPLEMENTAIRES'!$A$1:$F$26</definedName>
    <definedName function="false" hidden="false" localSheetId="13" name="_xlnm.Print_Area" vbProcedure="false">'COURS PRO SOCIALE '!$A$1:$H$20</definedName>
    <definedName function="false" hidden="false" localSheetId="27" name="_xlnm.Print_Area" vbProcedure="false">'EXAMENS SCO'!$A$1:$F$13</definedName>
    <definedName function="false" hidden="false" localSheetId="28" name="_xlnm.Print_Area" vbProcedure="false">'EXAMENS SUP'!$A$1:$G$14</definedName>
    <definedName function="false" hidden="false" localSheetId="25" name="_xlnm.Print_Area" vbProcedure="false">Formation!$A$1:$D$21</definedName>
    <definedName function="false" hidden="false" localSheetId="16" name="_xlnm.Print_Area" vbProcedure="false">'FORMATION CONTINUE'!$A$1:$I$30</definedName>
    <definedName function="false" hidden="false" localSheetId="15" name="_xlnm.Print_Area" vbProcedure="false">Greta!$A$1:$H$30</definedName>
    <definedName function="false" hidden="false" localSheetId="5" name="_xlnm.Print_Area" vbProcedure="false">'Groupes et chevrons'!$A$1:$N$25</definedName>
    <definedName function="false" hidden="false" localSheetId="9" name="_xlnm.Print_Area" vbProcedure="false">'HS contractuels'!$B$2:$F$196</definedName>
    <definedName function="false" hidden="false" localSheetId="8" name="_xlnm.Print_Area" vbProcedure="false">'HSAHSE '!$A$1:$U$73</definedName>
    <definedName function="false" hidden="false" localSheetId="7" name="_xlnm.Print_Area" vbProcedure="false">'IHTS '!$A$1:$O$541</definedName>
    <definedName function="false" hidden="false" localSheetId="7" name="_xlnm.Print_Titles" vbProcedure="false">'IHTS '!$1:$2</definedName>
    <definedName function="false" hidden="false" localSheetId="20" name="_xlnm.Print_Area" vbProcedure="false">'Indemnité de suivi et d''orienta'!$A$1:$I$47</definedName>
    <definedName function="false" hidden="false" localSheetId="21" name="_xlnm.Print_Area" vbProcedure="false">'Indemnités diverses'!$A$1:$G$48</definedName>
    <definedName function="false" hidden="false" localSheetId="6" name="_xlnm.Print_Area" vbProcedure="false">'Indemnités forfaitaires'!$A$1:$B$29</definedName>
    <definedName function="false" hidden="false" localSheetId="32" name="_xlnm.Print_Area" vbProcedure="false">'INDEMNITES INDEXEES'!$A$1:$J$113</definedName>
    <definedName function="false" hidden="false" localSheetId="22" name="_xlnm.Print_Area" vbProcedure="false">'INDEMNITES REMPLACEMENTS'!$A$1:$J$38</definedName>
    <definedName function="false" hidden="false" localSheetId="18" name="_xlnm.Print_Area" vbProcedure="false">'IR 1730'!$A$1:$D$16</definedName>
    <definedName function="false" hidden="false" localSheetId="19" name="_xlnm.Print_Area" vbProcedure="false">'IR 1731-1732'!$A$1:$D$19</definedName>
    <definedName function="false" hidden="false" localSheetId="30" name="_xlnm.Print_Area" vbProcedure="false">Ircantec!$A$1:$H$17</definedName>
    <definedName function="false" hidden="false" localSheetId="23" name="_xlnm.Print_Area" vbProcedure="false">'PRIMES ENSEIGNEMENT SUPERIEUR'!$A$2:$D$29</definedName>
    <definedName function="false" hidden="false" localSheetId="3" name="_xlnm.Print_Area" vbProcedure="false">RDS!$A$1:$K$33</definedName>
    <definedName function="false" hidden="false" localSheetId="31" name="_xlnm.Print_Area" vbProcedure="false">Retraite!$A$1:$D$18</definedName>
    <definedName function="false" hidden="false" localSheetId="0" name="_xlnm.Print_Area" vbProcedure="false">Sommaire!$A$2:$M$34</definedName>
    <definedName function="false" hidden="false" localSheetId="1" name="_xlnm.Print_Area" vbProcedure="false">Traitements!$A$1:$L$41</definedName>
    <definedName function="false" hidden="false" localSheetId="2" name="_xlnm.Print_Area" vbProcedure="false">'Traitements (suite)'!$A$1:$K$39</definedName>
    <definedName function="false" hidden="false" localSheetId="4" name="_xlnm.Print_Area" vbProcedure="false">'Traitements par indices'!$A$1:$O$938</definedName>
    <definedName function="false" hidden="false" localSheetId="4" name="_xlnm.Print_Titles" vbProcedure="false">'Traitements par indices'!$1:$2</definedName>
    <definedName function="false" hidden="false" localSheetId="10" name="_xlnm.Print_Area" vbProcedure="false">'TRAVAUX SUPP. 1D '!$A$1:$J$28</definedName>
    <definedName function="false" hidden="false" name="Ancienne_valeur" vbProcedure="false">#REF!</definedName>
    <definedName function="false" hidden="false" name="Anc_valeur" vbProcedure="false">#REF!</definedName>
    <definedName function="false" hidden="false" name="anc_val_PI" vbProcedure="false">#REF!</definedName>
    <definedName function="false" hidden="false" name="Elém_prop2enf" vbProcedure="false">'groupes et chevrons'!#ref!</definedName>
    <definedName function="false" hidden="false" name="Elém_prop3enf" vbProcedure="false">'groupes et chevrons'!#ref!</definedName>
    <definedName function="false" hidden="false" name="Elém_prop_enf_plus" vbProcedure="false">'groupes et chevrons'!#ref!</definedName>
    <definedName function="false" hidden="false" name="INDICES" vbProcedure="false">#REF!</definedName>
    <definedName function="false" hidden="false" name="Ind_rés_zone1" vbProcedure="false">'Groupes et chevrons'!$O$10</definedName>
    <definedName function="false" hidden="false" name="Ind_rés_zone2" vbProcedure="false">'Groupes et chevrons'!$O$11</definedName>
    <definedName function="false" hidden="false" name="MGEN" vbProcedure="false">'Traitements par indices'!$Q$14</definedName>
    <definedName function="false" hidden="false" name="Nelle_valeur_PI" vbProcedure="false">#REF!</definedName>
    <definedName function="false" hidden="false" name="Nlle_valeur" vbProcedure="false">#REF!</definedName>
    <definedName function="false" hidden="false" name="pension_civile" vbProcedure="false">'Groupes et chevrons'!$O$8</definedName>
    <definedName function="false" hidden="false" name="SFT_1enf" vbProcedure="false">'Groupes et chevrons'!$O$12</definedName>
    <definedName function="false" hidden="false" name="SFT_2enf" vbProcedure="false">'Groupes et chevrons'!$O$13</definedName>
    <definedName function="false" hidden="false" name="SFT_3enf" vbProcedure="false">'Groupes et chevrons'!$O$16</definedName>
    <definedName function="false" hidden="false" name="SFT_enf_plus" vbProcedure="false">'Groupes et chevrons'!$O$17</definedName>
    <definedName function="false" hidden="false" name="SMIC" vbProcedure="false">#REF!</definedName>
    <definedName function="false" hidden="false" name="séc_soc" vbProcedure="false">'Groupes et chevrons'!$O$9</definedName>
    <definedName function="false" hidden="false" name="traitement_annuel" vbProcedure="false">#REF!</definedName>
    <definedName function="false" hidden="false" name="TRAIT_MENSUEL" vbProcedure="false">'Traitements par indices'!$D$3</definedName>
    <definedName function="false" hidden="false" name="Valeur_indiciaire" vbProcedure="false">#REF!</definedName>
    <definedName function="false" hidden="false" name="Val_pt_ind" vbProcedure="false">#REF!</definedName>
    <definedName function="false" hidden="false" name="vp0" vbProcedure="false">307.11</definedName>
    <definedName function="false" hidden="false" name="_2_ENF" vbProcedure="false">'Groupes et chevrons'!$O$13</definedName>
    <definedName function="false" hidden="false" name="_vp1" vbProcedure="false">#REF!</definedName>
    <definedName function="false" hidden="false" name="_vp2" vbProcedure="false">#REF!</definedName>
    <definedName function="false" hidden="false" name="_vp3" vbProcedure="false">314.22</definedName>
    <definedName function="false" hidden="false" name="_vp4" vbProcedure="false">317.99</definedName>
    <definedName function="false" hidden="false" name="_vp5" vbProcedure="false">322.44</definedName>
    <definedName function="false" hidden="false" localSheetId="4" name="Elém_prop2enf" vbProcedure="false">'Traitements par indices'!$R$10</definedName>
    <definedName function="false" hidden="false" localSheetId="4" name="Elém_prop3enf" vbProcedure="false">'Traitements par indices'!$R$11</definedName>
    <definedName function="false" hidden="false" localSheetId="4" name="Elém_prop_enf_plus" vbProcedure="false">'Traitements par indices'!$R$12</definedName>
    <definedName function="false" hidden="false" localSheetId="4" name="Ind_rés_zone1" vbProcedure="false">'Traitements par indices'!$P$5</definedName>
    <definedName function="false" hidden="false" localSheetId="4" name="Ind_rés_zone2" vbProcedure="false">'Traitements par indices'!$P$6</definedName>
    <definedName function="false" hidden="false" localSheetId="4" name="pension_civile" vbProcedure="false">'Traitements par indices'!$P$3</definedName>
    <definedName function="false" hidden="false" localSheetId="4" name="SFT_1enf" vbProcedure="false">'Traitements par indices'!$P$9</definedName>
    <definedName function="false" hidden="false" localSheetId="4" name="SFT_2enf" vbProcedure="false">'Traitements par indices'!$P$10</definedName>
    <definedName function="false" hidden="false" localSheetId="4" name="SFT_3enf" vbProcedure="false">'Traitements par indices'!$P$11</definedName>
    <definedName function="false" hidden="false" localSheetId="4" name="SFT_enf_plus" vbProcedure="false">'Traitements par indices'!$P$12</definedName>
    <definedName function="false" hidden="false" localSheetId="4" name="séc_soc" vbProcedure="false">'Traitements par indices'!$P$4</definedName>
    <definedName function="false" hidden="false" localSheetId="4" name="Val_pt_ind" vbProcedure="false">'Traitements par indices'!$P$1</definedName>
    <definedName function="false" hidden="false" localSheetId="5" name="Val_pt_ind" vbProcedure="false">'Groupes et chevrons'!$O$6</definedName>
    <definedName function="false" hidden="false" localSheetId="6" name="Anc_valeur" vbProcedure="false">'[7]indemnites diverses'!#ref!</definedName>
    <definedName function="false" hidden="false" localSheetId="6" name="Elém_prop2enf" vbProcedure="false">[7]echelle!#ref!</definedName>
    <definedName function="false" hidden="false" localSheetId="6" name="Elém_prop3enf" vbProcedure="false">[7]echelle!#ref!</definedName>
    <definedName function="false" hidden="false" localSheetId="6" name="Elém_prop_enf_plus" vbProcedure="false">[7]echelle!#ref!</definedName>
    <definedName function="false" hidden="false" localSheetId="6" name="INDICES" vbProcedure="false">#REF!</definedName>
    <definedName function="false" hidden="false" localSheetId="6" name="Nlle_valeur" vbProcedure="false">'[7]indemnites diverses'!#ref!</definedName>
    <definedName function="false" hidden="false" localSheetId="6" name="SMIC" vbProcedure="false">#REF!</definedName>
    <definedName function="false" hidden="false" localSheetId="6" name="traitement_annuel" vbProcedure="false">#REF!</definedName>
    <definedName function="false" hidden="false" localSheetId="6" name="Valeur_indiciaire" vbProcedure="false">#REF!</definedName>
    <definedName function="false" hidden="false" localSheetId="6" name="Val_pt_ind" vbProcedure="false">#REF!</definedName>
    <definedName function="false" hidden="false" localSheetId="7" name="INDICES" vbProcedure="false">'IHTS '!$A$1:$O$353</definedName>
    <definedName function="false" hidden="false" localSheetId="7" name="Val_pt_ind" vbProcedure="false">'ihts '!#ref!</definedName>
    <definedName function="false" hidden="false" localSheetId="9" name="Anc_valeur" vbProcedure="false">'[6]indemnités diverses'!#ref!</definedName>
    <definedName function="false" hidden="false" localSheetId="9" name="Elém_prop2enf" vbProcedure="false">'[6]groupes et chevrons'!#ref!</definedName>
    <definedName function="false" hidden="false" localSheetId="9" name="Elém_prop3enf" vbProcedure="false">'[6]groupes et chevrons'!#ref!</definedName>
    <definedName function="false" hidden="false" localSheetId="9" name="Elém_prop_enf_plus" vbProcedure="false">'[6]groupes et chevrons'!#ref!</definedName>
    <definedName function="false" hidden="false" localSheetId="9" name="INDICES" vbProcedure="false">#REF!</definedName>
    <definedName function="false" hidden="false" localSheetId="9" name="Nlle_valeur" vbProcedure="false">'[6]indemnités diverses'!#ref!</definedName>
    <definedName function="false" hidden="false" localSheetId="9" name="traitement_annuel" vbProcedure="false">#REF!</definedName>
    <definedName function="false" hidden="false" localSheetId="9" name="Valeur_indiciaire" vbProcedure="false">#REF!</definedName>
    <definedName function="false" hidden="false" localSheetId="9" name="Val_pt_ind" vbProcedure="false">#REF!</definedName>
    <definedName function="false" hidden="false" localSheetId="11" name="Anc_valeur" vbProcedure="false">'[6]indemnités diverses'!#ref!</definedName>
    <definedName function="false" hidden="false" localSheetId="11" name="Elém_prop2enf" vbProcedure="false">'[6]groupes et chevrons'!#ref!</definedName>
    <definedName function="false" hidden="false" localSheetId="11" name="Elém_prop3enf" vbProcedure="false">'[6]groupes et chevrons'!#ref!</definedName>
    <definedName function="false" hidden="false" localSheetId="11" name="Elém_prop_enf_plus" vbProcedure="false">'[6]groupes et chevrons'!#ref!</definedName>
    <definedName function="false" hidden="false" localSheetId="11" name="INDICES" vbProcedure="false">#REF!</definedName>
    <definedName function="false" hidden="false" localSheetId="11" name="Nlle_valeur" vbProcedure="false">'[6]indemnités diverses'!#ref!</definedName>
    <definedName function="false" hidden="false" localSheetId="11" name="SMIC" vbProcedure="false">#REF!</definedName>
    <definedName function="false" hidden="false" localSheetId="11" name="traitement_annuel" vbProcedure="false">#REF!</definedName>
    <definedName function="false" hidden="false" localSheetId="11" name="Valeur_indiciaire" vbProcedure="false">#REF!</definedName>
    <definedName function="false" hidden="false" localSheetId="11" name="Val_pt_ind" vbProcedure="false">#REF!</definedName>
    <definedName function="false" hidden="false" localSheetId="11" name="_vp1" vbProcedure="false">#REF!</definedName>
    <definedName function="false" hidden="false" localSheetId="11" name="_vp2" vbProcedure="false">#REF!</definedName>
    <definedName function="false" hidden="false" localSheetId="12" name="Anc_valeur" vbProcedure="false">'[1]indemnités diverses'!#ref!</definedName>
    <definedName function="false" hidden="false" localSheetId="12" name="Elém_prop2enf" vbProcedure="false">'[1]groupes et chevrons'!#ref!</definedName>
    <definedName function="false" hidden="false" localSheetId="12" name="Elém_prop3enf" vbProcedure="false">'[1]groupes et chevrons'!#ref!</definedName>
    <definedName function="false" hidden="false" localSheetId="12" name="Elém_prop_enf_plus" vbProcedure="false">'[1]groupes et chevrons'!#ref!</definedName>
    <definedName function="false" hidden="false" localSheetId="12" name="INDICES" vbProcedure="false">#REF!</definedName>
    <definedName function="false" hidden="false" localSheetId="12" name="Nlle_valeur" vbProcedure="false">'[1]indemnités diverses'!#ref!</definedName>
    <definedName function="false" hidden="false" localSheetId="12" name="SMIC" vbProcedure="false">#REF!</definedName>
    <definedName function="false" hidden="false" localSheetId="12" name="traitement_annuel" vbProcedure="false">#REF!</definedName>
    <definedName function="false" hidden="false" localSheetId="12" name="Valeur_indiciaire" vbProcedure="false">#REF!</definedName>
    <definedName function="false" hidden="false" localSheetId="12" name="Val_pt_ind" vbProcedure="false">#REF!</definedName>
    <definedName function="false" hidden="false" localSheetId="12" name="_vp1" vbProcedure="false">#REF!</definedName>
    <definedName function="false" hidden="false" localSheetId="12" name="_vp2" vbProcedure="false">#REF!</definedName>
    <definedName function="false" hidden="false" localSheetId="14" name="Anc_valeur" vbProcedure="false">'[3]indemnites diverses'!#ref!</definedName>
    <definedName function="false" hidden="false" localSheetId="14" name="Elém_prop2enf" vbProcedure="false">[3]echelle!#ref!</definedName>
    <definedName function="false" hidden="false" localSheetId="14" name="Elém_prop3enf" vbProcedure="false">[3]echelle!#ref!</definedName>
    <definedName function="false" hidden="false" localSheetId="14" name="Elém_prop_enf_plus" vbProcedure="false">[3]echelle!#ref!</definedName>
    <definedName function="false" hidden="false" localSheetId="14" name="INDICES" vbProcedure="false">#REF!</definedName>
    <definedName function="false" hidden="false" localSheetId="14" name="Nlle_valeur" vbProcedure="false">'[3]indemnites diverses'!#ref!</definedName>
    <definedName function="false" hidden="false" localSheetId="14" name="traitement_annuel" vbProcedure="false">#REF!</definedName>
    <definedName function="false" hidden="false" localSheetId="14" name="Valeur_indiciaire" vbProcedure="false">'[3]jury exam concours titre i.xls'!#ref!</definedName>
    <definedName function="false" hidden="false" localSheetId="14" name="Val_pt_ind" vbProcedure="false">'[3]indemnites horaires'!#ref!</definedName>
    <definedName function="false" hidden="false" localSheetId="15" name="Anc_valeur" vbProcedure="false">'[5]indemnités diverses'!#ref!</definedName>
    <definedName function="false" hidden="false" localSheetId="15" name="Elém_prop2enf" vbProcedure="false">'[5]groupes et chevrons'!#ref!</definedName>
    <definedName function="false" hidden="false" localSheetId="15" name="Elém_prop3enf" vbProcedure="false">'[5]groupes et chevrons'!#ref!</definedName>
    <definedName function="false" hidden="false" localSheetId="15" name="Elém_prop_enf_plus" vbProcedure="false">'[5]groupes et chevrons'!#ref!</definedName>
    <definedName function="false" hidden="false" localSheetId="15" name="INDICES" vbProcedure="false">#REF!</definedName>
    <definedName function="false" hidden="false" localSheetId="15" name="Nlle_valeur" vbProcedure="false">'[5]indemnités diverses'!#ref!</definedName>
    <definedName function="false" hidden="false" localSheetId="15" name="traitement_annuel" vbProcedure="false">#REF!</definedName>
    <definedName function="false" hidden="false" localSheetId="15" name="Valeur_indiciaire" vbProcedure="false">#REF!</definedName>
    <definedName function="false" hidden="false" localSheetId="15" name="Val_pt_ind" vbProcedure="false">#REF!</definedName>
    <definedName function="false" hidden="false" localSheetId="16" name="Anc_valeur" vbProcedure="false">'[5]indemnités diverses'!#ref!</definedName>
    <definedName function="false" hidden="false" localSheetId="16" name="Elém_prop2enf" vbProcedure="false">'[5]groupes et chevrons'!#ref!</definedName>
    <definedName function="false" hidden="false" localSheetId="16" name="Elém_prop3enf" vbProcedure="false">'[5]groupes et chevrons'!#ref!</definedName>
    <definedName function="false" hidden="false" localSheetId="16" name="Elém_prop_enf_plus" vbProcedure="false">'[5]groupes et chevrons'!#ref!</definedName>
    <definedName function="false" hidden="false" localSheetId="16" name="Nlle_valeur" vbProcedure="false">'[5]indemnités diverses'!#ref!</definedName>
    <definedName function="false" hidden="false" localSheetId="17" name="Anc_valeur" vbProcedure="false">'[2]indemnites diverses'!#ref!</definedName>
    <definedName function="false" hidden="false" localSheetId="17" name="Elém_prop2enf" vbProcedure="false">[2]echelle!#ref!</definedName>
    <definedName function="false" hidden="false" localSheetId="17" name="Elém_prop3enf" vbProcedure="false">[2]echelle!#ref!</definedName>
    <definedName function="false" hidden="false" localSheetId="17" name="Elém_prop_enf_plus" vbProcedure="false">[2]echelle!#ref!</definedName>
    <definedName function="false" hidden="false" localSheetId="17" name="Nlle_valeur" vbProcedure="false">'[2]indemnites diverses'!#ref!</definedName>
    <definedName function="false" hidden="false" localSheetId="17" name="Valeur_indiciaire" vbProcedure="false">'[2]jury exam concours titre i.xls'!#ref!</definedName>
    <definedName function="false" hidden="false" localSheetId="17" name="Val_pt_ind" vbProcedure="false">'[2]indemnites horaires'!#ref!</definedName>
    <definedName function="false" hidden="false" localSheetId="20" name="Anc_valeur" vbProcedure="false">#REF!</definedName>
    <definedName function="false" hidden="false" localSheetId="20" name="Elém_prop2enf" vbProcedure="false">'[5]groupes et chevrons'!#ref!</definedName>
    <definedName function="false" hidden="false" localSheetId="20" name="Elém_prop3enf" vbProcedure="false">'[5]groupes et chevrons'!#ref!</definedName>
    <definedName function="false" hidden="false" localSheetId="20" name="Elém_prop_enf_plus" vbProcedure="false">'[5]groupes et chevrons'!#ref!</definedName>
    <definedName function="false" hidden="false" localSheetId="20" name="Nlle_valeur" vbProcedure="false">'[5]indemnités diverses'!#ref!</definedName>
    <definedName function="false" hidden="false" localSheetId="21" name="Anc_valeur" vbProcedure="false">'indemnités diverses'!#ref!</definedName>
    <definedName function="false" hidden="false" localSheetId="21" name="Elém_prop2enf" vbProcedure="false">'[5]groupes et chevrons'!#ref!</definedName>
    <definedName function="false" hidden="false" localSheetId="21" name="Elém_prop3enf" vbProcedure="false">'[5]groupes et chevrons'!#ref!</definedName>
    <definedName function="false" hidden="false" localSheetId="21" name="Elém_prop_enf_plus" vbProcedure="false">'[5]groupes et chevrons'!#ref!</definedName>
    <definedName function="false" hidden="false" localSheetId="21" name="Nlle_valeur" vbProcedure="false">'indemnités diverses'!#ref!</definedName>
    <definedName function="false" hidden="false" localSheetId="22" name="Ancienne_valeur" vbProcedure="false">'INDEMNITES REMPLACEMENTS'!$G$10</definedName>
    <definedName function="false" hidden="false" localSheetId="22" name="Anc_valeur" vbProcedure="false">#REF!</definedName>
    <definedName function="false" hidden="false" localSheetId="22" name="anc_val_PI" vbProcedure="false">'INDEMNITES REMPLACEMENTS'!$M$8</definedName>
    <definedName function="false" hidden="false" localSheetId="22" name="Elém_prop2enf" vbProcedure="false">'[5]groupes et chevrons'!#ref!</definedName>
    <definedName function="false" hidden="false" localSheetId="22" name="Elém_prop3enf" vbProcedure="false">'[5]groupes et chevrons'!#ref!</definedName>
    <definedName function="false" hidden="false" localSheetId="22" name="Elém_prop_enf_plus" vbProcedure="false">'[5]groupes et chevrons'!#ref!</definedName>
    <definedName function="false" hidden="false" localSheetId="22" name="Nelle_valeur_PI" vbProcedure="false">'INDEMNITES REMPLACEMENTS'!$M$9</definedName>
    <definedName function="false" hidden="false" localSheetId="22" name="Nlle_valeur" vbProcedure="false">'[5]indemnités diverses'!#ref!</definedName>
    <definedName function="false" hidden="false" localSheetId="23" name="Anc_valeur" vbProcedure="false">'[9]indemnites diverses'!#ref!</definedName>
    <definedName function="false" hidden="false" localSheetId="23" name="Elém_prop2enf" vbProcedure="false">[9]echelle!#ref!</definedName>
    <definedName function="false" hidden="false" localSheetId="23" name="Elém_prop3enf" vbProcedure="false">[9]echelle!#ref!</definedName>
    <definedName function="false" hidden="false" localSheetId="23" name="Elém_prop_enf_plus" vbProcedure="false">[9]echelle!#ref!</definedName>
    <definedName function="false" hidden="false" localSheetId="23" name="Nlle_valeur" vbProcedure="false">'[9]indemnites diverses'!#ref!</definedName>
    <definedName function="false" hidden="false" localSheetId="23" name="Valeur_indiciaire" vbProcedure="false">'[9]jury exam concours titre i.xls'!#ref!</definedName>
    <definedName function="false" hidden="false" localSheetId="23" name="Val_pt_ind" vbProcedure="false">'[9]indemnites horaires'!#ref!</definedName>
    <definedName function="false" hidden="false" localSheetId="24" name="Anc_valeur" vbProcedure="false">'[5]indemnités diverses'!#ref!</definedName>
    <definedName function="false" hidden="false" localSheetId="24" name="Elém_prop2enf" vbProcedure="false">'[5]groupes et chevrons'!#ref!</definedName>
    <definedName function="false" hidden="false" localSheetId="24" name="Elém_prop3enf" vbProcedure="false">'[5]groupes et chevrons'!#ref!</definedName>
    <definedName function="false" hidden="false" localSheetId="24" name="Elém_prop_enf_plus" vbProcedure="false">'[5]groupes et chevrons'!#ref!</definedName>
    <definedName function="false" hidden="false" localSheetId="24" name="Nlle_valeur" vbProcedure="false">'[5]indemnités diverses'!#ref!</definedName>
    <definedName function="false" hidden="false" localSheetId="24" name="Valeur_indiciaire" vbProcedure="false">#REF!</definedName>
    <definedName function="false" hidden="false" localSheetId="24" name="Val_pt_ind" vbProcedure="false">#REF!</definedName>
    <definedName function="false" hidden="false" localSheetId="29" name="Anc_valeur" vbProcedure="false">'[4]indemn  diverses '!#ref!</definedName>
    <definedName function="false" hidden="false" localSheetId="29" name="Elém_prop2enf" vbProcedure="false">[4]echelle!#ref!</definedName>
    <definedName function="false" hidden="false" localSheetId="29" name="Elém_prop3enf" vbProcedure="false">[4]echelle!#ref!</definedName>
    <definedName function="false" hidden="false" localSheetId="29" name="Elém_prop_enf_plus" vbProcedure="false">[4]echelle!#ref!</definedName>
    <definedName function="false" hidden="false" localSheetId="29" name="Nlle_valeur" vbProcedure="false">'[1]INDEMN  DIVERSES '!$H$13</definedName>
    <definedName function="false" hidden="false" localSheetId="29" name="Valeur_indiciaire" vbProcedure="false">'[4]jury exam concours titre i.xls'!#ref!</definedName>
    <definedName function="false" hidden="false" localSheetId="29" name="Val_pt_ind" vbProcedure="false">#REF!</definedName>
    <definedName function="false" hidden="false" localSheetId="29" name="_vp1" vbProcedure="false">#REF!</definedName>
    <definedName function="false" hidden="false" localSheetId="29" name="_vp2" vbProcedure="false">#REF!</definedName>
    <definedName function="false" hidden="false" localSheetId="30" name="Anc_valeur" vbProcedure="false">#REF!</definedName>
    <definedName function="false" hidden="false" localSheetId="30" name="Nlle_valeur" vbProcedure="false">#REF!</definedName>
    <definedName function="false" hidden="false" localSheetId="31" name="Anc_valeur" vbProcedure="false">#REF!</definedName>
    <definedName function="false" hidden="false" localSheetId="31" name="Elém_prop2enf" vbProcedure="false">'groupes et chevrons'!#ref!</definedName>
    <definedName function="false" hidden="false" localSheetId="31" name="Elém_prop3enf" vbProcedure="false">'groupes et chevrons'!#ref!</definedName>
    <definedName function="false" hidden="false" localSheetId="31" name="Elém_prop_enf_plus" vbProcedure="false">'groupes et chevrons'!#ref!</definedName>
    <definedName function="false" hidden="false" localSheetId="31" name="Nlle_valeur" vbProcedure="false">#REF!</definedName>
    <definedName function="false" hidden="false" localSheetId="31" name="Valeur_indiciaire" vbProcedure="false">#REF!</definedName>
    <definedName function="false" hidden="false" localSheetId="31" name="Val_pt_ind" vbProcedure="false">#REF!</definedName>
    <definedName function="false" hidden="false" localSheetId="32" name="Anc_valeur" vbProcedure="false">'[8]indemnites diverses'!#ref!</definedName>
    <definedName function="false" hidden="false" localSheetId="32" name="Elém_prop2enf" vbProcedure="false">[8]echelle!#ref!</definedName>
    <definedName function="false" hidden="false" localSheetId="32" name="Elém_prop3enf" vbProcedure="false">[8]echelle!#ref!</definedName>
    <definedName function="false" hidden="false" localSheetId="32" name="Elém_prop_enf_plus" vbProcedure="false">[8]echelle!#ref!</definedName>
    <definedName function="false" hidden="false" localSheetId="32" name="Nlle_valeur" vbProcedure="false">'[8]indemnites diverses'!#ref!</definedName>
  </definedNames>
  <calcPr iterateCount="100" refMode="A1" iterate="false" iterateDelta="0.0001"/>
  <extLst>
    <ext xmlns:loext="http://schemas.libreoffice.org/" uri="{7626C862-2A13-11E5-B345-FEFF819CDC9F}">
      <loext:extCalcPr stringRefSyntax="ExcelA1"/>
    </ext>
  </extLst>
</workbook>
</file>

<file path=xl/comments14.xml><?xml version="1.0" encoding="utf-8"?>
<comments xmlns="http://schemas.openxmlformats.org/spreadsheetml/2006/main" xmlns:xdr="http://schemas.openxmlformats.org/drawingml/2006/spreadsheetDrawing">
  <authors>
    <author> </author>
  </authors>
  <commentList>
    <comment ref="F17" authorId="0">
      <text>
        <r>
          <rPr>
            <sz val="10"/>
            <rFont val="Calibri"/>
            <family val="2"/>
          </rPr>
          <t xml:space="preserve">Code 14
</t>
        </r>
      </text>
    </comment>
    <comment ref="F18" authorId="0">
      <text>
        <r>
          <rPr>
            <sz val="10"/>
            <rFont val="Calibri"/>
            <family val="2"/>
          </rPr>
          <t xml:space="preserve">Code 14
</t>
        </r>
      </text>
    </comment>
    <comment ref="F19" authorId="0">
      <text>
        <r>
          <rPr>
            <sz val="10"/>
            <rFont val="Calibri"/>
            <family val="2"/>
          </rPr>
          <t xml:space="preserve">Code 14
</t>
        </r>
      </text>
    </comment>
  </commentList>
</comments>
</file>

<file path=xl/comments18.xml><?xml version="1.0" encoding="utf-8"?>
<comments xmlns="http://schemas.openxmlformats.org/spreadsheetml/2006/main" xmlns:xdr="http://schemas.openxmlformats.org/drawingml/2006/spreadsheetDrawing">
  <authors>
    <author> </author>
  </authors>
  <commentList>
    <comment ref="C18" authorId="0">
      <text>
        <r>
          <rPr>
            <sz val="10"/>
            <rFont val="Calibri"/>
            <family val="2"/>
          </rPr>
          <t xml:space="preserve">Le taux horaire de l'indemnité de vacation instituée par le décret du 19/08/1992 susvisé est fixé à 50/10 000 du traitement brut annuel afférent à l'indice 100 majoré (arrêté du 07.03.02 modifiant l'arrêté du 19.08.92 (JO du 15.03.02).</t>
        </r>
      </text>
    </comment>
  </commentList>
</comments>
</file>

<file path=xl/comments33.xml><?xml version="1.0" encoding="utf-8"?>
<comments xmlns="http://schemas.openxmlformats.org/spreadsheetml/2006/main" xmlns:xdr="http://schemas.openxmlformats.org/drawingml/2006/spreadsheetDrawing">
  <authors>
    <author> </author>
    <author>Administration centrale</author>
  </authors>
  <commentList>
    <comment ref="B16" authorId="0">
      <text>
        <r>
          <rPr>
            <sz val="10"/>
            <rFont val="Calibri"/>
            <family val="2"/>
          </rPr>
          <t xml:space="preserve">au 01.01.2009
</t>
        </r>
      </text>
    </comment>
    <comment ref="B24" authorId="0">
      <text>
        <r>
          <rPr>
            <sz val="10"/>
            <rFont val="Calibri"/>
            <family val="2"/>
          </rPr>
          <t xml:space="preserve">fixé par arrêté au 01.09.2015.</t>
        </r>
      </text>
    </comment>
    <comment ref="G29" authorId="1">
      <text>
        <r>
          <rPr>
            <sz val="10"/>
            <rFont val="Calibri"/>
            <family val="2"/>
          </rPr>
          <t xml:space="preserve">
</t>
        </r>
        <r>
          <rPr>
            <b val="true"/>
            <sz val="9"/>
            <color rgb="FF000000"/>
            <rFont val="Tahoma"/>
            <family val="2"/>
            <charset val="1"/>
          </rPr>
          <t xml:space="preserve">Voir onglet "APPRENTIS"</t>
        </r>
      </text>
    </comment>
  </commentList>
</comments>
</file>

<file path=xl/comments5.xml><?xml version="1.0" encoding="utf-8"?>
<comments xmlns="http://schemas.openxmlformats.org/spreadsheetml/2006/main" xmlns:xdr="http://schemas.openxmlformats.org/drawingml/2006/spreadsheetDrawing">
  <authors>
    <author> </author>
    <author>Administration centrale</author>
  </authors>
  <commentList>
    <comment ref="B199" authorId="0">
      <text>
        <r>
          <rPr>
            <sz val="10"/>
            <rFont val="Calibri"/>
            <family val="2"/>
          </rPr>
          <t xml:space="preserve">SIB BUREAUTIQUE:
</t>
        </r>
        <r>
          <rPr>
            <sz val="8"/>
            <color rgb="FF000000"/>
            <rFont val="Tahoma"/>
            <family val="2"/>
            <charset val="1"/>
          </rPr>
          <t xml:space="preserve">Seuil d'exonération de la contribution exceptionnelle de solidarité</t>
        </r>
      </text>
    </comment>
    <comment ref="B211" authorId="0">
      <text>
        <r>
          <rPr>
            <sz val="10"/>
            <rFont val="Calibri"/>
            <family val="2"/>
          </rPr>
          <t xml:space="preserve">SIB BUREAUTIQUE:
</t>
        </r>
        <r>
          <rPr>
            <sz val="8"/>
            <color rgb="FF000000"/>
            <rFont val="Tahoma"/>
            <family val="2"/>
            <charset val="1"/>
          </rPr>
          <t xml:space="preserve">Taux plancher de l'indemnité de résidence</t>
        </r>
      </text>
    </comment>
    <comment ref="B270" authorId="1">
      <text>
        <r>
          <rPr>
            <sz val="10"/>
            <rFont val="Calibri"/>
            <family val="2"/>
          </rPr>
          <t xml:space="preserve">Administration centrale:
</t>
        </r>
        <r>
          <rPr>
            <sz val="9"/>
            <color rgb="FF000000"/>
            <rFont val="Tahoma"/>
            <family val="2"/>
            <charset val="1"/>
          </rPr>
          <t xml:space="preserve">Indice minimum de la fonction publique</t>
        </r>
      </text>
    </comment>
    <comment ref="B427" authorId="0">
      <text>
        <r>
          <rPr>
            <sz val="10"/>
            <rFont val="Calibri"/>
            <family val="2"/>
          </rPr>
          <t xml:space="preserve">SIB BUREAUTIQUE:
</t>
        </r>
        <r>
          <rPr>
            <sz val="8"/>
            <color rgb="FF000000"/>
            <rFont val="Tahoma"/>
            <family val="2"/>
            <charset val="1"/>
          </rPr>
          <t xml:space="preserve">Taux plancher du SFT</t>
        </r>
      </text>
    </comment>
    <comment ref="B488" authorId="0">
      <text>
        <r>
          <rPr>
            <sz val="10"/>
            <rFont val="Calibri"/>
            <family val="2"/>
          </rPr>
          <t xml:space="preserve">SIB BUREAUTIQUE:
</t>
        </r>
        <r>
          <rPr>
            <sz val="8"/>
            <color rgb="FF000000"/>
            <rFont val="Tahoma"/>
            <family val="2"/>
            <charset val="1"/>
          </rPr>
          <t xml:space="preserve">Indice de calcul des indemnités du décret de 1956 et du capital décès</t>
        </r>
      </text>
    </comment>
    <comment ref="B782" authorId="0">
      <text>
        <r>
          <rPr>
            <sz val="10"/>
            <rFont val="Calibri"/>
            <family val="2"/>
          </rPr>
          <t xml:space="preserve">SIB BUREAUTIQUE:
</t>
        </r>
        <r>
          <rPr>
            <sz val="8"/>
            <color rgb="FF000000"/>
            <rFont val="Tahoma"/>
            <family val="2"/>
            <charset val="1"/>
          </rPr>
          <t xml:space="preserve">Taux plafond du SFT</t>
        </r>
      </text>
    </comment>
    <comment ref="O147" authorId="0">
      <text>
        <r>
          <rPr>
            <sz val="10"/>
            <rFont val="Calibri"/>
            <family val="2"/>
          </rPr>
          <t xml:space="preserve">SIB BUREAUTIQUE:
</t>
        </r>
        <r>
          <rPr>
            <sz val="8"/>
            <color rgb="FF000000"/>
            <rFont val="Tahoma"/>
            <family val="2"/>
            <charset val="1"/>
          </rPr>
          <t xml:space="preserve">Indice minimum de la fonction publique</t>
        </r>
      </text>
    </comment>
    <comment ref="O199" authorId="0">
      <text>
        <r>
          <rPr>
            <sz val="10"/>
            <rFont val="Calibri"/>
            <family val="2"/>
          </rPr>
          <t xml:space="preserve">SIB BUREAUTIQUE:
</t>
        </r>
        <r>
          <rPr>
            <sz val="8"/>
            <color rgb="FF000000"/>
            <rFont val="Tahoma"/>
            <family val="2"/>
            <charset val="1"/>
          </rPr>
          <t xml:space="preserve">Seuil d'exonération de la contribution exceptionnelle de solidarité</t>
        </r>
      </text>
    </comment>
    <comment ref="O211" authorId="0">
      <text>
        <r>
          <rPr>
            <sz val="10"/>
            <rFont val="Calibri"/>
            <family val="2"/>
          </rPr>
          <t xml:space="preserve">SIB BUREAUTIQUE:
</t>
        </r>
        <r>
          <rPr>
            <sz val="8"/>
            <color rgb="FF000000"/>
            <rFont val="Tahoma"/>
            <family val="2"/>
            <charset val="1"/>
          </rPr>
          <t xml:space="preserve">Taux plancher de l'indemnité de résidence</t>
        </r>
      </text>
    </comment>
    <comment ref="O427" authorId="0">
      <text>
        <r>
          <rPr>
            <sz val="10"/>
            <rFont val="Calibri"/>
            <family val="2"/>
          </rPr>
          <t xml:space="preserve">SIB BUREAUTIQUE:
</t>
        </r>
        <r>
          <rPr>
            <sz val="8"/>
            <color rgb="FF000000"/>
            <rFont val="Tahoma"/>
            <family val="2"/>
            <charset val="1"/>
          </rPr>
          <t xml:space="preserve">Taux plancher du SFT</t>
        </r>
      </text>
    </comment>
    <comment ref="O488" authorId="0">
      <text>
        <r>
          <rPr>
            <sz val="10"/>
            <rFont val="Calibri"/>
            <family val="2"/>
          </rPr>
          <t xml:space="preserve">SIB BUREAUTIQUE:
</t>
        </r>
        <r>
          <rPr>
            <sz val="8"/>
            <color rgb="FF000000"/>
            <rFont val="Tahoma"/>
            <family val="2"/>
            <charset val="1"/>
          </rPr>
          <t xml:space="preserve">Indice de calcul des indemnités du décret de 1956 et du capital décès</t>
        </r>
      </text>
    </comment>
    <comment ref="O782" authorId="0">
      <text>
        <r>
          <rPr>
            <sz val="10"/>
            <rFont val="Calibri"/>
            <family val="2"/>
          </rPr>
          <t xml:space="preserve">SIB BUREAUTIQUE:
</t>
        </r>
        <r>
          <rPr>
            <sz val="8"/>
            <color rgb="FF000000"/>
            <rFont val="Tahoma"/>
            <family val="2"/>
            <charset val="1"/>
          </rPr>
          <t xml:space="preserve">Taux plafond du SFT</t>
        </r>
      </text>
    </comment>
  </commentList>
</comments>
</file>

<file path=xl/comments9.xml><?xml version="1.0" encoding="utf-8"?>
<comments xmlns="http://schemas.openxmlformats.org/spreadsheetml/2006/main" xmlns:xdr="http://schemas.openxmlformats.org/drawingml/2006/spreadsheetDrawing">
  <authors>
    <author>Administration centrale</author>
  </authors>
  <commentList>
    <comment ref="L9" authorId="0">
      <text>
        <r>
          <rPr>
            <sz val="10"/>
            <rFont val="Calibri"/>
            <family val="2"/>
          </rPr>
          <t xml:space="preserve">Administration centrale:
</t>
        </r>
        <r>
          <rPr>
            <sz val="9"/>
            <color rgb="FF000000"/>
            <rFont val="Tahoma"/>
            <family val="2"/>
            <charset val="1"/>
          </rPr>
          <t xml:space="preserve">grille indiciaire: arrêté du 30 aout 1989 fixant l'échelonnement indiciaire applicable aux chargés d'enseignement. (toujours en vigueur)</t>
        </r>
      </text>
    </comment>
  </commentList>
</comments>
</file>

<file path=xl/sharedStrings.xml><?xml version="1.0" encoding="utf-8"?>
<sst xmlns="http://schemas.openxmlformats.org/spreadsheetml/2006/main" count="2560" uniqueCount="1156">
  <si>
    <t xml:space="preserve">Divers : valeur point, relèvements indiciaires.</t>
  </si>
  <si>
    <t xml:space="preserve">Pension civile, Sécurité sociale, Indemnité de résidence, intérêt légal, S.F.T., S.M.I.C.</t>
  </si>
  <si>
    <t xml:space="preserve">Contribution au remboursement de la dette sociale.</t>
  </si>
  <si>
    <t xml:space="preserve">Barème des traitements.</t>
  </si>
  <si>
    <t xml:space="preserve">Barème des traitements : groupes hors échelle.</t>
  </si>
  <si>
    <t xml:space="preserve">Indemnités forfaitaires pour travaux supplémentaires.</t>
  </si>
  <si>
    <t xml:space="preserve">Indemnités horaires pour travaux supplémentaires  </t>
  </si>
  <si>
    <t xml:space="preserve">Tableau des heures supplémentaires d'enseignement, de suppléance et de surveillance.</t>
  </si>
  <si>
    <t xml:space="preserve">Heures supplémentaires des contractuels de l'enseignement public</t>
  </si>
  <si>
    <t xml:space="preserve">Rémunération travaux supplémentaires personnels enseignants du 1er degré.</t>
  </si>
  <si>
    <t xml:space="preserve">Heure supplémentaire des contractuels de l'enseignement privé</t>
  </si>
  <si>
    <t xml:space="preserve">Heure supplémentaire des contractuels du 1er degré de l'enseignement public</t>
  </si>
  <si>
    <t xml:space="preserve">Rémunération des personnes participant aux activité de formation d'apprentis ou de formation continue des adultes IR 0507</t>
  </si>
  <si>
    <t xml:space="preserve">Rémunération des personnes participant aux activités de formation d'apprentis.</t>
  </si>
  <si>
    <t xml:space="preserve">Rémunération des personnes participant aux activités de formation d'apprentis : GRETA</t>
  </si>
  <si>
    <t xml:space="preserve">Rémunération des personnes participant aux activités de formation continue des adultes.</t>
  </si>
  <si>
    <t xml:space="preserve">Rétribution de diverses actions dans le second degré.</t>
  </si>
  <si>
    <t xml:space="preserve">Indemnité de suivi et d'orientation des élèves.</t>
  </si>
  <si>
    <t xml:space="preserve">Indemnités diverses.</t>
  </si>
  <si>
    <t xml:space="preserve">Indemnités de sujétion spéciale de remplacement.</t>
  </si>
  <si>
    <t xml:space="preserve">Enseignement supérieur : primes </t>
  </si>
  <si>
    <t xml:space="preserve">Enseignement supérieur : cours complémentaires.</t>
  </si>
  <si>
    <t xml:space="preserve">Rémunération des intervenants : formation</t>
  </si>
  <si>
    <t xml:space="preserve">Rémunération des intervenants : concours</t>
  </si>
  <si>
    <t xml:space="preserve">Rémunération des intervenants : examens scolaires</t>
  </si>
  <si>
    <t xml:space="preserve">Rémunération des intervenants : examens supérieurs</t>
  </si>
  <si>
    <t xml:space="preserve">Cotisations et contributions Sécurité sociale.</t>
  </si>
  <si>
    <t xml:space="preserve">Cotisations Ircantec et capital décès.</t>
  </si>
  <si>
    <t xml:space="preserve">Cotisations retraite personnels enseignement privé.</t>
  </si>
  <si>
    <t xml:space="preserve">Taux des indemnités indexées.</t>
  </si>
  <si>
    <t xml:space="preserve">TRAITEMENTS</t>
  </si>
  <si>
    <t xml:space="preserve">Il est rappelé que les traitements de la Fonction Publique ont subi de façon générale les relèvements indiciaires suivants à compter des dates ci-dessous :</t>
  </si>
  <si>
    <t xml:space="preserve">* Valeur du point indiciaire à compter du 01.07.2023 : </t>
  </si>
  <si>
    <t xml:space="preserve">(Décret n°2023-519 du 28 juin 2023) </t>
  </si>
  <si>
    <t xml:space="preserve">* 1er JUILLET 2007 :</t>
  </si>
  <si>
    <t xml:space="preserve">3 points</t>
  </si>
  <si>
    <t xml:space="preserve">jusqu'à l'indice majoré 280</t>
  </si>
  <si>
    <t xml:space="preserve">   Indice minimum Fonction Publique  </t>
  </si>
  <si>
    <t xml:space="preserve">2 points</t>
  </si>
  <si>
    <t xml:space="preserve">pour l'indice 281</t>
  </si>
  <si>
    <t xml:space="preserve">A/c du 01.07.2023 - indice majoré :  </t>
  </si>
  <si>
    <t xml:space="preserve">brut :</t>
  </si>
  <si>
    <t xml:space="preserve">1 point</t>
  </si>
  <si>
    <t xml:space="preserve">pour l'indice 282</t>
  </si>
  <si>
    <t xml:space="preserve">* 1er MAI 2008 :</t>
  </si>
  <si>
    <t xml:space="preserve">5 points</t>
  </si>
  <si>
    <t xml:space="preserve">jusqu'à l'indice majoré 283</t>
  </si>
  <si>
    <t xml:space="preserve">4 points</t>
  </si>
  <si>
    <t xml:space="preserve">pour l'indice 284</t>
  </si>
  <si>
    <t xml:space="preserve">pour l'indice 285</t>
  </si>
  <si>
    <t xml:space="preserve">pour l'indice 286</t>
  </si>
  <si>
    <t xml:space="preserve">TABLEAU INDICATIF DES QUOTITES DE TRAITEMENT CORRESPONDANT</t>
  </si>
  <si>
    <t xml:space="preserve">1 point </t>
  </si>
  <si>
    <t xml:space="preserve">pour l'indice 287</t>
  </si>
  <si>
    <t xml:space="preserve">AUX QUOTITES DE SERVICE A TEMPS PARTIEL</t>
  </si>
  <si>
    <t xml:space="preserve">* 1er JUILLET 2008 :</t>
  </si>
  <si>
    <t xml:space="preserve">2 points </t>
  </si>
  <si>
    <t xml:space="preserve">jusqu'à l'indice majoré 288</t>
  </si>
  <si>
    <t xml:space="preserve">pour l'indice 289</t>
  </si>
  <si>
    <t xml:space="preserve">Quotités de service à temps partiel</t>
  </si>
  <si>
    <t xml:space="preserve">* 1er JUILLET 2009 :</t>
  </si>
  <si>
    <t xml:space="preserve">jusqu'à l'indice majoré 290</t>
  </si>
  <si>
    <t xml:space="preserve">pour l'indice majoré 291</t>
  </si>
  <si>
    <t xml:space="preserve">pour l'indice majoré 292</t>
  </si>
  <si>
    <t xml:space="preserve">pour l'indice majoré 293</t>
  </si>
  <si>
    <t xml:space="preserve">Quotités de traitement correspondants</t>
  </si>
  <si>
    <t xml:space="preserve">pour l'indice majoré 294</t>
  </si>
  <si>
    <t xml:space="preserve">* 1er JANVIER 2011 :</t>
  </si>
  <si>
    <t xml:space="preserve">3 points </t>
  </si>
  <si>
    <t xml:space="preserve">des indices majorés 292 à 295</t>
  </si>
  <si>
    <t xml:space="preserve">pour l'indice majoré 296</t>
  </si>
  <si>
    <t xml:space="preserve">pour les indices majorés 297 et 298</t>
  </si>
  <si>
    <t xml:space="preserve">* 1er JANVIER 2012 :</t>
  </si>
  <si>
    <t xml:space="preserve">7 points </t>
  </si>
  <si>
    <t xml:space="preserve">pour les indices 295 à 299</t>
  </si>
  <si>
    <t xml:space="preserve">6 points</t>
  </si>
  <si>
    <t xml:space="preserve">pour l'indice majoré 300</t>
  </si>
  <si>
    <t xml:space="preserve">TEXTES DE REFERENCE </t>
  </si>
  <si>
    <t xml:space="preserve">pour l'indice majoré 301</t>
  </si>
  <si>
    <t xml:space="preserve">- Articles L. 9 et L. 11 bis du code des pensions civiles et militaires de retraite</t>
  </si>
  <si>
    <t xml:space="preserve">pour l'indice majoré 302</t>
  </si>
  <si>
    <t xml:space="preserve">- Articles 37 à 40 de la loi n° 84-16 du 11.01.84 modifiée portant dispositions statutaires</t>
  </si>
  <si>
    <t xml:space="preserve">pour l'indice majoré 303</t>
  </si>
  <si>
    <t xml:space="preserve">  relatives à la fonction publique de l'Etat</t>
  </si>
  <si>
    <t xml:space="preserve">pour les indices 304 et 305</t>
  </si>
  <si>
    <t xml:space="preserve">- Décret n° 82-624 du 20.07.82 modifié fixant les modalités d'application pour les fonctionnaires</t>
  </si>
  <si>
    <t xml:space="preserve">pour l'indice majoré 306</t>
  </si>
  <si>
    <t xml:space="preserve">  de l'ordonnance n° 82-296 du 31.03.82 relative à l'exercice des fonctions à temps partiel</t>
  </si>
  <si>
    <t xml:space="preserve">* 1er JUILLET 2012 :</t>
  </si>
  <si>
    <t xml:space="preserve">6 points </t>
  </si>
  <si>
    <t xml:space="preserve">pour les indices 299 à 302</t>
  </si>
  <si>
    <t xml:space="preserve">- Décret n° 86-83 du 17.01.86 modifié relatif aux dispositions applicables aux agents non titulaires</t>
  </si>
  <si>
    <t xml:space="preserve">  de l'Etat pris pour l'application de l'article 7 de la loi n° 84-16 du 11 janvier 1984 modifiée portant</t>
  </si>
  <si>
    <t xml:space="preserve">pour l'indice majoré 304</t>
  </si>
  <si>
    <t xml:space="preserve">  dispositions statutaires relatives à la fonction publique de l'Etat</t>
  </si>
  <si>
    <t xml:space="preserve">pour l'indice majoré 305</t>
  </si>
  <si>
    <t xml:space="preserve">- Décret n° 94-874 du 07.10.94 fixant les dispositions communes applicables aux stagiaires</t>
  </si>
  <si>
    <t xml:space="preserve">  de l'Etat et de ses établissements publics</t>
  </si>
  <si>
    <t xml:space="preserve">pour l'indice majoré 307</t>
  </si>
  <si>
    <t xml:space="preserve">- Décret n° 2002-1072 du 07.08.02 relatif au temps partiel annualisé dans la fonction publique de l'Etat.</t>
  </si>
  <si>
    <t xml:space="preserve">* 1er JANVIER 2013 :</t>
  </si>
  <si>
    <t xml:space="preserve">pour les indices majorés 308 à 313 </t>
  </si>
  <si>
    <t xml:space="preserve">* 1er AVRIL 2021 :</t>
  </si>
  <si>
    <t xml:space="preserve">pour les indices majorés 330 à 333</t>
  </si>
  <si>
    <t xml:space="preserve">pour les indices majorés 334 et 335</t>
  </si>
  <si>
    <t xml:space="preserve">*1er JUILLET 2023</t>
  </si>
  <si>
    <t xml:space="preserve">8 points </t>
  </si>
  <si>
    <t xml:space="preserve">pour l'indice majoré 362</t>
  </si>
  <si>
    <t xml:space="preserve">pour l'indice majoré 363</t>
  </si>
  <si>
    <t xml:space="preserve">pour l'indice majoré 364</t>
  </si>
  <si>
    <t xml:space="preserve">pour l'indice majoré 365</t>
  </si>
  <si>
    <t xml:space="preserve">5 points </t>
  </si>
  <si>
    <t xml:space="preserve">pour l'indice majoré 366</t>
  </si>
  <si>
    <t xml:space="preserve">pour l'indice majoré 367</t>
  </si>
  <si>
    <t xml:space="preserve">pour l'indice majoré 368</t>
  </si>
  <si>
    <t xml:space="preserve">pour l'indice majoré 369</t>
  </si>
  <si>
    <t xml:space="preserve">pour l'indice majoré 370</t>
  </si>
  <si>
    <t xml:space="preserve">pour l'indice majoré 371</t>
  </si>
  <si>
    <t xml:space="preserve">*1er JANVIER 2024</t>
  </si>
  <si>
    <t xml:space="preserve">pour tous les indices majorés</t>
  </si>
  <si>
    <t xml:space="preserve">TRAITEMENTS (SUITE)</t>
  </si>
  <si>
    <t xml:space="preserve">PENSION CIVILE</t>
  </si>
  <si>
    <t xml:space="preserve">SUPPLEMENT FAMILIAL DE TRAITEMENT</t>
  </si>
  <si>
    <t xml:space="preserve">TAUX :</t>
  </si>
  <si>
    <t xml:space="preserve">11,10 % sur le total du traitement mensuel brut à compter du 01.01.2020</t>
  </si>
  <si>
    <t xml:space="preserve">Décret n° 85-1148 du 24 octobre 1985 modifié</t>
  </si>
  <si>
    <t xml:space="preserve">ELEMENT FIXE</t>
  </si>
  <si>
    <t xml:space="preserve">ELEMENT PROPORTIONNEL</t>
  </si>
  <si>
    <t xml:space="preserve">(décret n° 2014-1531 du 17.12.2014 - article 11)</t>
  </si>
  <si>
    <t xml:space="preserve">1 ENFANT</t>
  </si>
  <si>
    <t xml:space="preserve">2,29 €</t>
  </si>
  <si>
    <t xml:space="preserve">néant</t>
  </si>
  <si>
    <t xml:space="preserve">2 ENFANTS</t>
  </si>
  <si>
    <t xml:space="preserve">10,67 €</t>
  </si>
  <si>
    <t xml:space="preserve">3 % du traitement mensuel brut</t>
  </si>
  <si>
    <t xml:space="preserve">SECURITE SOCIALE</t>
  </si>
  <si>
    <t xml:space="preserve">3 ENFANTS</t>
  </si>
  <si>
    <t xml:space="preserve">8 %            "                       "       </t>
  </si>
  <si>
    <t xml:space="preserve">Enfant en plus</t>
  </si>
  <si>
    <t xml:space="preserve">4,57 €</t>
  </si>
  <si>
    <t xml:space="preserve">6 %            "                       "       </t>
  </si>
  <si>
    <t xml:space="preserve">Plafond mensuel :</t>
  </si>
  <si>
    <t xml:space="preserve">(à partir du 1er janvier 2025)</t>
  </si>
  <si>
    <t xml:space="preserve">(arrêté du 19 décembre 2024) </t>
  </si>
  <si>
    <t xml:space="preserve">Taux plancher : indice brut</t>
  </si>
  <si>
    <t xml:space="preserve">majoré</t>
  </si>
  <si>
    <t xml:space="preserve">Taux plafond   : indice brut</t>
  </si>
  <si>
    <t xml:space="preserve">TAUX : depuis le 01.01.1998 et afin de compenser la hausse de la contribution sociale généralisée, la cotisation d'assurance maladie est supprimée pour les traitements des fonctionnaires.</t>
  </si>
  <si>
    <t xml:space="preserve">INDEMNITE DE RESIDENCE</t>
  </si>
  <si>
    <t xml:space="preserve">Elle ne peut être inférieure à celle de</t>
  </si>
  <si>
    <t xml:space="preserve">l'indice brut</t>
  </si>
  <si>
    <t xml:space="preserve">l'indice majoré</t>
  </si>
  <si>
    <t xml:space="preserve">ZONE 1 :</t>
  </si>
  <si>
    <t xml:space="preserve">ZONE 2 :</t>
  </si>
  <si>
    <t xml:space="preserve">1 % du traitement mensuel brut</t>
  </si>
  <si>
    <t xml:space="preserve">ZONE 3 :</t>
  </si>
  <si>
    <t xml:space="preserve">0 % du traitement mensuel brut</t>
  </si>
  <si>
    <t xml:space="preserve">SALAIRE MINIMUM DE CROISSANCE</t>
  </si>
  <si>
    <t xml:space="preserve">(décret n° 85-1148 du 24 octobre 1985 modifié)</t>
  </si>
  <si>
    <t xml:space="preserve">Décret n° 2024-951 du 23 octobre 2024 portant relèvement du salaire minimum de croissance</t>
  </si>
  <si>
    <t xml:space="preserve">TAUX (au 01.11.2024) :</t>
  </si>
  <si>
    <t xml:space="preserve">S.M.I.C.</t>
  </si>
  <si>
    <t xml:space="preserve">INTERET LEGAL</t>
  </si>
  <si>
    <r>
      <rPr>
        <b val="true"/>
        <sz val="8"/>
        <rFont val="Verdana"/>
        <family val="2"/>
        <charset val="1"/>
      </rPr>
      <t xml:space="preserve">MINIMUM GARANTI</t>
    </r>
    <r>
      <rPr>
        <sz val="8"/>
        <rFont val="Verdana"/>
        <family val="2"/>
        <charset val="1"/>
      </rPr>
      <t xml:space="preserve"> </t>
    </r>
  </si>
  <si>
    <t xml:space="preserve">Pour le premier semestre 2025, le taux de l'intérêt légal est fixé :</t>
  </si>
  <si>
    <t xml:space="preserve">- Pour les créances des personnes physiques n'agissant pas pour des besoins professionnels</t>
  </si>
  <si>
    <t xml:space="preserve">- Pour tous les autres cas</t>
  </si>
  <si>
    <t xml:space="preserve">(Arrêté du 17 décembre 2024 relatif à la fixation du taux de l'intérêt légal)</t>
  </si>
  <si>
    <t xml:space="preserve">CONTRIBUTION AU REMBOURSEMENT DE LA DETTE SOCIALE </t>
  </si>
  <si>
    <t xml:space="preserve">(article 14 de l'ordonnance n° 96-50 du 24 janvier 1996 - J.O. du 25 janvier 1996)</t>
  </si>
  <si>
    <t xml:space="preserve">L'ordonnance n° 96-50 du 24 janvier 1996 modifiée a institué en son article 14 une contribution pour le remboursement de la dette sociale sur les revenus d'activité et de remplacement perçus à compter du 1er février 1996.</t>
  </si>
  <si>
    <t xml:space="preserve">Les URSSAF recueillent les déclarations et les paiements au titre de la CRDS - et des autres cotisations et contributions dues par l'Etat sur les rémunérations des agents titulaires et non titulaires au titre du régimé général de sécurité sociale - de la part des services des comptables publics pour ce qui concerne la paie sans ordonnancement préalable (PSOP) et des services ordonnateurs pour ce qui concerne la paie avec ordonnancement préalable (PAOP).</t>
  </si>
  <si>
    <r>
      <rPr>
        <b val="true"/>
        <sz val="8"/>
        <rFont val="Verdana"/>
        <family val="2"/>
        <charset val="1"/>
      </rPr>
      <t xml:space="preserve">Personnes assujetties à la  CRDS</t>
    </r>
    <r>
      <rPr>
        <sz val="8"/>
        <rFont val="Verdana"/>
        <family val="2"/>
        <charset val="1"/>
      </rPr>
      <t xml:space="preserve"> </t>
    </r>
    <r>
      <rPr>
        <b val="true"/>
        <sz val="8"/>
        <rFont val="Verdana"/>
        <family val="2"/>
        <charset val="1"/>
      </rPr>
      <t xml:space="preserve">:</t>
    </r>
    <r>
      <rPr>
        <sz val="8"/>
        <rFont val="Verdana"/>
        <family val="2"/>
        <charset val="1"/>
      </rPr>
      <t xml:space="preserve">  </t>
    </r>
  </si>
  <si>
    <t xml:space="preserve">Sont redevables de la CRDS les personnes physiques fiscalement domiciliées en France pour l'établissement de l'impôt sur le revenu et rattachées à un régime obligatoire français d'assurance maladie, ces conditions étant cumulatives.</t>
  </si>
  <si>
    <t xml:space="preserve">Assiette de la  CRDS : </t>
  </si>
  <si>
    <t xml:space="preserve">Pour ce qui concerne les revenus d'activité et de remplacement visés à l'article 14, sont notamment concernés les éléments qui entrent dans l'assiette de la contribution sociale généralisée (CSG). Parmi ces éléments, on distingue ceux sur lesquels la CRDS est prélevée après application d'un abattement forfaitaire de 3 % pour frais professionnels ou pour frais de recherche d'emploi, et ceux pour lesquels aucun abattement n'est prévu.</t>
  </si>
  <si>
    <t xml:space="preserve">La CRDS est calculée sur 98,25 % des éléments suivants : rémunérations brutes, indemnités, émoluments, allocations, pensions, avantages en nature ou en espèces, indemnités de licenciement ou de mise à la retraite, indemnités de cessation progressive d'activité, majorations et bonifications pour enfants....</t>
  </si>
  <si>
    <t xml:space="preserve">La CRDS est calculée sans abattement sur les indemnités journalières ou allocations versées par les organismes de sécurité sociale à l'occasion de la maladie, de la maternité ou de la paternité, des accidents du travail et des maladies professionnelles.</t>
  </si>
  <si>
    <t xml:space="preserve">En outre, l'article 14 prévoit que sont soumis à la CRDS (mais pas à la CSG), l'aide personnalisée au logement, l'allocation de logement, les prestations familiales (à l'exception de l'allocation d'éducation de l'enfant handicapé, l'allocation de parent isolé, l'allocation aux adultes handicapés), le revenu de solidarité active.</t>
  </si>
  <si>
    <t xml:space="preserve">Sont exonérés de la CRDS (et de la CSG) les salaires versés aux apprentis, les allocations de formation allouées aux stagiaires de la formation professionnelle, les rentes viagères et indemnités en capital servies aux victimes d'accident du travail ou de maladie professionnelle ou à leurs ayants-droit, les allocations de chômage et les pensions de retraite et d'invalidité dont le montant n'excède pas un certain seuil, les pensions alimentaires...</t>
  </si>
  <si>
    <t xml:space="preserve">La CRDS est prélevée à la source.</t>
  </si>
  <si>
    <r>
      <rPr>
        <b val="true"/>
        <sz val="8"/>
        <rFont val="Verdana"/>
        <family val="2"/>
        <charset val="1"/>
      </rPr>
      <t xml:space="preserve">Taux de la CRDS :</t>
    </r>
    <r>
      <rPr>
        <sz val="8"/>
        <rFont val="Verdana"/>
        <family val="2"/>
        <charset val="1"/>
      </rPr>
      <t xml:space="preserve"> il est de 0,5 %.</t>
    </r>
  </si>
  <si>
    <t xml:space="preserve">La CRDS s'élève à 0,5 % (article 19 de l'ordonnance du 24 janvier 1996).</t>
  </si>
  <si>
    <t xml:space="preserve">               </t>
  </si>
  <si>
    <t xml:space="preserve">              </t>
  </si>
  <si>
    <t xml:space="preserve">INDICES</t>
  </si>
  <si>
    <t xml:space="preserve">PENSION
CIVILE</t>
  </si>
  <si>
    <t xml:space="preserve">SUPPLEMENT FAMILIAL</t>
  </si>
  <si>
    <t xml:space="preserve">VALEUR POINT INDICIAIRE</t>
  </si>
  <si>
    <t xml:space="preserve">MAJ</t>
  </si>
  <si>
    <t xml:space="preserve">BRUT</t>
  </si>
  <si>
    <t xml:space="preserve">ANNUEL</t>
  </si>
  <si>
    <t xml:space="preserve">MENSUEL  </t>
  </si>
  <si>
    <t xml:space="preserve">ZONE 1 3%</t>
  </si>
  <si>
    <t xml:space="preserve">ZONE 2 1%</t>
  </si>
  <si>
    <t xml:space="preserve">PAR ENFANT
EN PLUS</t>
  </si>
  <si>
    <t xml:space="preserve">PENSION CIVILE (à/c du 01/01/2020)</t>
  </si>
  <si>
    <t xml:space="preserve">INDEMNITE DE RESIDENCE ZONE 1</t>
  </si>
  <si>
    <t xml:space="preserve">INDEMNITE DE RESIDENCE ZONE 2</t>
  </si>
  <si>
    <t xml:space="preserve">Barème de correspondance entre indices bruts et majorés pour les personnels régis par les décret n° 2021-1550 du 1er décembre 2021 portant statut particulier du corps des administrateurs de l'Etat et décret n° 2022-1453 du 23 novembre 2022 relatif aux conditions de classement, d'avancement et de rémunération applicables à certains emplois supérieurs de la fonction publique de l'Etat pour les traitements dont la valeur excède celle correspondant à l'indice brut 1027</t>
  </si>
  <si>
    <t xml:space="preserve">BAREME DES DIVERS ELEMENTS CONSTITUANT LA REMUNERATION</t>
  </si>
  <si>
    <t xml:space="preserve">AFFERENTE A CHACUN DES GROUPES HORS ECHELLE</t>
  </si>
  <si>
    <t xml:space="preserve">GROUPES</t>
  </si>
  <si>
    <t xml:space="preserve">et chevrons</t>
  </si>
  <si>
    <t xml:space="preserve">MENSUEL</t>
  </si>
  <si>
    <t xml:space="preserve">PAR ENFANT EN PLUS</t>
  </si>
  <si>
    <t xml:space="preserve">A</t>
  </si>
  <si>
    <t xml:space="preserve">I</t>
  </si>
  <si>
    <t xml:space="preserve">-</t>
  </si>
  <si>
    <t xml:space="preserve">II</t>
  </si>
  <si>
    <t xml:space="preserve">III</t>
  </si>
  <si>
    <t xml:space="preserve">B</t>
  </si>
  <si>
    <t xml:space="preserve">BB </t>
  </si>
  <si>
    <t xml:space="preserve">C</t>
  </si>
  <si>
    <t xml:space="preserve">D</t>
  </si>
  <si>
    <t xml:space="preserve">E</t>
  </si>
  <si>
    <t xml:space="preserve">F</t>
  </si>
  <si>
    <t xml:space="preserve">G</t>
  </si>
  <si>
    <t xml:space="preserve">INDEMNITES FORFAITAIRES POUR TRAVAUX SUPPLEMENTAIRES</t>
  </si>
  <si>
    <t xml:space="preserve">des personnels administratifs des services extérieurs (Code indemnité : 0676)</t>
  </si>
  <si>
    <t xml:space="preserve">Décret n° 2002-63 du 14.01.2002  - Arrêté du 12.05.2014</t>
  </si>
  <si>
    <t xml:space="preserve">CATEGORIES</t>
  </si>
  <si>
    <t xml:space="preserve">Taux moyens annuels </t>
  </si>
  <si>
    <t xml:space="preserve">Au 01.07.2023</t>
  </si>
  <si>
    <t xml:space="preserve">1ère catégorie  :</t>
  </si>
  <si>
    <t xml:space="preserve">2ème catégorie :</t>
  </si>
  <si>
    <t xml:space="preserve">3ème catégorie :</t>
  </si>
  <si>
    <t xml:space="preserve">INDEMNITE D'ADMINISTRATION ET DE TECHNICITE (Code indemnité : 0674)</t>
  </si>
  <si>
    <t xml:space="preserve">Décret n° 2002-61 du 14.01.2002 - Arrêté du 23.11.2004 - J.O. du 26.11.2004</t>
  </si>
  <si>
    <t xml:space="preserve">GRADES</t>
  </si>
  <si>
    <t xml:space="preserve">Taux de référence annuels</t>
  </si>
  <si>
    <t xml:space="preserve">Agents de catégorie C rémunérés en échelle 3</t>
  </si>
  <si>
    <t xml:space="preserve">Agents de catégorie C rémunérés en échelle 4</t>
  </si>
  <si>
    <t xml:space="preserve">Agents de catégorie C rémunérés en échelle 5</t>
  </si>
  <si>
    <t xml:space="preserve">Agents de catégorie C rémunérés en échelle 6</t>
  </si>
  <si>
    <t xml:space="preserve">Agents du 1er grade de la catégorie B</t>
  </si>
  <si>
    <t xml:space="preserve">Agents du 2e grade de la catégorie B</t>
  </si>
  <si>
    <t xml:space="preserve">Agents du 3e grade de la catégorie B</t>
  </si>
  <si>
    <t xml:space="preserve">INDEMNITES HORAIRES POUR TRAVAUX SUPPLEMENTAIRES </t>
  </si>
  <si>
    <t xml:space="preserve">des personnels administratifs des services extérieurs  </t>
  </si>
  <si>
    <t xml:space="preserve">D. n° 2002-60 du 14.01.2002 - J.O. du 15.01.2002</t>
  </si>
  <si>
    <t xml:space="preserve">Conformément à l'article 2 (I-3°) du décret sus-visé : "Un arrêté conjoint des ministres chargé du budget et de la fonction publique et du ministre intéressé fixe la liste des corps, grades, emplois et fonctions pour lesquelles les conditions énumérées au 1° et au 2° du I ci-dessus sont remplies". L'application des dispositions du décret sus-visé est donc subordonnée à la publication de cet arrêté.</t>
  </si>
  <si>
    <t xml:space="preserve">TRAITE- MENT BRUT ANNUEL </t>
  </si>
  <si>
    <t xml:space="preserve">ZONE RESIDENCE 1</t>
  </si>
  <si>
    <t xml:space="preserve">ZONE RESIDENCE 2</t>
  </si>
  <si>
    <t xml:space="preserve">ZONE RESIDENCE 3</t>
  </si>
  <si>
    <t xml:space="preserve">14 premières heures</t>
  </si>
  <si>
    <t xml:space="preserve">Au-delà des 14 premières heures</t>
  </si>
  <si>
    <t xml:space="preserve">Dimanche et jours fériés</t>
  </si>
  <si>
    <t xml:space="preserve">De nuit</t>
  </si>
  <si>
    <t xml:space="preserve">TABLEAU DES HEURES SUPPLEMENTAIRES-ANNEES D'ENSEIGNEMENT, DES HEURES SUPPLEMENTAIRES  </t>
  </si>
  <si>
    <t xml:space="preserve">EFFECTIVES D'ENSEIGNEMENT ET DES HEURES D'INTERROGATION</t>
  </si>
  <si>
    <t xml:space="preserve">du décret n° 50-1253 du 6 octobre 1950 modifié notamment par le décret n° 98-681 du 30 juillet 1998 - J.O. du 7 août 1998.</t>
  </si>
  <si>
    <r>
      <rPr>
        <b val="true"/>
        <sz val="9"/>
        <rFont val="Arial"/>
        <family val="2"/>
        <charset val="1"/>
      </rPr>
      <t xml:space="preserve">Valeurs au</t>
    </r>
    <r>
      <rPr>
        <b val="true"/>
        <sz val="9"/>
        <color rgb="FFFF0000"/>
        <rFont val="Arial"/>
        <family val="2"/>
        <charset val="1"/>
      </rPr>
      <t xml:space="preserve"> </t>
    </r>
    <r>
      <rPr>
        <b val="true"/>
        <sz val="9"/>
        <rFont val="Arial"/>
        <family val="2"/>
        <charset val="1"/>
      </rPr>
      <t xml:space="preserve">01.01.2024</t>
    </r>
  </si>
  <si>
    <t xml:space="preserve">CATEGORIES (et Codes EPP)  </t>
  </si>
  <si>
    <t xml:space="preserve">Code-taux DCP</t>
  </si>
  <si>
    <t xml:space="preserve">Ind.inf.</t>
  </si>
  <si>
    <t xml:space="preserve">T  calcul.</t>
  </si>
  <si>
    <t xml:space="preserve">Ind.Sup.</t>
  </si>
  <si>
    <t xml:space="preserve">T calcul</t>
  </si>
  <si>
    <t xml:space="preserve">ORS</t>
  </si>
  <si>
    <t xml:space="preserve">H.S.A Taux normal</t>
  </si>
  <si>
    <t xml:space="preserve">H.S.A. Taux majoré de 20 % (5)</t>
  </si>
  <si>
    <t xml:space="preserve">H.S.E</t>
  </si>
  <si>
    <t xml:space="preserve">H. INT. (1)</t>
  </si>
  <si>
    <t xml:space="preserve">CATEGORIES (et codes EPP)  </t>
  </si>
  <si>
    <t xml:space="preserve">H.S.A. Taux majoré de 20 % (4)</t>
  </si>
  <si>
    <t xml:space="preserve">08</t>
  </si>
  <si>
    <t xml:space="preserve">Adjoints d'enseignement (5671)</t>
  </si>
  <si>
    <t xml:space="preserve">01</t>
  </si>
  <si>
    <t xml:space="preserve">09</t>
  </si>
  <si>
    <t xml:space="preserve">Professeurs de chaire supérieure</t>
  </si>
  <si>
    <t xml:space="preserve">10</t>
  </si>
  <si>
    <t xml:space="preserve">Chargés d'enseignement (5621)</t>
  </si>
  <si>
    <t xml:space="preserve">(5501)</t>
  </si>
  <si>
    <t xml:space="preserve">11</t>
  </si>
  <si>
    <t xml:space="preserve">PEGC classe exceptionnelle (5593)  </t>
  </si>
  <si>
    <t xml:space="preserve">Professeurs autres que de chaire supérieure donnant tout leur enseignement en CPGE</t>
  </si>
  <si>
    <t xml:space="preserve">PEGC hors-classe (5592)</t>
  </si>
  <si>
    <t xml:space="preserve">06</t>
  </si>
  <si>
    <t xml:space="preserve">07</t>
  </si>
  <si>
    <t xml:space="preserve">PEGC classe normale (5591)</t>
  </si>
  <si>
    <t xml:space="preserve">(2)</t>
  </si>
  <si>
    <t xml:space="preserve">Agrégés hors-classe (5511)</t>
  </si>
  <si>
    <t xml:space="preserve">02</t>
  </si>
  <si>
    <t xml:space="preserve">Agrégés classe exceptionnelle (5513)</t>
  </si>
  <si>
    <t xml:space="preserve">03</t>
  </si>
  <si>
    <r>
      <rPr>
        <sz val="8"/>
        <rFont val="Arial"/>
        <family val="2"/>
        <charset val="1"/>
      </rPr>
      <t xml:space="preserve">Instituteurs (6001) </t>
    </r>
    <r>
      <rPr>
        <b val="true"/>
        <sz val="8"/>
        <rFont val="Arial"/>
        <family val="2"/>
        <charset val="1"/>
      </rPr>
      <t xml:space="preserve">(5)</t>
    </r>
  </si>
  <si>
    <t xml:space="preserve">04</t>
  </si>
  <si>
    <t xml:space="preserve">Agrégés classe normale (5512)</t>
  </si>
  <si>
    <t xml:space="preserve">Instituteurs (6001) </t>
  </si>
  <si>
    <t xml:space="preserve">et assimilés</t>
  </si>
  <si>
    <t xml:space="preserve">Instituteurs délégués à l'E.P.S. (6001)</t>
  </si>
  <si>
    <t xml:space="preserve">Certifiés HC (5532), PLP HC (5755) 
Certifiés CE (5534), PLP CE (5757)</t>
  </si>
  <si>
    <t xml:space="preserve">C.E. d'EPS classe exceptionnelle (5323) C.E. d'EPS H.C. (5322)</t>
  </si>
  <si>
    <t xml:space="preserve">C.E. d'EPS classe normale (5321)</t>
  </si>
  <si>
    <t xml:space="preserve">Certifiés H.C. (5532), professeurs d'EPS HC (5312) 
Certifiés CE (5534), professeurs d'EPS CE (5314)</t>
  </si>
  <si>
    <r>
      <rPr>
        <sz val="8"/>
        <rFont val="Arial"/>
        <family val="2"/>
        <charset val="1"/>
      </rPr>
      <t xml:space="preserve">Professeurs des écoles HC (6152)</t>
    </r>
    <r>
      <rPr>
        <b val="true"/>
        <sz val="8"/>
        <rFont val="Arial"/>
        <family val="2"/>
        <charset val="1"/>
      </rPr>
      <t xml:space="preserve"> (6) 
</t>
    </r>
    <r>
      <rPr>
        <sz val="8"/>
        <rFont val="Arial"/>
        <family val="2"/>
        <charset val="1"/>
      </rPr>
      <t xml:space="preserve">Professeurs des écoles classe exceptionnelle (6153)</t>
    </r>
  </si>
  <si>
    <t xml:space="preserve">Certifiés CN (5531) PLP CN (5754)</t>
  </si>
  <si>
    <t xml:space="preserve"> Certifies CN (5531)Professeurs d'EPS classe normale (5311)</t>
  </si>
  <si>
    <t xml:space="preserve">Professeurs des écoles HC (6152) 
Professeurs des écoles classe exceptionnelle (6153)
</t>
  </si>
  <si>
    <r>
      <rPr>
        <sz val="8"/>
        <rFont val="Arial"/>
        <family val="2"/>
        <charset val="1"/>
      </rPr>
      <t xml:space="preserve">Professeurs attachés au laboratoire (5531) </t>
    </r>
    <r>
      <rPr>
        <b val="true"/>
        <sz val="8"/>
        <rFont val="Arial"/>
        <family val="2"/>
        <charset val="1"/>
      </rPr>
      <t xml:space="preserve">(3)</t>
    </r>
  </si>
  <si>
    <t xml:space="preserve">Professeurs des écoles HC et délégués à l'EPS (6152)  
Professeurs des écoles CE et délégués à l'EPS (6153)  </t>
  </si>
  <si>
    <r>
      <rPr>
        <b val="true"/>
        <sz val="8"/>
        <rFont val="Arial"/>
        <family val="2"/>
        <charset val="1"/>
      </rPr>
      <t xml:space="preserve">(1) </t>
    </r>
    <r>
      <rPr>
        <sz val="8"/>
        <rFont val="Arial"/>
        <family val="2"/>
        <charset val="1"/>
      </rPr>
      <t xml:space="preserve">Les heures d'interrogation sont rétribuées en fonction des classes dans lesquelles elles ont été effectuées.</t>
    </r>
  </si>
  <si>
    <r>
      <rPr>
        <b val="true"/>
        <sz val="8"/>
        <rFont val="Arial"/>
        <family val="2"/>
        <charset val="1"/>
      </rPr>
      <t xml:space="preserve">(2)</t>
    </r>
    <r>
      <rPr>
        <sz val="8"/>
        <rFont val="Arial"/>
        <family val="2"/>
        <charset val="1"/>
      </rPr>
      <t xml:space="preserve"> Conformément à l'article 3 du décret n° 50-1253 du 6 octobre 1950 modifié, ces professeurs perçoivent des heures supplémentaires dont les taux sont calculés sur la base du traitement de professeur agrégé (5512) et du maximum de service réglementaire les concernant.    </t>
    </r>
  </si>
  <si>
    <r>
      <rPr>
        <b val="true"/>
        <sz val="8"/>
        <rFont val="Arial"/>
        <family val="2"/>
        <charset val="1"/>
      </rPr>
      <t xml:space="preserve">(3)</t>
    </r>
    <r>
      <rPr>
        <sz val="8"/>
        <rFont val="Arial"/>
        <family val="2"/>
        <charset val="1"/>
      </rPr>
      <t xml:space="preserve"> Ces enseignants appartiennent soit au corps des certifiés discipline sciences physiques, soit au corps des A.E. Pour ces derniers, le barème ne prévoit pas de code-taux DCP pour un service de 36 heures. </t>
    </r>
  </si>
  <si>
    <r>
      <rPr>
        <b val="true"/>
        <sz val="8"/>
        <rFont val="Arial"/>
        <family val="2"/>
        <charset val="1"/>
      </rPr>
      <t xml:space="preserve">(4)</t>
    </r>
    <r>
      <rPr>
        <sz val="8"/>
        <rFont val="Arial"/>
        <family val="2"/>
        <charset val="1"/>
      </rPr>
      <t xml:space="preserve"> Dans la limite </t>
    </r>
    <r>
      <rPr>
        <b val="true"/>
        <sz val="8"/>
        <rFont val="Arial"/>
        <family val="2"/>
        <charset val="1"/>
      </rPr>
      <t xml:space="preserve">d'une heure supplémentaire</t>
    </r>
    <r>
      <rPr>
        <sz val="8"/>
        <rFont val="Arial"/>
        <family val="2"/>
        <charset val="1"/>
      </rPr>
      <t xml:space="preserve"> excédant les maxima de services réglementaires, conformément à l'article 1</t>
    </r>
    <r>
      <rPr>
        <vertAlign val="superscript"/>
        <sz val="8"/>
        <rFont val="Arial"/>
        <family val="2"/>
        <charset val="1"/>
      </rPr>
      <t xml:space="preserve">er</t>
    </r>
    <r>
      <rPr>
        <sz val="8"/>
        <rFont val="Arial"/>
        <family val="2"/>
        <charset val="1"/>
      </rPr>
      <t xml:space="preserve"> du décret n° 99-824 du 17 septembre 1999 (J.O. du 21 septembre 1999).</t>
    </r>
  </si>
  <si>
    <t xml:space="preserve">(5) Pour les professeurs de collège d'enseignement général (PCEG) exerçant en collège dans des disciplines d'enseignement général.</t>
  </si>
  <si>
    <t xml:space="preserve">EFFECTIVES D'ENSEIGNEMENT ET DES HEURES D'INTERROGATION (suite)</t>
  </si>
  <si>
    <t xml:space="preserve">CATEGORIES (et codes EPP) </t>
  </si>
  <si>
    <r>
      <rPr>
        <sz val="8"/>
        <rFont val="Arial"/>
        <family val="2"/>
        <charset val="1"/>
      </rPr>
      <t xml:space="preserve">Professeurs des écoles CN (6151) </t>
    </r>
    <r>
      <rPr>
        <b val="true"/>
        <sz val="8"/>
        <rFont val="Arial"/>
        <family val="2"/>
        <charset val="1"/>
      </rPr>
      <t xml:space="preserve">(6) </t>
    </r>
  </si>
  <si>
    <t xml:space="preserve">Professeurs contractuels de 3e catégorie (7793) </t>
  </si>
  <si>
    <t xml:space="preserve">Professeurs des écoles CN (6151) </t>
  </si>
  <si>
    <t xml:space="preserve">Professeurs des écoles CN délégués à l'EPS (6151) </t>
  </si>
  <si>
    <t xml:space="preserve">Professeurs contractuels de 2e catégorie (7792)</t>
  </si>
  <si>
    <t xml:space="preserve">M.A. 1re catégorie (7761)</t>
  </si>
  <si>
    <t xml:space="preserve">Professeurs contractuels de 1re catégorie (7791)</t>
  </si>
  <si>
    <t xml:space="preserve">M.A. 2e catégorie (7762)</t>
  </si>
  <si>
    <t xml:space="preserve">M.A. 3e catégorie (7763)</t>
  </si>
  <si>
    <t xml:space="preserve">Professeurs contractuels hors catégorie (7790)</t>
  </si>
  <si>
    <t xml:space="preserve">M.A. 4e catégorie (7764)</t>
  </si>
  <si>
    <t xml:space="preserve">Les taux des heures supplémentaires des professeurs contractuels définies à l'article 2 du décret n°50-1253 du 6 octobre 1950 sont fixés par l'arrêté du 29 août 2016.
</t>
  </si>
  <si>
    <t xml:space="preserve">TABLEAU DES HEURES SUPPLEMENTAIRES-ANNEES DE SURVEILLANCE  </t>
  </si>
  <si>
    <t xml:space="preserve">ET DES HEURES SUPPLEMENTAIRES EFFECTIVES DE SURVEILLANCE</t>
  </si>
  <si>
    <t xml:space="preserve">du décret n° 50-1253 du 6 octobre 1950 modifié notamment par le décret n° 98-631 du 30 juillet 1998 - J.O. du 7 août 1998.</t>
  </si>
  <si>
    <t xml:space="preserve">PEGC (5591) (5592) (5593)</t>
  </si>
  <si>
    <t xml:space="preserve">M.I. (7861)/S.E. (7871)</t>
  </si>
  <si>
    <t xml:space="preserve">05</t>
  </si>
  <si>
    <t xml:space="preserve">N.B. Heures effectuées au titre des P.A.E. = 2/3 du taux de l'heure de suppléance éventuelle.</t>
  </si>
  <si>
    <t xml:space="preserve">(5) Dans la limite d'une heure supplémentaire excédant les maxima de services réglementaires, conformément à l'article 1er du décret n° 99-824 du 17 septembre 1999 (J.O. du 21 septembre 1999).</t>
  </si>
  <si>
    <r>
      <rPr>
        <b val="true"/>
        <sz val="8"/>
        <rFont val="Arial"/>
        <family val="2"/>
        <charset val="1"/>
      </rPr>
      <t xml:space="preserve">(6) </t>
    </r>
    <r>
      <rPr>
        <sz val="8"/>
        <rFont val="Arial"/>
        <family val="2"/>
        <charset val="1"/>
      </rPr>
      <t xml:space="preserve">Pour les professeurs de collège d'enseignement général (PCEG) exerçant en collège dans des disciplines d'enseignement général.</t>
    </r>
  </si>
  <si>
    <t xml:space="preserve">HS contractuels du public</t>
  </si>
  <si>
    <t xml:space="preserve">VPFP 01/02/2017</t>
  </si>
  <si>
    <t xml:space="preserve">Décret n°50-1253 du 6 octobre 1950</t>
  </si>
  <si>
    <t xml:space="preserve">VPFP 01/07/2022</t>
  </si>
  <si>
    <t xml:space="preserve">Arrêté du 29 août 2016</t>
  </si>
  <si>
    <t xml:space="preserve">Code IR</t>
  </si>
  <si>
    <t xml:space="preserve">LIBELLE</t>
  </si>
  <si>
    <t xml:space="preserve">code taux</t>
  </si>
  <si>
    <t xml:space="preserve">MONTANT</t>
  </si>
  <si>
    <t xml:space="preserve">MONTANT AU 01.07.2023</t>
  </si>
  <si>
    <t xml:space="preserve">REVALO</t>
  </si>
  <si>
    <t xml:space="preserve">verif</t>
  </si>
  <si>
    <t xml:space="preserve">HSA hors suppléances</t>
  </si>
  <si>
    <t xml:space="preserve">1ère cat. ORS 18h</t>
  </si>
  <si>
    <t xml:space="preserve">001</t>
  </si>
  <si>
    <t xml:space="preserve">1ère cat. ORS 20h</t>
  </si>
  <si>
    <t xml:space="preserve">002</t>
  </si>
  <si>
    <t xml:space="preserve">2ème cat. ORS 18h</t>
  </si>
  <si>
    <t xml:space="preserve">003</t>
  </si>
  <si>
    <t xml:space="preserve">2ème cat. ORS 20h</t>
  </si>
  <si>
    <t xml:space="preserve">004</t>
  </si>
  <si>
    <t xml:space="preserve">1ère cat. ORS 18h sauvegarde</t>
  </si>
  <si>
    <t xml:space="preserve">005</t>
  </si>
  <si>
    <t xml:space="preserve">1273,8</t>
  </si>
  <si>
    <t xml:space="preserve">1ère cat. ORS 20h sauvegarde</t>
  </si>
  <si>
    <t xml:space="preserve">006</t>
  </si>
  <si>
    <t xml:space="preserve">1146,42</t>
  </si>
  <si>
    <t xml:space="preserve">HC ORS 18h sauvegarde</t>
  </si>
  <si>
    <t xml:space="preserve">007</t>
  </si>
  <si>
    <t xml:space="preserve">1337,49</t>
  </si>
  <si>
    <t xml:space="preserve">HC ORS 20h sauvegarde</t>
  </si>
  <si>
    <t xml:space="preserve">008</t>
  </si>
  <si>
    <t xml:space="preserve">1203,75</t>
  </si>
  <si>
    <t xml:space="preserve">HSA suppléances</t>
  </si>
  <si>
    <t xml:space="preserve">HSE hors suppléances</t>
  </si>
  <si>
    <t xml:space="preserve">44,23</t>
  </si>
  <si>
    <t xml:space="preserve">39,81</t>
  </si>
  <si>
    <t xml:space="preserve">46,44</t>
  </si>
  <si>
    <t xml:space="preserve">41,8</t>
  </si>
  <si>
    <t xml:space="preserve">HSE suppléances</t>
  </si>
  <si>
    <t xml:space="preserve">HSA hors suppléances MLDS</t>
  </si>
  <si>
    <t xml:space="preserve">HSA suppléances MLDS</t>
  </si>
  <si>
    <t xml:space="preserve">HSE hors suppléances MLDS</t>
  </si>
  <si>
    <t xml:space="preserve">HSE suppléances MLDS</t>
  </si>
  <si>
    <t xml:space="preserve">Majo 1ère HSA hors suppl. </t>
  </si>
  <si>
    <t xml:space="preserve">254,76</t>
  </si>
  <si>
    <t xml:space="preserve">229,28</t>
  </si>
  <si>
    <t xml:space="preserve">267,5</t>
  </si>
  <si>
    <t xml:space="preserve">240,75</t>
  </si>
  <si>
    <t xml:space="preserve">Majo 1ère HSA suppl. </t>
  </si>
  <si>
    <t xml:space="preserve">Majo 1ère HSA hors suppl. MLDS</t>
  </si>
  <si>
    <t xml:space="preserve">Majo 1ère HSA suppl. MLDS</t>
  </si>
  <si>
    <t xml:space="preserve">HSE LV 1er degré</t>
  </si>
  <si>
    <t xml:space="preserve">HSE accompagnement éduc.</t>
  </si>
  <si>
    <t xml:space="preserve">HSE réussite scolaire</t>
  </si>
  <si>
    <t xml:space="preserve">HSE anglais au collège</t>
  </si>
  <si>
    <t xml:space="preserve">HSE anglais au lycée</t>
  </si>
  <si>
    <t xml:space="preserve">HSE accomp.indiv.lyc.</t>
  </si>
  <si>
    <t xml:space="preserve">HSE stage remise à niveau</t>
  </si>
  <si>
    <t xml:space="preserve">HSE RCD</t>
  </si>
  <si>
    <t xml:space="preserve">HSE RCD MLDS</t>
  </si>
  <si>
    <t xml:space="preserve">REMUNERATION DE CERTAINS TRAVAUX SUPPLEMENTAIRES  </t>
  </si>
  <si>
    <t xml:space="preserve">EFFECTUES PAR LES PERSONNELS ENSEIGNANTS DU PREMIER DEGRE</t>
  </si>
  <si>
    <t xml:space="preserve">EN DEHORS DE LEUR SERVICE NORMAL</t>
  </si>
  <si>
    <t xml:space="preserve">(Décret n° 66.787 du 14.10.1966 )</t>
  </si>
  <si>
    <t xml:space="preserve">(Circulaire n° 94-1498 du 07.10.1994)</t>
  </si>
  <si>
    <t xml:space="preserve">Valeurs au 01/01/2024</t>
  </si>
  <si>
    <t xml:space="preserve">CODE INDEMNITE : 0210</t>
  </si>
  <si>
    <t xml:space="preserve">INSTITUTEURS</t>
  </si>
  <si>
    <t xml:space="preserve">PROFESSEURS D'ECOLES</t>
  </si>
  <si>
    <t xml:space="preserve">CLASSE NORMALE</t>
  </si>
  <si>
    <t xml:space="preserve">HORS CLASSE</t>
  </si>
  <si>
    <t xml:space="preserve">CLASSE EXCEPTIONNELLE </t>
  </si>
  <si>
    <t xml:space="preserve">CODE </t>
  </si>
  <si>
    <t xml:space="preserve">TAUX</t>
  </si>
  <si>
    <t xml:space="preserve">TAUX </t>
  </si>
  <si>
    <t xml:space="preserve">TAUX  </t>
  </si>
  <si>
    <t xml:space="preserve">HORAIRE</t>
  </si>
  <si>
    <t xml:space="preserve">. Service d'enseignement</t>
  </si>
  <si>
    <t xml:space="preserve">. Cours professés dans les établissements pénitentiaires</t>
  </si>
  <si>
    <t xml:space="preserve">D. n° 71.685 du 18.08.71</t>
  </si>
  <si>
    <t xml:space="preserve">. Service d'enseignement effectué par des Instituteurs spécialisés (établi. natio. d'éduc. spéc. SES)</t>
  </si>
  <si>
    <t xml:space="preserve">C. n° 74.148 du 19.04.74</t>
  </si>
  <si>
    <t xml:space="preserve">. Heures de soutien aux élèves des écoles élémentaires (notamment ZEP)</t>
  </si>
  <si>
    <t xml:space="preserve">D. n° 88.1267 du 30.12.88</t>
  </si>
  <si>
    <t xml:space="preserve">CODE INDEMNITE : 2250</t>
  </si>
  <si>
    <t xml:space="preserve">. Service de surveillance</t>
  </si>
  <si>
    <t xml:space="preserve">. Service de surveillance effectué par des Instituteurs spécialisés (établi. natio. d'éduc. spéc. SES)</t>
  </si>
  <si>
    <t xml:space="preserve">HS contractuels du privé</t>
  </si>
  <si>
    <t xml:space="preserve">Décret n°2016-974 du 18 juillet 2016</t>
  </si>
  <si>
    <t xml:space="preserve">Codes abrogés au 01/09/2023</t>
  </si>
  <si>
    <t xml:space="preserve">Arrêté du 18 juillet 2016</t>
  </si>
  <si>
    <t xml:space="preserve">Montant</t>
  </si>
  <si>
    <t xml:space="preserve">Verif</t>
  </si>
  <si>
    <t xml:space="preserve">HS MA 1D ENS.PRIVE</t>
  </si>
  <si>
    <t xml:space="preserve">HS MA 1D REMISE A NIVEAU</t>
  </si>
  <si>
    <t xml:space="preserve">MA 1 - ORS 18 </t>
  </si>
  <si>
    <t xml:space="preserve">MA 1 - ORS 19</t>
  </si>
  <si>
    <t xml:space="preserve">MA 1 - ORS 20</t>
  </si>
  <si>
    <t xml:space="preserve">MA 1 - ORS 21</t>
  </si>
  <si>
    <t xml:space="preserve">MA 2 - ORS 18 </t>
  </si>
  <si>
    <t xml:space="preserve">MA 2 - ORS 19</t>
  </si>
  <si>
    <t xml:space="preserve">MA 2 - ORS 20</t>
  </si>
  <si>
    <t xml:space="preserve">MA 2 - ORS 21</t>
  </si>
  <si>
    <t xml:space="preserve">HSE MA 2D PRIVE TNE</t>
  </si>
  <si>
    <t xml:space="preserve">HS MA 1D TNE</t>
  </si>
  <si>
    <t xml:space="preserve">HS contractuels du 1er degré public</t>
  </si>
  <si>
    <t xml:space="preserve">Décret 66-787 du 14 octobre 1966 modifié</t>
  </si>
  <si>
    <t xml:space="preserve">Arrêté du 18 novembre 2020</t>
  </si>
  <si>
    <t xml:space="preserve">Code Taux</t>
  </si>
  <si>
    <t xml:space="preserve">Indemnités horaires d'enseignement</t>
  </si>
  <si>
    <t xml:space="preserve">Taux de référence contractuels 2ème catégorie</t>
  </si>
  <si>
    <t xml:space="preserve">Taux de référence contractuels 1ère catégorie</t>
  </si>
  <si>
    <t xml:space="preserve">Enseignement contractuels 2ème catégorie</t>
  </si>
  <si>
    <t xml:space="preserve">Enseignement contractuels 1ère catégorie</t>
  </si>
  <si>
    <t xml:space="preserve">Indemnités horaires d'enseignement non défiscalisées</t>
  </si>
  <si>
    <t xml:space="preserve">Etudes surveillées contractuels 2ème catégorie</t>
  </si>
  <si>
    <t xml:space="preserve">Etudes surveillées contractuels 1ère catégorie</t>
  </si>
  <si>
    <t xml:space="preserve">Surveillance contractuels 2ème catégorie</t>
  </si>
  <si>
    <t xml:space="preserve">Surveillance contractuels 1ère catégorie</t>
  </si>
  <si>
    <t xml:space="preserve">Indemnités horaires 1D TNE</t>
  </si>
  <si>
    <t xml:space="preserve">REMUNERATIONS DES PERSONNES REMPLISSANT LES FONCTIONS </t>
  </si>
  <si>
    <t xml:space="preserve">DE CHEF DE TRAVAUX ET PARTICIPANT, EN DEHORS DE LEURS OBLIGATIONS DE SERVICE,</t>
  </si>
  <si>
    <t xml:space="preserve">AUX ACTIVITES DE FORMATION D'APPRENTIS OU DE FORMATION CONTINUE DES ADULTES</t>
  </si>
  <si>
    <t xml:space="preserve">Décret n° 68-536 du 23 mai 1968 modifié</t>
  </si>
  <si>
    <t xml:space="preserve">CODE INDEMNITE : 0507</t>
  </si>
  <si>
    <t xml:space="preserve">NATURE DE L'ENSEIGNEMENT</t>
  </si>
  <si>
    <t xml:space="preserve">NIVEAU</t>
  </si>
  <si>
    <t xml:space="preserve">ASSIMILATION</t>
  </si>
  <si>
    <t xml:space="preserve">CODE TAUX</t>
  </si>
  <si>
    <t xml:space="preserve">TAUX HORAIRE</t>
  </si>
  <si>
    <t xml:space="preserve">GENERAL</t>
  </si>
  <si>
    <t xml:space="preserve">V - V bis -VI</t>
  </si>
  <si>
    <t xml:space="preserve">Professeur de L.P. assurant un enseignement dans les disciplines littéraires et scientifiques ainsi qu'un enseignement professionnel théorique</t>
  </si>
  <si>
    <t xml:space="preserve">ou</t>
  </si>
  <si>
    <t xml:space="preserve">IV a - IV b  </t>
  </si>
  <si>
    <t xml:space="preserve">Professeur certifié  </t>
  </si>
  <si>
    <t xml:space="preserve">TECHNIQUE THEORIQUE</t>
  </si>
  <si>
    <t xml:space="preserve">IV c</t>
  </si>
  <si>
    <t xml:space="preserve">REMUNERATION DES PERSONNELS ENSEIGNANTS ASSURANT L'EXECUTION DES CONVENTIONS PORTANT CREATION D'UN CENTRE DE FORMATION D'APPRENTIS</t>
  </si>
  <si>
    <t xml:space="preserve">Décret n° 79-916 du 17 octobre 1979 - Arrêté du 20 juin 2000 - J.O. du 18 juillet 2000</t>
  </si>
  <si>
    <t xml:space="preserve">Nature de l'enseignement</t>
  </si>
  <si>
    <t xml:space="preserve">TAUX DE REMUNERATION DE L'HEURE EFFECTIVE</t>
  </si>
  <si>
    <t xml:space="preserve">NIVEAUX *</t>
  </si>
  <si>
    <t xml:space="preserve">TAUX HORAIRE 
AU 01.07.2016</t>
  </si>
  <si>
    <t xml:space="preserve">TAUX HORAIRE
A/C DU 01.02.2017</t>
  </si>
  <si>
    <t xml:space="preserve">TAUX HORAIRE
A/C DU 01.07.2022</t>
  </si>
  <si>
    <t xml:space="preserve">TAUX HORAIRE
A/C DU 01.07.2023</t>
  </si>
  <si>
    <r>
      <rPr>
        <b val="true"/>
        <sz val="12"/>
        <rFont val="Arial"/>
        <family val="2"/>
        <charset val="1"/>
      </rPr>
      <t xml:space="preserve">3
</t>
    </r>
    <r>
      <rPr>
        <sz val="12"/>
        <rFont val="Arial"/>
        <family val="2"/>
        <charset val="1"/>
      </rPr>
      <t xml:space="preserve"> (anciennement VI et V)</t>
    </r>
  </si>
  <si>
    <r>
      <rPr>
        <b val="true"/>
        <sz val="12"/>
        <rFont val="Arial"/>
        <family val="2"/>
        <charset val="1"/>
      </rPr>
      <t xml:space="preserve">4
</t>
    </r>
    <r>
      <rPr>
        <sz val="12"/>
        <rFont val="Arial"/>
        <family val="2"/>
        <charset val="1"/>
      </rPr>
      <t xml:space="preserve"> (anciennement IV)</t>
    </r>
  </si>
  <si>
    <t xml:space="preserve">OU</t>
  </si>
  <si>
    <t xml:space="preserve">009</t>
  </si>
  <si>
    <r>
      <rPr>
        <b val="true"/>
        <sz val="12"/>
        <rFont val="Arial"/>
        <family val="2"/>
        <charset val="1"/>
      </rPr>
      <t xml:space="preserve">5
</t>
    </r>
    <r>
      <rPr>
        <sz val="12"/>
        <rFont val="Arial"/>
        <family val="2"/>
        <charset val="1"/>
      </rPr>
      <t xml:space="preserve"> (anciennement III)</t>
    </r>
    <r>
      <rPr>
        <b val="true"/>
        <sz val="12"/>
        <rFont val="Arial"/>
        <family val="2"/>
        <charset val="1"/>
      </rPr>
      <t xml:space="preserve"> </t>
    </r>
  </si>
  <si>
    <t xml:space="preserve">TECHNIQUE</t>
  </si>
  <si>
    <t xml:space="preserve">010</t>
  </si>
  <si>
    <t xml:space="preserve">* Décret 2019-14 du 8 janvier 2019 relatif au cadre national des certifications professionnelles </t>
  </si>
  <si>
    <t xml:space="preserve">INDEMNITE FORFAITAIRE ANNUELLE </t>
  </si>
  <si>
    <t xml:space="preserve">Décret n° 79-916 du 17 octobre 1979 - Arrêté du 20 juin 2000 - J.O. du 18 juillet 2000 article 3</t>
  </si>
  <si>
    <t xml:space="preserve">CHEF ETABLISSEMENT </t>
  </si>
  <si>
    <t xml:space="preserve">MONTANT ANNUEL </t>
  </si>
  <si>
    <t xml:space="preserve">Nombre d'apprentis</t>
  </si>
  <si>
    <t xml:space="preserve">Inférieur à 50 </t>
  </si>
  <si>
    <t xml:space="preserve">de 50 à 200 </t>
  </si>
  <si>
    <t xml:space="preserve">de 201 à 350 </t>
  </si>
  <si>
    <t xml:space="preserve">de 351 à 500 </t>
  </si>
  <si>
    <t xml:space="preserve">de 501 à 650 </t>
  </si>
  <si>
    <t xml:space="preserve">de 651 à 800  </t>
  </si>
  <si>
    <t xml:space="preserve">de 801 à 950</t>
  </si>
  <si>
    <t xml:space="preserve">supérieur à 951</t>
  </si>
  <si>
    <t xml:space="preserve">ADJOINT -GESTIONNAIRE- AGENT COMPTABLE</t>
  </si>
  <si>
    <t xml:space="preserve">inférieur à 50 </t>
  </si>
  <si>
    <t xml:space="preserve">INDEMNITE DE SUIVI DES APPRENTIS</t>
  </si>
  <si>
    <t xml:space="preserve">Décret n° 99-703 du 3 août 1999 - Arrêté du 3 août 1999 - J.O. du 8 août 1999</t>
  </si>
  <si>
    <t xml:space="preserve">CODE INDEMNITE : 0582</t>
  </si>
  <si>
    <t xml:space="preserve">Indemnité de suivi des apprentis 
attribuée aux personnels enseignants du second degré</t>
  </si>
  <si>
    <t xml:space="preserve">TAUX ANNUEL</t>
  </si>
  <si>
    <t xml:space="preserve">AU 01.02.2017</t>
  </si>
  <si>
    <t xml:space="preserve">AU 01.07.2022</t>
  </si>
  <si>
    <t xml:space="preserve">AU 01.07.2023</t>
  </si>
  <si>
    <t xml:space="preserve">AU 01.09.2023</t>
  </si>
  <si>
    <t xml:space="preserve">VACATIONS ALLOUEES AUX PERSONNELS NON ENSEIGNANTS APPORTANT LEUR CONCOURS AU FONCTIONNEMENT DES GROUPEMENTS D'ETABLISSEMENTS, DES CENTRES DE FORMATION D'APPRENTIS OUVERTS DANS LES ETABLISSEMENTS PUBLICS LOCAUX D'ENSEIGNEMENT OU A L'EXECUTION DE CERTAINES CONVENTIONS</t>
  </si>
  <si>
    <t xml:space="preserve">Valeur du point au 01.07.05</t>
  </si>
  <si>
    <t xml:space="preserve">Valeur du point au 01.11.05</t>
  </si>
  <si>
    <t xml:space="preserve">Valeur du point au 01.07.06</t>
  </si>
  <si>
    <t xml:space="preserve">Valeur du point au 01.02.07</t>
  </si>
  <si>
    <t xml:space="preserve">(décret n° 2004-986 du 16.09.2004 - Arrêté du 16.09.2004)</t>
  </si>
  <si>
    <t xml:space="preserve">Valeur du point au 01.03.08</t>
  </si>
  <si>
    <t xml:space="preserve">Valeur du point au 01.10.08</t>
  </si>
  <si>
    <t xml:space="preserve">Valeur du point au 01.07.09</t>
  </si>
  <si>
    <t xml:space="preserve">Valeur du point au 01.10.09</t>
  </si>
  <si>
    <t xml:space="preserve">PERSONNES TITULAIRES DE LA FONCTION PUBLIQUE</t>
  </si>
  <si>
    <t xml:space="preserve">TAUX HORAIRE AU 01.07.2022</t>
  </si>
  <si>
    <t xml:space="preserve">TAUX HORAIRE AU 01.07.2023</t>
  </si>
  <si>
    <t xml:space="preserve">Valeur du point au 01.07.10</t>
  </si>
  <si>
    <t xml:space="preserve">Valeur du point au 01.07.16</t>
  </si>
  <si>
    <t xml:space="preserve">Catégorie C</t>
  </si>
  <si>
    <t xml:space="preserve">Valeur du point au 01.02.17</t>
  </si>
  <si>
    <t xml:space="preserve">Catégorie B</t>
  </si>
  <si>
    <t xml:space="preserve">Valeur du point au 01.07.22</t>
  </si>
  <si>
    <t xml:space="preserve">Catégorie A</t>
  </si>
  <si>
    <t xml:space="preserve">Valeur du point au 01.07.23</t>
  </si>
  <si>
    <t xml:space="preserve">PERSONNES ETRANGERES A L'ADMINISTRATION</t>
  </si>
  <si>
    <t xml:space="preserve">Le taux horaire des vacations est revalorisé dans les mêmes conditions que le SMIC</t>
  </si>
  <si>
    <t xml:space="preserve">Taux du SMIC au 1er janvier 2012</t>
  </si>
  <si>
    <t xml:space="preserve">Taux du SMIC au 1er juillet 2012</t>
  </si>
  <si>
    <t xml:space="preserve">Taux du SMIC au 1er janvier 2013</t>
  </si>
  <si>
    <t xml:space="preserve">Taux du SMIC au 1er janvier 2014</t>
  </si>
  <si>
    <t xml:space="preserve">Taux du SMIC au 1er janvier 2015</t>
  </si>
  <si>
    <t xml:space="preserve">Taux du SMIC au 1er janvier 2016</t>
  </si>
  <si>
    <t xml:space="preserve">Taux du SMIC au 1er janvier 2017</t>
  </si>
  <si>
    <t xml:space="preserve">Taux du SMIC au 1er janvier 2018</t>
  </si>
  <si>
    <t xml:space="preserve">Taux du SMIC au 1er janvier 2019</t>
  </si>
  <si>
    <t xml:space="preserve">Taux du SMIC au 1er janvier 2021</t>
  </si>
  <si>
    <t xml:space="preserve">Taux du SMIC au 1er janvier 2022</t>
  </si>
  <si>
    <t xml:space="preserve">Taux du SMIC au 1er mai 2022</t>
  </si>
  <si>
    <t xml:space="preserve">Taux du SMIC au 1er août 2022</t>
  </si>
  <si>
    <t xml:space="preserve">Taux du SMIC au 1er janvier 2023</t>
  </si>
  <si>
    <t xml:space="preserve">Taux du SMIC au 1er mai 2023</t>
  </si>
  <si>
    <t xml:space="preserve">Taux du SMIC au 1er janvier 2024</t>
  </si>
  <si>
    <t xml:space="preserve">Taux du SMIC au 1er novembre 2024</t>
  </si>
  <si>
    <t xml:space="preserve">REMUNERATION DES PERSONNES PARTICIPANT AUX ACTIVITES DE FORMATION CONTINUE DES ADULTES</t>
  </si>
  <si>
    <t xml:space="preserve">Valeurs au 01.07.2023</t>
  </si>
  <si>
    <t xml:space="preserve">Décret n° 93-438 du 24 mars 1993 - Arrêté du 24 mars 1993 </t>
  </si>
  <si>
    <t xml:space="preserve">CODE INDEMNITE : 0453</t>
  </si>
  <si>
    <t xml:space="preserve">TAUX DE BASE</t>
  </si>
  <si>
    <t xml:space="preserve">TAUX DE BASE MAJORE DE 25 %</t>
  </si>
  <si>
    <t xml:space="preserve">TAUX DE BASE MAJORE DE 50 %</t>
  </si>
  <si>
    <t xml:space="preserve">(article 4 dudit décret)</t>
  </si>
  <si>
    <t xml:space="preserve">(article 5 dudit décret)</t>
  </si>
  <si>
    <t xml:space="preserve">CODES TAUX</t>
  </si>
  <si>
    <r>
      <rPr>
        <b val="true"/>
        <sz val="11"/>
        <color theme="1"/>
        <rFont val="Arial"/>
        <family val="2"/>
        <charset val="1"/>
      </rPr>
      <t xml:space="preserve">3 </t>
    </r>
    <r>
      <rPr>
        <sz val="8"/>
        <color theme="1"/>
        <rFont val="Arial"/>
        <family val="2"/>
        <charset val="1"/>
      </rPr>
      <t xml:space="preserve">(anciennement VI et V)</t>
    </r>
  </si>
  <si>
    <r>
      <rPr>
        <sz val="8"/>
        <color theme="1"/>
        <rFont val="Arial"/>
        <family val="2"/>
        <charset val="1"/>
      </rPr>
      <t xml:space="preserve"> </t>
    </r>
    <r>
      <rPr>
        <b val="true"/>
        <sz val="11"/>
        <color theme="1"/>
        <rFont val="Arial"/>
        <family val="2"/>
        <charset val="1"/>
      </rPr>
      <t xml:space="preserve">4 </t>
    </r>
    <r>
      <rPr>
        <sz val="8"/>
        <color theme="1"/>
        <rFont val="Arial"/>
        <family val="2"/>
        <charset val="1"/>
      </rPr>
      <t xml:space="preserve">(anciennement IV)</t>
    </r>
  </si>
  <si>
    <r>
      <rPr>
        <b val="true"/>
        <sz val="11"/>
        <color theme="1"/>
        <rFont val="Arial"/>
        <family val="2"/>
        <charset val="1"/>
      </rPr>
      <t xml:space="preserve">5 </t>
    </r>
    <r>
      <rPr>
        <sz val="8"/>
        <color theme="1"/>
        <rFont val="Arial"/>
        <family val="2"/>
        <charset val="1"/>
      </rPr>
      <t xml:space="preserve">(anciennement III)</t>
    </r>
  </si>
  <si>
    <r>
      <rPr>
        <b val="true"/>
        <sz val="11"/>
        <color theme="1"/>
        <rFont val="Arial"/>
        <family val="2"/>
        <charset val="1"/>
      </rPr>
      <t xml:space="preserve">6</t>
    </r>
    <r>
      <rPr>
        <b val="true"/>
        <sz val="8"/>
        <color theme="1"/>
        <rFont val="Arial"/>
        <family val="2"/>
        <charset val="1"/>
      </rPr>
      <t xml:space="preserve"> </t>
    </r>
    <r>
      <rPr>
        <sz val="8"/>
        <color theme="1"/>
        <rFont val="Arial"/>
        <family val="2"/>
        <charset val="1"/>
      </rPr>
      <t xml:space="preserve">(anciennement II)</t>
    </r>
  </si>
  <si>
    <r>
      <rPr>
        <b val="true"/>
        <sz val="11"/>
        <color theme="1"/>
        <rFont val="Arial"/>
        <family val="2"/>
        <charset val="1"/>
      </rPr>
      <t xml:space="preserve">7/8</t>
    </r>
    <r>
      <rPr>
        <b val="true"/>
        <sz val="9"/>
        <color theme="1"/>
        <rFont val="Arial"/>
        <family val="2"/>
        <charset val="1"/>
      </rPr>
      <t xml:space="preserve"> </t>
    </r>
    <r>
      <rPr>
        <sz val="8"/>
        <color theme="1"/>
        <rFont val="Arial"/>
        <family val="2"/>
        <charset val="1"/>
      </rPr>
      <t xml:space="preserve">(anciennement I)</t>
    </r>
  </si>
  <si>
    <t xml:space="preserve">Indemnité pour charges particulières attribuée à certains personnels enseignants qui accomplissent tout ou partie de leur service en formation continue des adultes </t>
  </si>
  <si>
    <t xml:space="preserve">D. n° 93.437 du 24.03.93</t>
  </si>
  <si>
    <t xml:space="preserve">MONTANT MOYEN ANNUEL</t>
  </si>
  <si>
    <t xml:space="preserve">A. du 24.03.93</t>
  </si>
  <si>
    <t xml:space="preserve">J.O. du 26.03.93 </t>
  </si>
  <si>
    <t xml:space="preserve">CODE INDEMNITE : 0452</t>
  </si>
  <si>
    <t xml:space="preserve">Indemnité de sujétions d'exercice attribuée aux personnels enseignants qui accomplissent tout ou partie de leur service en formation continue des adultes</t>
  </si>
  <si>
    <t xml:space="preserve">D. n° 93.436 du 24.03.93</t>
  </si>
  <si>
    <t xml:space="preserve">MONTANT ANNUEL</t>
  </si>
  <si>
    <t xml:space="preserve">J.O. du 26.03.93</t>
  </si>
  <si>
    <t xml:space="preserve">CODE INDEMNITE : 0451</t>
  </si>
  <si>
    <t xml:space="preserve">Montant maximum de l'indemnité attribuée aux chefs d'établissement, chefs d'établissement adjoint et adjoints gestionnaire sans responsabilité comptable</t>
  </si>
  <si>
    <t xml:space="preserve">Décret n° 2018-1174 du 18.12.2018</t>
  </si>
  <si>
    <t xml:space="preserve">Arrêté du 18.12.2018</t>
  </si>
  <si>
    <t xml:space="preserve">MAXIMUM</t>
  </si>
  <si>
    <t xml:space="preserve">CODE INDEMNITE : 2240</t>
  </si>
  <si>
    <t xml:space="preserve">J.O. du 20.12.18</t>
  </si>
  <si>
    <t xml:space="preserve">RETRIBUTION DE DIVERSES ACTIONS DANS LE SECOND DEGRE</t>
  </si>
  <si>
    <t xml:space="preserve">ACTIONS</t>
  </si>
  <si>
    <t xml:space="preserve">CATEGORIES DE BENEFICIAIRES</t>
  </si>
  <si>
    <t xml:space="preserve">MODES DE RETRIBUTIONS</t>
  </si>
  <si>
    <t xml:space="preserve">IMPUTATION, TYPE DE DOTATION</t>
  </si>
  <si>
    <t xml:space="preserve">MODALITE DE PAIEMENT</t>
  </si>
  <si>
    <t xml:space="preserve">- Personnels enseignants</t>
  </si>
  <si>
    <r>
      <rPr>
        <sz val="8"/>
        <rFont val="Arial"/>
        <family val="2"/>
        <charset val="1"/>
      </rPr>
      <t xml:space="preserve">- </t>
    </r>
    <r>
      <rPr>
        <b val="true"/>
        <sz val="8"/>
        <rFont val="Arial"/>
        <family val="2"/>
        <charset val="1"/>
      </rPr>
      <t xml:space="preserve">HEURES A TAUX SPECIFIQUES</t>
    </r>
    <r>
      <rPr>
        <sz val="8"/>
        <rFont val="Arial"/>
        <family val="2"/>
        <charset val="1"/>
      </rPr>
      <t xml:space="preserve">  </t>
    </r>
  </si>
  <si>
    <t xml:space="preserve">Programme 0141</t>
  </si>
  <si>
    <t xml:space="preserve">paiement dans la paye sans ordonnancement préalable</t>
  </si>
  <si>
    <t xml:space="preserve">PEDAGOGIQUES</t>
  </si>
  <si>
    <t xml:space="preserve">  du 2nd degré</t>
  </si>
  <si>
    <t xml:space="preserve">taux 2/3 de l'HSE, soit pour un certifié à 18 heures :  </t>
  </si>
  <si>
    <t xml:space="preserve">Compte PCE : B8</t>
  </si>
  <si>
    <t xml:space="preserve">DANS LE</t>
  </si>
  <si>
    <t xml:space="preserve"> au 01/01/2024</t>
  </si>
  <si>
    <t xml:space="preserve">dotation spécifique</t>
  </si>
  <si>
    <t xml:space="preserve">SECOND DEGRE</t>
  </si>
  <si>
    <t xml:space="preserve">décret n° 50-1253 du 6 octobre 1950 modifié</t>
  </si>
  <si>
    <t xml:space="preserve">code IR 0208 pour les</t>
  </si>
  <si>
    <t xml:space="preserve">AU TITRE DES PAE</t>
  </si>
  <si>
    <t xml:space="preserve">décret n° 64-852 du 13 août 1964</t>
  </si>
  <si>
    <t xml:space="preserve">heures à taux spécifiques</t>
  </si>
  <si>
    <t xml:space="preserve">mouvement 22</t>
  </si>
  <si>
    <t xml:space="preserve">RETRIBUTION DE DIVERSES ACTIONS DANS LE SECOND DEGRE (suite)</t>
  </si>
  <si>
    <r>
      <rPr>
        <sz val="8"/>
        <rFont val="Arial"/>
        <family val="2"/>
        <charset val="1"/>
      </rPr>
      <t xml:space="preserve">- </t>
    </r>
    <r>
      <rPr>
        <b val="true"/>
        <sz val="8"/>
        <rFont val="Arial"/>
        <family val="2"/>
        <charset val="1"/>
      </rPr>
      <t xml:space="preserve">VACATION</t>
    </r>
    <r>
      <rPr>
        <sz val="8"/>
        <rFont val="Arial"/>
        <family val="2"/>
        <charset val="1"/>
      </rPr>
      <t xml:space="preserve"> à taux spécifique </t>
    </r>
  </si>
  <si>
    <t xml:space="preserve">ACTIVITES  </t>
  </si>
  <si>
    <t xml:space="preserve">- Personnels d'éducation</t>
  </si>
  <si>
    <t xml:space="preserve">au 01/07/2023</t>
  </si>
  <si>
    <t xml:space="preserve">Compte PCE : E5</t>
  </si>
  <si>
    <t xml:space="preserve">PERI-EDUCATIVES</t>
  </si>
  <si>
    <t xml:space="preserve">- Personnels de</t>
  </si>
  <si>
    <t xml:space="preserve">décret n° 90-807 du 11 septembre 1990</t>
  </si>
  <si>
    <t xml:space="preserve">code IR 0379</t>
  </si>
  <si>
    <t xml:space="preserve">  documentation</t>
  </si>
  <si>
    <t xml:space="preserve">arrêté du 11 septembre 1990 - RLR 212-4</t>
  </si>
  <si>
    <r>
      <rPr>
        <sz val="8"/>
        <rFont val="Arial"/>
        <family val="2"/>
        <charset val="1"/>
      </rPr>
      <t xml:space="preserve">- </t>
    </r>
    <r>
      <rPr>
        <b val="true"/>
        <sz val="8"/>
        <rFont val="Arial"/>
        <family val="2"/>
        <charset val="1"/>
      </rPr>
      <t xml:space="preserve">VACATION</t>
    </r>
  </si>
  <si>
    <t xml:space="preserve">mandatement par les agents comptables de l'établissement support</t>
  </si>
  <si>
    <t xml:space="preserve">Compte PCE : YS</t>
  </si>
  <si>
    <t xml:space="preserve">- Fonctionnaires</t>
  </si>
  <si>
    <t xml:space="preserve">ACTIONS "ECOLE </t>
  </si>
  <si>
    <t xml:space="preserve">OUVERTE"</t>
  </si>
  <si>
    <t xml:space="preserve">- Non fonctionnaires</t>
  </si>
  <si>
    <t xml:space="preserve">dispositif interministériel conventionnel (fonds provenant</t>
  </si>
  <si>
    <t xml:space="preserve">de diverses institutions telles que CDC, FAS,...)</t>
  </si>
  <si>
    <t xml:space="preserve">référence du taux de la vacation : décret n° 92-820 du 19.08.92</t>
  </si>
  <si>
    <t xml:space="preserve">Arrêté du 19.08.92 modifié par l'arrêté du 07.03.02 (JO du 15.03.02) </t>
  </si>
  <si>
    <t xml:space="preserve">ETUDES DIRIGEES</t>
  </si>
  <si>
    <t xml:space="preserve">Décret n° 96-80 du 30/01/96 modifié par décret n° 2009-81 du 21/01/2009 - arrêté du 30/01/96 modifié</t>
  </si>
  <si>
    <r>
      <rPr>
        <sz val="8"/>
        <rFont val="Arial"/>
        <family val="2"/>
        <charset val="1"/>
      </rPr>
      <t xml:space="preserve">- </t>
    </r>
    <r>
      <rPr>
        <b val="true"/>
        <sz val="8"/>
        <rFont val="Arial"/>
        <family val="2"/>
        <charset val="1"/>
      </rPr>
      <t xml:space="preserve">HEURES SUPPLEMENTAIRES </t>
    </r>
  </si>
  <si>
    <t xml:space="preserve">taux de l'HSE, soit pour un certifié CN à 18 heures :</t>
  </si>
  <si>
    <t xml:space="preserve">circulaire n° 95-285 du 21/12/1995 - B.O. n° 1 du 04/01/96</t>
  </si>
  <si>
    <t xml:space="preserve">code IR 0215</t>
  </si>
  <si>
    <t xml:space="preserve">- Conseillers principaux d'éducation et enseignants chargés de fonction de documentation et d'information</t>
  </si>
  <si>
    <r>
      <rPr>
        <sz val="8"/>
        <rFont val="Arial"/>
        <family val="2"/>
        <charset val="1"/>
      </rPr>
      <t xml:space="preserve">- </t>
    </r>
    <r>
      <rPr>
        <b val="true"/>
        <sz val="8"/>
        <rFont val="Arial"/>
        <family val="2"/>
        <charset val="1"/>
      </rPr>
      <t xml:space="preserve">VACATION </t>
    </r>
  </si>
  <si>
    <t xml:space="preserve">Taux 002</t>
  </si>
  <si>
    <t xml:space="preserve">Programme 0230</t>
  </si>
  <si>
    <t xml:space="preserve">Compte PCE : YT</t>
  </si>
  <si>
    <t xml:space="preserve">code IR 0510</t>
  </si>
  <si>
    <t xml:space="preserve">- Autres personnes</t>
  </si>
  <si>
    <t xml:space="preserve">Taux 001</t>
  </si>
  <si>
    <t xml:space="preserve">ACCOMPAGNEMENT EDUCATIF </t>
  </si>
  <si>
    <r>
      <rPr>
        <sz val="8"/>
        <rFont val="Arial"/>
        <family val="2"/>
        <charset val="1"/>
      </rPr>
      <t xml:space="preserve">- </t>
    </r>
    <r>
      <rPr>
        <b val="true"/>
        <sz val="8"/>
        <rFont val="Arial"/>
        <family val="2"/>
        <charset val="1"/>
      </rPr>
      <t xml:space="preserve">HEURES SUPPLEMENTAIRES</t>
    </r>
    <r>
      <rPr>
        <sz val="8"/>
        <rFont val="Arial"/>
        <family val="2"/>
        <charset val="1"/>
      </rPr>
      <t xml:space="preserve"> </t>
    </r>
  </si>
  <si>
    <t xml:space="preserve">Aide aux devoirs et aux leçons, pratique sportive, pratique artistique et culturelle</t>
  </si>
  <si>
    <t xml:space="preserve">1er DEGRE</t>
  </si>
  <si>
    <t xml:space="preserve">taux de l'HSE, soit pour un professeur d'école de classe normale</t>
  </si>
  <si>
    <t xml:space="preserve">décret n° 66-787 du 14.10.1966</t>
  </si>
  <si>
    <t xml:space="preserve">code IR 1401</t>
  </si>
  <si>
    <t xml:space="preserve">2d DEGRE PUBLIC ET PRIVE</t>
  </si>
  <si>
    <t xml:space="preserve">Programme 0230 (public)</t>
  </si>
  <si>
    <t xml:space="preserve">Programme 0139 (privé)</t>
  </si>
  <si>
    <t xml:space="preserve">code IR 1402 (public)</t>
  </si>
  <si>
    <t xml:space="preserve">code IR 1403 (privé)</t>
  </si>
  <si>
    <t xml:space="preserve">Dispositif expérimental de réussite scolaire au lycée</t>
  </si>
  <si>
    <t xml:space="preserve">code IR 1717</t>
  </si>
  <si>
    <t xml:space="preserve">code IR 1512</t>
  </si>
  <si>
    <t xml:space="preserve">Renforcement de l'apprentissage de l'anglais oral</t>
  </si>
  <si>
    <t xml:space="preserve">Collège : Programme 0230</t>
  </si>
  <si>
    <t xml:space="preserve">code IR 1718 - Compte PCE B8</t>
  </si>
  <si>
    <t xml:space="preserve">Lycée : Programme 0141</t>
  </si>
  <si>
    <t xml:space="preserve">code IR 1719 - Compte PCE B8</t>
  </si>
  <si>
    <t xml:space="preserve">code IR 1552</t>
  </si>
  <si>
    <t xml:space="preserve">code IR 1553</t>
  </si>
  <si>
    <t xml:space="preserve">INDEMNITE DE FONCTIONS, DE RESPONSABILITES ET DE RESULTATS DES PERSONNELS DE DIRECTION DES ETABLISSEMENTS D'ENSEIGNEMENT OU DE FORMATION</t>
  </si>
  <si>
    <t xml:space="preserve">Décret n° 2012-933 du 01.08.2012 - Arrêté du 01.08.2012</t>
  </si>
  <si>
    <t xml:space="preserve">PART FONCTIONNELLE (versement mensuel)</t>
  </si>
  <si>
    <t xml:space="preserve">CODE INDEMNITE : 1730</t>
  </si>
  <si>
    <t xml:space="preserve">FONCTION</t>
  </si>
  <si>
    <t xml:space="preserve">CATEGORIE DE L'ETABLISSEMENT</t>
  </si>
  <si>
    <t xml:space="preserve">MONTANT ANNUEL AU 01.01.2022</t>
  </si>
  <si>
    <t xml:space="preserve">Chef d'établissement</t>
  </si>
  <si>
    <t xml:space="preserve">4e exceptionnelle</t>
  </si>
  <si>
    <t xml:space="preserve">Chef d'établissement adjoint</t>
  </si>
  <si>
    <t xml:space="preserve">Chef d'établissement Directeur d'une unité pédagogique régionale des services pénitentiaires</t>
  </si>
  <si>
    <t xml:space="preserve">4e  </t>
  </si>
  <si>
    <t xml:space="preserve">Chef d'établissement adjoint Directeur d'une unité pédagogique régionale des services pénitentiaires</t>
  </si>
  <si>
    <t xml:space="preserve">1re, 2e et 3e</t>
  </si>
  <si>
    <t xml:space="preserve">Directeur d'établissement régional d'enseignement adapté Directeur d'école régionale du premier degré</t>
  </si>
  <si>
    <t xml:space="preserve">Directeur adjoint chargé de section d'enseignement général et professionnel adapté</t>
  </si>
  <si>
    <t xml:space="preserve">COMPLEMENT FONCTIONNEL (versement mensuel)</t>
  </si>
  <si>
    <t xml:space="preserve">CODE INDEMNITE : 1731</t>
  </si>
  <si>
    <t xml:space="preserve">MONTANT ANNUEL AU 01.09.2012</t>
  </si>
  <si>
    <t xml:space="preserve">Direction administrative et pédagogique</t>
  </si>
  <si>
    <t xml:space="preserve">1re  </t>
  </si>
  <si>
    <t xml:space="preserve">2ème</t>
  </si>
  <si>
    <t xml:space="preserve">3ème</t>
  </si>
  <si>
    <t xml:space="preserve">4ème</t>
  </si>
  <si>
    <t xml:space="preserve">Direction administrative uniquement</t>
  </si>
  <si>
    <t xml:space="preserve">                       PART RESULTAT</t>
  </si>
  <si>
    <t xml:space="preserve">CODE INDEMNITE : 1732</t>
  </si>
  <si>
    <t xml:space="preserve">Montant de référence au 01.09.2023 (versement triennal)</t>
  </si>
  <si>
    <t xml:space="preserve">Montant de référence au 01.09.2023 (versement annualisé)</t>
  </si>
  <si>
    <t xml:space="preserve">INDEMNITE DE SUIVI ET D'ORIENTATION DES ELEVES</t>
  </si>
  <si>
    <t xml:space="preserve">Décret n° 93.55 du 15.01.1993 modifié - Arrêté Ministériel du 20.08.2021 modifiant l'arrêté du 15.01.1993 - RLR 212-4</t>
  </si>
  <si>
    <t xml:space="preserve">A/c du 01.07.2023</t>
  </si>
  <si>
    <t xml:space="preserve">A/c du 01.09.2023</t>
  </si>
  <si>
    <t xml:space="preserve">Part fixe</t>
  </si>
  <si>
    <t xml:space="preserve">CODE INDEMNITE : 0364</t>
  </si>
  <si>
    <t xml:space="preserve">(ou 462 stagiaires)</t>
  </si>
  <si>
    <t xml:space="preserve">Part modulable</t>
  </si>
  <si>
    <t xml:space="preserve">. divisions de 6ème, 5ème et 4ème des collèges et des lycées professionnels</t>
  </si>
  <si>
    <t xml:space="preserve">(Professeurs Principaux)</t>
  </si>
  <si>
    <t xml:space="preserve">. divisions de 3ème des collèges et des lycées professionnels</t>
  </si>
  <si>
    <t xml:space="preserve">CODE INDEMNITE : 1228</t>
  </si>
  <si>
    <t xml:space="preserve">. divisions de 1ère et 2ème année de CAP des lycées professionnels</t>
  </si>
  <si>
    <t xml:space="preserve">. divisions de 2nde des lycées d'enseignement général et technologique</t>
  </si>
  <si>
    <t xml:space="preserve">. autres divisions des lycées professionnels </t>
  </si>
  <si>
    <t xml:space="preserve">. divisions de 2nde, 1re et terminale de baccalauréats professionnels en </t>
  </si>
  <si>
    <t xml:space="preserve">  trois ans </t>
  </si>
  <si>
    <t xml:space="preserve">. divisions de 1ère et terminale des lycées d'enseignement général et </t>
  </si>
  <si>
    <t xml:space="preserve"> technologique</t>
  </si>
  <si>
    <t xml:space="preserve">INDEMNITE DE PROFESSEUR REFERENT DE GROUPES D'ELEVES (PRE)</t>
  </si>
  <si>
    <t xml:space="preserve">(PRE)</t>
  </si>
  <si>
    <t xml:space="preserve">. divisions de 1ère et de terminale des lycées d'enseignement général et technologique</t>
  </si>
  <si>
    <t xml:space="preserve">CODE INDEMNITE : 2363</t>
  </si>
  <si>
    <t xml:space="preserve">INDEMNITE DE PROFESSEUR PRINCIPAL</t>
  </si>
  <si>
    <t xml:space="preserve">Décret n° 71.884 du 02.11.1971 - RLR 212-4</t>
  </si>
  <si>
    <t xml:space="preserve">Professeurs agrégés  </t>
  </si>
  <si>
    <t xml:space="preserve">exerçant dans une division qui </t>
  </si>
  <si>
    <t xml:space="preserve">(Taux fixe et non revalorisable tant que ce taux demeurera supérieur</t>
  </si>
  <si>
    <t xml:space="preserve">ouvrait droit à cette indemnité</t>
  </si>
  <si>
    <t xml:space="preserve">  au taux de la part modulable)</t>
  </si>
  <si>
    <t xml:space="preserve">CODE INDEMNITE : 1227</t>
  </si>
  <si>
    <t xml:space="preserve">INDEMNITE DE SUIVI ET D'ACCOMPAGNEMENT DES ELEVES </t>
  </si>
  <si>
    <t xml:space="preserve">Décret n° 2013-790 du 30.08.2013- Arrêté du 19 juillet 2023 modifiant l'arrêté du 30 août 2013</t>
  </si>
  <si>
    <t xml:space="preserve">Enseignants du premier degré</t>
  </si>
  <si>
    <t xml:space="preserve">exerçant dans les écoles maternelles </t>
  </si>
  <si>
    <t xml:space="preserve">revalorisation de l'indemnité de suivi et d'accompagnement (ISAE)</t>
  </si>
  <si>
    <t xml:space="preserve">et élémentaires</t>
  </si>
  <si>
    <t xml:space="preserve"> à compter du 01/09/2023</t>
  </si>
  <si>
    <t xml:space="preserve">CODE INDEMNITE : 1914</t>
  </si>
  <si>
    <t xml:space="preserve">INDEMNITES DIVERSES</t>
  </si>
  <si>
    <t xml:space="preserve">
Indemnité spéciale en faveur des instituteurs et professeurs des écoles affectés au CNED et dans les classes relais relevant d'un collège.</t>
  </si>
  <si>
    <t xml:space="preserve">Décret n° 89.826 du 9 novembre 1989 modifié</t>
  </si>
  <si>
    <t xml:space="preserve">Arrêté du 9 novembre 1989</t>
  </si>
  <si>
    <t xml:space="preserve">CODE INDEMNITE : 0147</t>
  </si>
  <si>
    <t xml:space="preserve">Indemnité forfaitaire en faveur des instituteurs et professeurs des écoles affectés dans les EREA, les ESMS et dans les SGPA, aux directeurs adjoints chargés de SEGPA et aux instituteurs et professeurs des écoles en ULIS collège et ULIS lycée </t>
  </si>
  <si>
    <t xml:space="preserve">Décret n° 2017-964 du 10 mai 2017 - Arrêté du 10 mai 2017 </t>
  </si>
  <si>
    <t xml:space="preserve">CODE INDEMNITE : 1994</t>
  </si>
  <si>
    <t xml:space="preserve">Indemnité de responsabilité en faveur des personnels enseignants exerçant les fonctions de directeur délégué aux formations professionnelles et technologiques</t>
  </si>
  <si>
    <t xml:space="preserve">Responsabilité effective de sections comportant :</t>
  </si>
  <si>
    <t xml:space="preserve">Décret n°2015-1523</t>
  </si>
  <si>
    <t xml:space="preserve">A/c du</t>
  </si>
  <si>
    <t xml:space="preserve">plus de 1000 élèves</t>
  </si>
  <si>
    <t xml:space="preserve">de 400 à 1000 élèves</t>
  </si>
  <si>
    <t xml:space="preserve">moins de 400 élèves</t>
  </si>
  <si>
    <t xml:space="preserve">et</t>
  </si>
  <si>
    <t xml:space="preserve">CODE TAUX : 01</t>
  </si>
  <si>
    <t xml:space="preserve">CODE TAUX : 02</t>
  </si>
  <si>
    <t xml:space="preserve">CODE TAUX : 03</t>
  </si>
  <si>
    <t xml:space="preserve">Arrêté du 24.11.2015 modifié</t>
  </si>
  <si>
    <t xml:space="preserve">01.09.2023</t>
  </si>
  <si>
    <t xml:space="preserve">Annuel</t>
  </si>
  <si>
    <t xml:space="preserve"> </t>
  </si>
  <si>
    <t xml:space="preserve">CODE INDEMNITE : 0230</t>
  </si>
  <si>
    <t xml:space="preserve">Indemnité de sujétion spéciale aux personnels exerçant les fonctions de conseiller en formation continue (pour les personnels nommés dans les fonctions de CFC avant 1982, se référer à la circulaire n° 82-40 du 08.01.1982 et utiliser le code indemnité IR 284)</t>
  </si>
  <si>
    <t xml:space="preserve">Décret n° 90.165 du 20.02.90</t>
  </si>
  <si>
    <t xml:space="preserve">Arrêté du 20.02.1990</t>
  </si>
  <si>
    <t xml:space="preserve">CODE INDEMNITE : 0323</t>
  </si>
  <si>
    <t xml:space="preserve">INDEMNITES DIVERSES (SUITE)</t>
  </si>
  <si>
    <t xml:space="preserve">Indemnité de fonctions particulières à certains professeurs des écoles</t>
  </si>
  <si>
    <t xml:space="preserve">Décret n° 91.236 du 28 février 1991</t>
  </si>
  <si>
    <t xml:space="preserve">Arrêté du 28 février 1991</t>
  </si>
  <si>
    <t xml:space="preserve">CODE INDEMNITE : 0408</t>
  </si>
  <si>
    <t xml:space="preserve">indemnité de sujétions particulières en faveur des personnels exerçant des fonctions de documentation ou d'information dans un lycée, un lycée professionnel ou un collège.</t>
  </si>
  <si>
    <t xml:space="preserve">Décrets n° 91.467 du 14 mai 1991</t>
  </si>
  <si>
    <t xml:space="preserve">Arrêté du 18 juillet 2018 (Taux annuel)</t>
  </si>
  <si>
    <t xml:space="preserve">CODE INDEMNITE : 0413</t>
  </si>
  <si>
    <t xml:space="preserve">Indemnité forfaitaire aux conseillers principaux et conseillers d'éducation</t>
  </si>
  <si>
    <t xml:space="preserve">D. n°2015-1523 du 24.11.2015</t>
  </si>
  <si>
    <t xml:space="preserve">Arrêté du 24.11.2015 (Taux annuel)</t>
  </si>
  <si>
    <t xml:space="preserve">CODE INDEMNITE : 0414</t>
  </si>
  <si>
    <t xml:space="preserve">J.O. du 17 mai 1991</t>
  </si>
  <si>
    <t xml:space="preserve">Indemnité de fonctions particulières allouée aux personnels enseignants des classes préparatoires aux grandes écoles</t>
  </si>
  <si>
    <t xml:space="preserve">Décret n° 99.886 du 19 octobre 1999</t>
  </si>
  <si>
    <t xml:space="preserve">Arrêté du 19 octobre 1999</t>
  </si>
  <si>
    <t xml:space="preserve">J.O. du 22 octobre 1999</t>
  </si>
  <si>
    <t xml:space="preserve">CODE INDEMNITE : 0597 </t>
  </si>
  <si>
    <t xml:space="preserve">Indemnité de fonctions allouée aux personnels enseignants du premier degré </t>
  </si>
  <si>
    <t xml:space="preserve">Décret n° 2014-1016 du 8 septembre 2014</t>
  </si>
  <si>
    <t xml:space="preserve">exerçant les fonctions de maître formateur</t>
  </si>
  <si>
    <t xml:space="preserve">Arrêté du 8 septembre 2014</t>
  </si>
  <si>
    <t xml:space="preserve">chargés du tutorat des enseignants stagiaires</t>
  </si>
  <si>
    <t xml:space="preserve">J.O. du 10 septembre 2014</t>
  </si>
  <si>
    <t xml:space="preserve">CODE INDEMNITE : 1844</t>
  </si>
  <si>
    <t xml:space="preserve">INDEMNITE DE SUJETIONS SPECIALES DE REMPLACEMENT AUX PERSONNELS ASSURANT DES REMPLACEMENTS DANS LE 1er ET LE 2ème DEGRE </t>
  </si>
  <si>
    <t xml:space="preserve">Décret n° 2022-1189 du 27.08.22  - Décret 89.825 du 09.11.1989 mod.  -  Arrêté du 27.08.22-   Date d'effet : 01.01.22 </t>
  </si>
  <si>
    <t xml:space="preserve">A - PERSONNELS RATTACHES AUX BRIGADES DEPARTEMENTALES</t>
  </si>
  <si>
    <t xml:space="preserve">     PERSONNELS ENSEIGNANTS TITULAIRES EXERCANT DANS LE SECOND DEGRE</t>
  </si>
  <si>
    <t xml:space="preserve">CODE INDEMNITE : 0702</t>
  </si>
  <si>
    <t xml:space="preserve">DISTANCE ENTRE L'ECOLE OU L'ETABLISSEMENT</t>
  </si>
  <si>
    <t xml:space="preserve">TAUX DE L'INDEMNITE JOURNALIERE DE REMPLACEMENT</t>
  </si>
  <si>
    <t xml:space="preserve">DE RATTACHEMENT ET L'ECOLE OU L'ETABLIS-</t>
  </si>
  <si>
    <t xml:space="preserve">Au 01.02.2017</t>
  </si>
  <si>
    <t xml:space="preserve">Au 01.01.2022</t>
  </si>
  <si>
    <t xml:space="preserve">SEMENT OU S'EFFECTUE LE REMPLACEMENT</t>
  </si>
  <si>
    <t xml:space="preserve">  Moins de 10 km</t>
  </si>
  <si>
    <t xml:space="preserve">01 ou 02 (*)</t>
  </si>
  <si>
    <t xml:space="preserve">De   10 à   19 km</t>
  </si>
  <si>
    <t xml:space="preserve">03 ou 04 (*)</t>
  </si>
  <si>
    <t xml:space="preserve">De   20 à   29 km</t>
  </si>
  <si>
    <t xml:space="preserve">05 ou 06 (*)</t>
  </si>
  <si>
    <t xml:space="preserve">De   30 à   39 km</t>
  </si>
  <si>
    <t xml:space="preserve">07 ou 08 (*)</t>
  </si>
  <si>
    <t xml:space="preserve">De   40 à   49 km</t>
  </si>
  <si>
    <t xml:space="preserve">09 ou 10 (*)</t>
  </si>
  <si>
    <t xml:space="preserve">De   50 à   59 km</t>
  </si>
  <si>
    <t xml:space="preserve">De   60 à   80 km</t>
  </si>
  <si>
    <t xml:space="preserve">De   81 à 100 km</t>
  </si>
  <si>
    <t xml:space="preserve">De 101 à 120 km</t>
  </si>
  <si>
    <t xml:space="preserve">De 121 à 140 km</t>
  </si>
  <si>
    <t xml:space="preserve">De 141 à 160 km</t>
  </si>
  <si>
    <t xml:space="preserve">De 161 à 180 km</t>
  </si>
  <si>
    <t xml:space="preserve">B - PERSONNELS RATTACHES AUX ZONES D'INTERVENTIONS LOCALISEES (1)</t>
  </si>
  <si>
    <t xml:space="preserve">Moins de 10 km</t>
  </si>
  <si>
    <t xml:space="preserve">11 ou 12 (*)</t>
  </si>
  <si>
    <t xml:space="preserve">De 10 à 19 km</t>
  </si>
  <si>
    <t xml:space="preserve">13 ou 14 (*)</t>
  </si>
  <si>
    <t xml:space="preserve">20 km et plus</t>
  </si>
  <si>
    <t xml:space="preserve">15 ou 16 (*)</t>
  </si>
  <si>
    <t xml:space="preserve">(*) La codification en double correspond à l'ancienne distinction entre les taux applicables au premier mois de remplacement et aux mois suivants (article 3 du décret n° 77-87 du 26.01.1977 qui a été abrogée par le décret n° 89-825 du 09.11.1989). Toutefois, cette codification demeure toujours en vigueur même si elle renvoie à des taux uniques (cf. note DGF 5 n° 93-0137 du 10.02.1993).</t>
  </si>
  <si>
    <t xml:space="preserve">(1) En cas d'intervention dans une école située à 30 kms ou plus de son école de rattachement, l'indemnité est versée au taux prévu pour les instituteurs rattachés aux brigades départementales.</t>
  </si>
  <si>
    <t xml:space="preserve">PRIMES ENSEIGNEMENT SUPERIEUR</t>
  </si>
  <si>
    <t xml:space="preserve">TAUX au 1er juillet 2023</t>
  </si>
  <si>
    <r>
      <rPr>
        <b val="true"/>
        <sz val="10"/>
        <rFont val="Arial"/>
        <family val="2"/>
        <charset val="1"/>
      </rPr>
      <t xml:space="preserve">PRIME DE RECHERCHE ET D'ENSEIGNEMENT SUPERIEUR     </t>
    </r>
    <r>
      <rPr>
        <b val="true"/>
        <sz val="10"/>
        <color rgb="FF336666"/>
        <rFont val="Arial"/>
        <family val="2"/>
        <charset val="1"/>
      </rPr>
      <t xml:space="preserve">          CODE INDEMNITE 0361</t>
    </r>
  </si>
  <si>
    <t xml:space="preserve">Décret 89.775 du 23.10.1989, Arrêté du 17.11.2010 - J.O. du 09.12.2010
Arrêté du 26 février 2021 fixant le montant annuel des attributions individuelles de la prime de recherche et d'enseignement supérieur instituée par le décret n° 89-775 du 23 octobre 1989 relatif à la prime de recherche et d'enseignement supérieur des personnels de l'enseignement supérieur relevant du ministère chargé de l'enseignement supérieur</t>
  </si>
  <si>
    <t xml:space="preserve">Bénéficiaire de la prime de recherche et d'enseignement supérieur</t>
  </si>
  <si>
    <r>
      <rPr>
        <b val="true"/>
        <sz val="10"/>
        <rFont val="Arial"/>
        <family val="2"/>
        <charset val="1"/>
      </rPr>
      <t xml:space="preserve">PRIME D'ENSEIGNEMENT SUPERIEUR                                            </t>
    </r>
    <r>
      <rPr>
        <b val="true"/>
        <sz val="10"/>
        <color rgb="FF336666"/>
        <rFont val="Arial"/>
        <family val="2"/>
        <charset val="1"/>
      </rPr>
      <t xml:space="preserve">  CODE INDEMNITE 0361</t>
    </r>
  </si>
  <si>
    <t xml:space="preserve">Décret 89.776 du 23.10.1989, Arrêté du 03.12.2021 - J.O. du 5.12.2021</t>
  </si>
  <si>
    <r>
      <rPr>
        <b val="true"/>
        <sz val="10"/>
        <rFont val="Arial"/>
        <family val="2"/>
        <charset val="1"/>
      </rPr>
      <t xml:space="preserve">PRIME D'ENCADREMENT DOCTORAL ET DE RECHERCHE (ex-prime d'excellence scientifique)
                                                                                                         </t>
    </r>
    <r>
      <rPr>
        <b val="true"/>
        <sz val="10"/>
        <color rgb="FF336666"/>
        <rFont val="Arial"/>
        <family val="2"/>
        <charset val="1"/>
      </rPr>
      <t xml:space="preserve">CODE INDEMNITE 1581</t>
    </r>
  </si>
  <si>
    <t xml:space="preserve">Décret n° 2009-851 du 8 juillet 2009 modifié par le décret n° 2014-557 du 28 mai 2014 
Arrêté du 20.01. 2010 fixant la liste des distinctions scientifiques ouvrant droit à la prime d'excellence scientifique attribuée à certains personnels de l'enseignement supérieur et de la recherche - J.O. du 28.01.2010
Arrêté du 30.11.2009 - J.O. du 09.12.2009</t>
  </si>
  <si>
    <t xml:space="preserve">Taux annuel minimum aux membres seniors de l'Institut Universitaire de France</t>
  </si>
  <si>
    <t xml:space="preserve">Taux annuel minimum aux membres juniors de l'Institut Universitaire de France</t>
  </si>
  <si>
    <t xml:space="preserve">Taux annuel maximum aux personnels en délégation auprès de l'Institut Universitaire de France</t>
  </si>
  <si>
    <t xml:space="preserve">Taux annuel maximum aux personnels lauréats d'une distinction scientifique ou apportant une contribution exceptionnelle à la recherche</t>
  </si>
  <si>
    <t xml:space="preserve">Taux annuel plafond</t>
  </si>
  <si>
    <t xml:space="preserve">Taux annuel plancher</t>
  </si>
  <si>
    <r>
      <rPr>
        <b val="true"/>
        <sz val="10"/>
        <rFont val="Arial"/>
        <family val="2"/>
        <charset val="1"/>
      </rPr>
      <t xml:space="preserve">PRIME DE RESPONSABILITE PEDAGOGIQUE                                     </t>
    </r>
    <r>
      <rPr>
        <b val="true"/>
        <sz val="10"/>
        <color rgb="FF336666"/>
        <rFont val="Arial"/>
        <family val="2"/>
        <charset val="1"/>
      </rPr>
      <t xml:space="preserve">CODE INDEMNITE 0596
</t>
    </r>
    <r>
      <rPr>
        <sz val="9"/>
        <rFont val="Arial"/>
        <family val="2"/>
        <charset val="1"/>
      </rPr>
      <t xml:space="preserve">Décret n°99-855 du 4.10.1999 
Décret n°83-1175 du 23.12.1983 
</t>
    </r>
    <r>
      <rPr>
        <b val="true"/>
        <sz val="9"/>
        <rFont val="Arial"/>
        <family val="2"/>
        <charset val="1"/>
      </rPr>
      <t xml:space="preserve">
</t>
    </r>
  </si>
  <si>
    <t xml:space="preserve">96 x 43,5 =  4 176 € (max)
12 x 43,5 = 522 € (min) </t>
  </si>
  <si>
    <r>
      <rPr>
        <sz val="10"/>
        <rFont val="Arial"/>
        <family val="2"/>
        <charset val="1"/>
      </rPr>
      <t xml:space="preserve">Au titre du 1er al. de l'art 1er du décret du 12.01.1990 : 19 291,73 €
</t>
    </r>
    <r>
      <rPr>
        <i val="true"/>
        <sz val="10"/>
        <rFont val="Arial"/>
        <family val="2"/>
        <charset val="1"/>
      </rPr>
      <t xml:space="preserve">Majoration de 50% quand passage aux RCE et de 20% du montant de la prime majoré en fonction de la réalisation d’objectifs et des résultats d’indicateurs fixés et notifiés en début d’année par le ministère
</t>
    </r>
    <r>
      <rPr>
        <sz val="10"/>
        <rFont val="Arial"/>
        <family val="2"/>
        <charset val="1"/>
      </rPr>
      <t xml:space="preserve">Au titre du 2ème al. de l'art. 1er du même décret : 7 682,78 € 
</t>
    </r>
    <r>
      <rPr>
        <i val="true"/>
        <sz val="10"/>
        <rFont val="Arial"/>
        <family val="2"/>
        <charset val="1"/>
      </rPr>
      <t xml:space="preserve">Majoration de 25% quand passage aux RCE
</t>
    </r>
    <r>
      <rPr>
        <sz val="10"/>
        <rFont val="Arial"/>
        <family val="2"/>
        <charset val="1"/>
      </rPr>
      <t xml:space="preserve">Au titre du 3ème al. de l'art. 1er du même décret : 9 603,48 €
Au titre du 4ème al. de l'art. 1er du même décret : 28 937,60 €
Au titre du 5ème al. de l'art. 1er du même décret : Enseignants-chercheurs avec fonctions spécifiques (cf. Arrêté du 17.11. 2010 publié au J.O. du 9.12.2010) : 9 933,35 €</t>
    </r>
  </si>
  <si>
    <r>
      <rPr>
        <b val="true"/>
        <sz val="10"/>
        <rFont val="Arial"/>
        <family val="2"/>
        <charset val="1"/>
      </rPr>
      <t xml:space="preserve">PRIME D'ADMINISTRATION                                                               </t>
    </r>
    <r>
      <rPr>
        <b val="true"/>
        <sz val="10"/>
        <color rgb="FF336666"/>
        <rFont val="Arial"/>
        <family val="2"/>
        <charset val="1"/>
      </rPr>
      <t xml:space="preserve">CODE INDEMNITE 0407
</t>
    </r>
    <r>
      <rPr>
        <sz val="9"/>
        <rFont val="Arial"/>
        <family val="2"/>
        <charset val="1"/>
      </rPr>
      <t xml:space="preserve">Décret n°90-50 du 12.01.1990 modifié
Arrêté du 13.09.1990 modifié
BO n°25 du 13-07-2017</t>
    </r>
  </si>
  <si>
    <t xml:space="preserve">COURS COMPLEMENTAIRES</t>
  </si>
  <si>
    <t xml:space="preserve">Décret n° 83.1175 du 23.12.83 modifié notamment par décret n° 88-994 du 18.10.88 </t>
  </si>
  <si>
    <t xml:space="preserve">Arrêté du 06.11.1989</t>
  </si>
  <si>
    <t xml:space="preserve">Taux applicables à compter du 01.07.2023</t>
  </si>
  <si>
    <t xml:space="preserve">Nature des enseignements complémentaires</t>
  </si>
  <si>
    <t xml:space="preserve">Cours de capacité</t>
  </si>
  <si>
    <t xml:space="preserve">Dispositions générales</t>
  </si>
  <si>
    <t xml:space="preserve"> des disciplines juridiques, politiques,</t>
  </si>
  <si>
    <t xml:space="preserve"> économiques et de gestion</t>
  </si>
  <si>
    <t xml:space="preserve">Taux de l'indemnité pour une heure effective</t>
  </si>
  <si>
    <t xml:space="preserve">Cours</t>
  </si>
  <si>
    <t xml:space="preserve">Travaux dirigés</t>
  </si>
  <si>
    <t xml:space="preserve">Travaux pratiques</t>
  </si>
  <si>
    <r>
      <rPr>
        <sz val="10"/>
        <rFont val="Arial"/>
        <family val="2"/>
        <charset val="1"/>
      </rPr>
      <t xml:space="preserve">La rémunération des personnes qui assurent une activité d'enseignement en vertu d'un contrat conclu conformément aux dispositions des articles 3 et 4 du décret n° 83-1175 du 23 décembre 1983 susvisé ne peut être supérieure à  :</t>
    </r>
    <r>
      <rPr>
        <b val="true"/>
        <sz val="10"/>
        <rFont val="Arial"/>
        <family val="2"/>
        <charset val="1"/>
      </rPr>
      <t xml:space="preserve"> </t>
    </r>
  </si>
  <si>
    <t xml:space="preserve">par année universitaire</t>
  </si>
  <si>
    <t xml:space="preserve">et à :</t>
  </si>
  <si>
    <t xml:space="preserve">par séance, la durée des séances étant de une heure au moins</t>
  </si>
  <si>
    <t xml:space="preserve">et de une heure trente au plus.</t>
  </si>
  <si>
    <t xml:space="preserve">REMUNERATION DES INTERVENANTS PARTICIPANT, A TITRE D'ACTIVITE ACCESSOIRE,
A DES ACTIVITES DE FORMATION ET DE RECRUTEMENT</t>
  </si>
  <si>
    <t xml:space="preserve">(Décret n° 2010-235 du 5 mars 2010)</t>
  </si>
  <si>
    <t xml:space="preserve">Les modalités et taux de rémunération pour ces activités sont fixés par l'arrêté du 7 mai 2012</t>
  </si>
  <si>
    <t xml:space="preserve">Activités rémunérées</t>
  </si>
  <si>
    <t xml:space="preserve">Rémunération</t>
  </si>
  <si>
    <t xml:space="preserve">Formation en présence et/ou à distance y compris préparation aux concours, examens ou certifications professionnels</t>
  </si>
  <si>
    <t xml:space="preserve">Sensibilisation et initiation</t>
  </si>
  <si>
    <t xml:space="preserve">Par heure</t>
  </si>
  <si>
    <t xml:space="preserve">de 25 € à 40 €</t>
  </si>
  <si>
    <t xml:space="preserve">Approfondissement</t>
  </si>
  <si>
    <t xml:space="preserve">de 30 € à 80 €</t>
  </si>
  <si>
    <t xml:space="preserve">Expertise</t>
  </si>
  <si>
    <t xml:space="preserve">de 35 € à 90 €</t>
  </si>
  <si>
    <t xml:space="preserve">Conférences occasionnelles</t>
  </si>
  <si>
    <t xml:space="preserve">de 40 € à 100 €</t>
  </si>
  <si>
    <t xml:space="preserve">Conférences exceptionnelles</t>
  </si>
  <si>
    <t xml:space="preserve">de 100 € à 175 €</t>
  </si>
  <si>
    <t xml:space="preserve">Ingénierie pédagogique</t>
  </si>
  <si>
    <t xml:space="preserve">Participation à l’élaboration de programmes et ressources pédagogiques</t>
  </si>
  <si>
    <t xml:space="preserve">Au forfait</t>
  </si>
  <si>
    <t xml:space="preserve">de 30 € à 300 €</t>
  </si>
  <si>
    <t xml:space="preserve">Evaluation pédagogique y compris préparation aux concours, examens ou certifications professionnels</t>
  </si>
  <si>
    <t xml:space="preserve">Conception de sujets d’évaluation</t>
  </si>
  <si>
    <t xml:space="preserve">Par sujet</t>
  </si>
  <si>
    <t xml:space="preserve">de 10 € à 32 €</t>
  </si>
  <si>
    <t xml:space="preserve">Evaluation orale</t>
  </si>
  <si>
    <t xml:space="preserve">de 10 € à 40 €</t>
  </si>
  <si>
    <t xml:space="preserve">Correction de travaux écrits</t>
  </si>
  <si>
    <t xml:space="preserve">par document ou copie</t>
  </si>
  <si>
    <t xml:space="preserve">de 1 € à 6 €</t>
  </si>
  <si>
    <t xml:space="preserve">Accompagnement pédagogique</t>
  </si>
  <si>
    <t xml:space="preserve">Accompagnement individualisé, dont tutorat, et encadrement de stage</t>
  </si>
  <si>
    <t xml:space="preserve">Forfait par projet individuel ou collectif</t>
  </si>
  <si>
    <t xml:space="preserve">de 100 € à 800 €</t>
  </si>
  <si>
    <t xml:space="preserve">La rémunération horaire peut être fractionnée en fonction de la durée effective de la formation. 
Les montants prévus pour les conférences exceptionnelles ne peuvent être versés qu’aux personnalités n’appartenant pas au ministère chargé de l’éducation nationale, reconnues en raison de leur expertise qui se caractérise notamment par leur notoriété ou leur expérience.
Le montant de la rémunération des activités de formation est déterminé par le service ou l’établissement responsable de leur organisation, dans la limite du budget prévu à cet effet. Il est établi en fonction du niveau d’expertise des intervenants ou du public destinataire, de la charge et de la difficulté du travail, notamment au vu du nombre de stagiaires et du nombre de jours de la formation, et des sujétions liées à la mise en oeuvre du projet pédagogique.
A titre exceptionnel, les montants maximaux peuvent être majorés par un pourcentage compris entre 0 et 25 pour tenir compte de la difficulté et de la rareté de la matière enseignée.</t>
  </si>
  <si>
    <t xml:space="preserve">REMUNERATION DES INTERVENANTS PARTICIPANT, A TITRE D'ACTIVITE ACCESSOIRE, A DES ACTIVITES DE FORMATION ET DE RECRUTEMENT
(décret n° 2010-235 du 5 mars 2010)</t>
  </si>
  <si>
    <t xml:space="preserve">Les modalités et taux de rémunération pour ces activités sont fixés par l'arrêté du 16 octobre 2024 modifiant l'arrêté du 7 mai 2012 </t>
  </si>
  <si>
    <t xml:space="preserve">Taux A1</t>
  </si>
  <si>
    <t xml:space="preserve">Taux A2</t>
  </si>
  <si>
    <t xml:space="preserve">Taux B</t>
  </si>
  <si>
    <t xml:space="preserve">Taux C</t>
  </si>
  <si>
    <t xml:space="preserve">Taux D1</t>
  </si>
  <si>
    <t xml:space="preserve">Taux D2</t>
  </si>
  <si>
    <t xml:space="preserve">Taux D3</t>
  </si>
  <si>
    <t xml:space="preserve">Activités rémunénérées</t>
  </si>
  <si>
    <t xml:space="preserve">Corps des professeurs agrégés, des inspecteurs de l'éducation nationale, des inspecteurs d’académie - inspecteurs pédagogiques régionaux, des inspecteurs généraux de l'éducation, du sport et de la recherche, des personnels de direction, des conservateurs des bibliothèques et des ingénieurs de recherche du ministère chargé de l’enseignement supérieur</t>
  </si>
  <si>
    <t xml:space="preserve">Autres corps de catégorie A</t>
  </si>
  <si>
    <t xml:space="preserve">Corps de catégorie B</t>
  </si>
  <si>
    <t xml:space="preserve">Corps de catégorie C</t>
  </si>
  <si>
    <t xml:space="preserve">certification complémentaire dans certains secteurs disciplinaires</t>
  </si>
  <si>
    <t xml:space="preserve">Certificat de professionnalisation en matière de lutte contre le décrochage scolaire
CAPPEI *
CAFFA *
CAFIPEMF *</t>
  </si>
  <si>
    <t xml:space="preserve">DDEAS *</t>
  </si>
  <si>
    <t xml:space="preserve">Correction copies</t>
  </si>
  <si>
    <t xml:space="preserve">9 € par copie</t>
  </si>
  <si>
    <t xml:space="preserve">7 € par copie</t>
  </si>
  <si>
    <t xml:space="preserve">3 € par copie</t>
  </si>
  <si>
    <t xml:space="preserve">2 € par copie</t>
  </si>
  <si>
    <t xml:space="preserve">4,94 € (1)</t>
  </si>
  <si>
    <t xml:space="preserve">Examen de dossier soumis à notation</t>
  </si>
  <si>
    <t xml:space="preserve">6 € par copie</t>
  </si>
  <si>
    <t xml:space="preserve">Epreuve orale </t>
  </si>
  <si>
    <t xml:space="preserve">45 € par heure</t>
  </si>
  <si>
    <t xml:space="preserve">30 € par heure</t>
  </si>
  <si>
    <t xml:space="preserve">17 € par heure</t>
  </si>
  <si>
    <t xml:space="preserve">12 € par heure</t>
  </si>
  <si>
    <t xml:space="preserve">32,94 € (2)</t>
  </si>
  <si>
    <t xml:space="preserve">Epreuve pratique</t>
  </si>
  <si>
    <t xml:space="preserve">10 € par heure</t>
  </si>
  <si>
    <t xml:space="preserve">Lecture du mémoire</t>
  </si>
  <si>
    <t xml:space="preserve">Entretien recrutement sans concours</t>
  </si>
  <si>
    <t xml:space="preserve">Conception des sujets (hors concours ingénieurs et personnels techniques de recherche et de formation)</t>
  </si>
  <si>
    <t xml:space="preserve">1000 € par épreuve écrite </t>
  </si>
  <si>
    <t xml:space="preserve">1000 € par épreuve écrite d'admissibilité</t>
  </si>
  <si>
    <t xml:space="preserve">250 € par épreuve écrite d'admissibilité</t>
  </si>
  <si>
    <t xml:space="preserve">150 € par épreuve écrite d'admissibilité</t>
  </si>
  <si>
    <r>
      <rPr>
        <sz val="9"/>
        <rFont val="Arial"/>
        <family val="2"/>
        <charset val="1"/>
      </rPr>
      <t xml:space="preserve">Présidence (hors concours enseignant du 1er degré et ingénieurs et personnels techniques de recherche et de formation) </t>
    </r>
    <r>
      <rPr>
        <sz val="9"/>
        <color rgb="FFFF0000"/>
        <rFont val="Arial"/>
        <family val="2"/>
        <charset val="1"/>
      </rPr>
      <t xml:space="preserve">(3)</t>
    </r>
  </si>
  <si>
    <t xml:space="preserve">Montant forfaitaire défini en fonction du nombre de postes offerts aux concours nationaux
Moins de 25 : 2 000 €
Entre 25 et 49 : 3 000 €
Entre 50 et 99 : 4 000 €
Entre 100 et 199 : 5 000 €
Entre 200 et plus : 6 000 €</t>
  </si>
  <si>
    <t xml:space="preserve">Montant forfaitaire
Concours nationaux : 2 000 €
Concours déconcentrés : 500 €</t>
  </si>
  <si>
    <t xml:space="preserve">Aide au déroulement des épreuves apportée à titre exceptionnel par les personnels en dépassement des obligations réglementaires de service</t>
  </si>
  <si>
    <t xml:space="preserve">15 € par heure</t>
  </si>
  <si>
    <t xml:space="preserve">30 € par heure effectuée de nuit (entre 22h et 7h)</t>
  </si>
  <si>
    <t xml:space="preserve">25 € par heure le week-end et les jours fériés</t>
  </si>
  <si>
    <t xml:space="preserve">Aide extérieure apportée par les agents publics retraités et les personnes extérieures à l’administration</t>
  </si>
  <si>
    <t xml:space="preserve">Taux horaire du SMIC par heure (11,88 € au 01/11/2024) </t>
  </si>
  <si>
    <t xml:space="preserve">* CAPPEI = Certificat d'aptitude professionnelle aux pratiques de l'éducation inclusive et à la formation professionnelle spécialisée</t>
  </si>
  <si>
    <t xml:space="preserve">* CAFFA = Certificat d'aptitude aux fonctions de formateur académique</t>
  </si>
  <si>
    <t xml:space="preserve">* CAFIPEMF = Certificat d'aptitude aux fonctions d'instituteur ou de professeur des écoles maître formateur </t>
  </si>
  <si>
    <t xml:space="preserve">* DDEAS = Diplôme de directeur d'établissement d'éducation adaptée  et spécialisée</t>
  </si>
  <si>
    <r>
      <rPr>
        <b val="true"/>
        <sz val="9"/>
        <rFont val="Arial"/>
        <family val="2"/>
        <charset val="1"/>
      </rPr>
      <t xml:space="preserve">(1)</t>
    </r>
    <r>
      <rPr>
        <sz val="9"/>
        <rFont val="Arial"/>
        <family val="2"/>
        <charset val="1"/>
      </rPr>
      <t xml:space="preserve"> la rémunération de copies est partagée entre 3 correcteurs </t>
    </r>
  </si>
  <si>
    <r>
      <rPr>
        <b val="true"/>
        <sz val="9"/>
        <rFont val="Arial"/>
        <family val="2"/>
        <charset val="1"/>
      </rPr>
      <t xml:space="preserve">(2)</t>
    </r>
    <r>
      <rPr>
        <sz val="9"/>
        <rFont val="Arial"/>
        <family val="2"/>
        <charset val="1"/>
      </rPr>
      <t xml:space="preserve"> limiter la rémunération à 3h pour le certificat de professionnalisation en matière de lutte contre le décrochage scolaire et le CAPPEI, à 4h30 pour le CAFIPEMF</t>
    </r>
  </si>
  <si>
    <r>
      <rPr>
        <b val="true"/>
        <sz val="9"/>
        <rFont val="Arial"/>
        <family val="2"/>
        <charset val="1"/>
      </rPr>
      <t xml:space="preserve">(3)</t>
    </r>
    <r>
      <rPr>
        <sz val="9"/>
        <rFont val="Arial"/>
        <family val="2"/>
        <charset val="1"/>
      </rPr>
      <t xml:space="preserve"> Par dérogation, afin de tenir compte du niveau de difficulté et des contraintes liés à la présidence de certains jurys de concours, le montant forfaitaire prévu pour l'indemnisation des activités de présidence peut faire l'objet d'une majoration de 25 % maximum.</t>
    </r>
  </si>
  <si>
    <t xml:space="preserve">REMUNERATION DES INTERVENANTS PARTICIPANT, A TITRE D'ACTIVITE ACCESSOIRE, A DES ACTIVITES DE FORMATION ET DE RECRUTEMENT (décret n° 2010-235 du 5 mars 2010)</t>
  </si>
  <si>
    <t xml:space="preserve">Les modalités et taux de rémunération pour ces activités sont fixés par l'arrêté du 13 avril 2012  </t>
  </si>
  <si>
    <t xml:space="preserve">Taux 1</t>
  </si>
  <si>
    <t xml:space="preserve">Taux 2</t>
  </si>
  <si>
    <t xml:space="preserve">Taux 3</t>
  </si>
  <si>
    <t xml:space="preserve">Taux 4</t>
  </si>
  <si>
    <t xml:space="preserve">Taux 5</t>
  </si>
  <si>
    <t xml:space="preserve">CAP, BEP, certificat de formation générale, diplôme national du brevet, mention complémentaire V, B2i adultes, diplôme d'études en langue française, certificat de préposé au tir, brevet initiation aéronautique</t>
  </si>
  <si>
    <t xml:space="preserve">BP, mention complémentaire IV, diplômes de techniciens prothésiste-orthésiste et podo-orthésiste, brevet métier des arts, brevet artistique techniques du cirque, diplôme d'Etat moniteur éducateur</t>
  </si>
  <si>
    <t xml:space="preserve">Concours généraux des lycées et métiers, brevet de technicien, diplôme de technicien des métiers du spectacle</t>
  </si>
  <si>
    <t xml:space="preserve">Diplôme de compétence en langues, certificat d'aptitude à l'enseignement aéronautique</t>
  </si>
  <si>
    <t xml:space="preserve">Bac</t>
  </si>
  <si>
    <t xml:space="preserve">Correction de copies</t>
  </si>
  <si>
    <t xml:space="preserve">0,75 € par copie</t>
  </si>
  <si>
    <t xml:space="preserve">1,1€ par copie </t>
  </si>
  <si>
    <t xml:space="preserve">1,73 € par copie</t>
  </si>
  <si>
    <t xml:space="preserve">2,47 € par copie</t>
  </si>
  <si>
    <t xml:space="preserve">5 € par copie</t>
  </si>
  <si>
    <t xml:space="preserve">Epreuve orale ou pratique</t>
  </si>
  <si>
    <t xml:space="preserve">4,11 € par heure</t>
  </si>
  <si>
    <t xml:space="preserve">5,49 € par heure</t>
  </si>
  <si>
    <t xml:space="preserve">9,6 € par heure</t>
  </si>
  <si>
    <t xml:space="preserve">13,72 € par heure</t>
  </si>
  <si>
    <t xml:space="preserve">Epreuve orale facultative ou épreuve ponctuelle EPS</t>
  </si>
  <si>
    <t xml:space="preserve">75% du taux horaire de l'épreuve orale ou pratique</t>
  </si>
  <si>
    <t xml:space="preserve">Validation des acquis de l'expérience (VAE)</t>
  </si>
  <si>
    <t xml:space="preserve">Forfait par demande de VAE et par examinateur : taux horaire de l'épreuve orale * coefficient de 0,5 à 3</t>
  </si>
  <si>
    <t xml:space="preserve">La modulation est effectuée par l'autorité académique et tient compte des difficultés liées à l'instruction de la demande de VAE </t>
  </si>
  <si>
    <t xml:space="preserve">REMUNERATION DES INTERVENANTS PARTICIPANT, A TITRE D'ACTIVITE ACCESSOIRE, A DES ACTIVITES DE FORMATION ET DE RECRUTEMENT 
(décret n° 2010-235 du 5 mars 2010)</t>
  </si>
  <si>
    <t xml:space="preserve">Les modalités et taux de rémunération pour ces activités sont fixés par l'arrêté du 9 août 2012</t>
  </si>
  <si>
    <t xml:space="preserve">Diplôme supérieur de comptabilité et de gestion </t>
  </si>
  <si>
    <t xml:space="preserve">Diplôme d'expertise comptable</t>
  </si>
  <si>
    <t xml:space="preserve">Autres diplômes, titres ou certifications professionnelles  &gt; à 1ère année de 2ème cycle d'enseignement supérieur (&gt;bac+3)</t>
  </si>
  <si>
    <t xml:space="preserve">Diplôme de comptabilité et de gestion</t>
  </si>
  <si>
    <t xml:space="preserve">Institut universitaire de France</t>
  </si>
  <si>
    <t xml:space="preserve">Autres diplômes, titres ou certifications professionnelles  délivrées au cours du 1er cycle d'enseignement supérieur (≤bac+3)</t>
  </si>
  <si>
    <t xml:space="preserve">4 € par copie</t>
  </si>
  <si>
    <t xml:space="preserve">2,3 € par copie</t>
  </si>
  <si>
    <t xml:space="preserve">Audition des candidats, épreuve orale, épreuve pratique</t>
  </si>
  <si>
    <t xml:space="preserve">33 € par heure</t>
  </si>
  <si>
    <t xml:space="preserve">14 € par heure</t>
  </si>
  <si>
    <t xml:space="preserve">Agrément préalable du sujet de mémoire du diplôme supérieur de comptabilité et de gestion</t>
  </si>
  <si>
    <t xml:space="preserve">Analyse préalable et soutenance du mémoire du diplôme d’expertise comptable</t>
  </si>
  <si>
    <t xml:space="preserve">265 € par candidat</t>
  </si>
  <si>
    <t xml:space="preserve">75 € par avis</t>
  </si>
  <si>
    <t xml:space="preserve">Eaboration des rapports</t>
  </si>
  <si>
    <t xml:space="preserve">45 € par rapport </t>
  </si>
  <si>
    <t xml:space="preserve">La modulation est effectuée par par l’autorité chargée de la nomination des jurys en fonction des difficultés liées à l’instruction de la demande de VAE </t>
  </si>
  <si>
    <t xml:space="preserve">COTISATIONS et CONTRIBUTIONS SECURITE SOCIALE </t>
  </si>
  <si>
    <t xml:space="preserve">Montants en vigueur au 1er janvier 2024</t>
  </si>
  <si>
    <t xml:space="preserve">PART INTERESSE</t>
  </si>
  <si>
    <t xml:space="preserve">PART EMPLOYEUR</t>
  </si>
  <si>
    <t xml:space="preserve">% sur les</t>
  </si>
  <si>
    <t xml:space="preserve">% sur la</t>
  </si>
  <si>
    <t xml:space="preserve">salaires</t>
  </si>
  <si>
    <t xml:space="preserve">totalité</t>
  </si>
  <si>
    <t xml:space="preserve">% total</t>
  </si>
  <si>
    <t xml:space="preserve">totalité des</t>
  </si>
  <si>
    <t xml:space="preserve">plafonnés</t>
  </si>
  <si>
    <t xml:space="preserve">des salaires</t>
  </si>
  <si>
    <t xml:space="preserve">I - Régime spécial</t>
  </si>
  <si>
    <t xml:space="preserve">(Fonctionnaires)</t>
  </si>
  <si>
    <t xml:space="preserve">Maladie</t>
  </si>
  <si>
    <t xml:space="preserve">II - Régime général</t>
  </si>
  <si>
    <t xml:space="preserve">(Auxiliaires)</t>
  </si>
  <si>
    <t xml:space="preserve">Vieillesse </t>
  </si>
  <si>
    <t xml:space="preserve">FNAL &lt;50 salariés</t>
  </si>
  <si>
    <t xml:space="preserve">FNAL à partir de 50 salariés</t>
  </si>
  <si>
    <t xml:space="preserve">0,50**</t>
  </si>
  <si>
    <t xml:space="preserve">TOTAL :</t>
  </si>
  <si>
    <t xml:space="preserve">Allocations  familiales</t>
  </si>
  <si>
    <t xml:space="preserve">Contribution solidarité autonomie</t>
  </si>
  <si>
    <r>
      <rPr>
        <b val="true"/>
        <sz val="8"/>
        <rFont val="Verdana"/>
        <family val="2"/>
        <charset val="1"/>
      </rPr>
      <t xml:space="preserve">Base : Traitement + bonifications indiciaires -</t>
    </r>
    <r>
      <rPr>
        <b val="true"/>
        <sz val="8"/>
        <color rgb="FFFF0000"/>
        <rFont val="Verdana"/>
        <family val="2"/>
        <charset val="1"/>
      </rPr>
      <t xml:space="preserve"> </t>
    </r>
    <r>
      <rPr>
        <b val="true"/>
        <sz val="8"/>
        <rFont val="Verdana"/>
        <family val="2"/>
        <charset val="1"/>
      </rPr>
      <t xml:space="preserve">Taux</t>
    </r>
    <r>
      <rPr>
        <b val="true"/>
        <sz val="8"/>
        <color rgb="FFFF0000"/>
        <rFont val="Verdana"/>
        <family val="2"/>
        <charset val="1"/>
      </rPr>
      <t xml:space="preserve"> </t>
    </r>
    <r>
      <rPr>
        <b val="true"/>
        <sz val="8"/>
        <rFont val="Verdana"/>
        <family val="2"/>
        <charset val="1"/>
      </rPr>
      <t xml:space="preserve">employeur</t>
    </r>
    <r>
      <rPr>
        <b val="true"/>
        <sz val="8"/>
        <color rgb="FFFF0000"/>
        <rFont val="Verdana"/>
        <family val="2"/>
        <charset val="1"/>
      </rPr>
      <t xml:space="preserve"> </t>
    </r>
    <r>
      <rPr>
        <b val="true"/>
        <sz val="8"/>
        <rFont val="Verdana"/>
        <family val="2"/>
        <charset val="1"/>
      </rPr>
      <t xml:space="preserve">:</t>
    </r>
    <r>
      <rPr>
        <b val="true"/>
        <sz val="8"/>
        <color rgb="FFFF0000"/>
        <rFont val="Verdana"/>
        <family val="2"/>
        <charset val="1"/>
      </rPr>
      <t xml:space="preserve">  </t>
    </r>
    <r>
      <rPr>
        <b val="true"/>
        <sz val="8"/>
        <rFont val="Verdana"/>
        <family val="2"/>
        <charset val="1"/>
      </rPr>
      <t xml:space="preserve">0,30 %</t>
    </r>
  </si>
  <si>
    <t xml:space="preserve"> Contribution Sociale Généralisée (C.S.G.)  </t>
  </si>
  <si>
    <t xml:space="preserve">Base : Totalité des rémunérations x 98,25 % - Taux intéressé :  9,20 %</t>
  </si>
  <si>
    <t xml:space="preserve">Taux intéressé :  9,20 % (6,80 % déductible et 2,40 % non déductible)</t>
  </si>
  <si>
    <t xml:space="preserve">Remboursement de la dette sociale (R.D.S.)</t>
  </si>
  <si>
    <t xml:space="preserve">Base : Totalité des rémunérations x 98,25 % - Taux intéressé :  0,50 %</t>
  </si>
  <si>
    <t xml:space="preserve">Remarque : pour les départements du Haut-Rhin, du Bas-Rhin et de la Moselle, le taux de la cotisation assurance maladie supplémentaire spécifique est réduit à 1,30 % au 1er avril 2022 soit au total 0,75 % + 1,30% = 2,05 %.</t>
  </si>
  <si>
    <t xml:space="preserve">** Le taux de la contribution FNAL versée par les employeurs de moins de 50 salariés est de 0,10 % sur les rémunérations plafonnées.
Pour les employeurs ayant au moins 50 salariés ou plus, le taux de la contribution FNAL est de 0,50 % sur la totalité des rémunérations</t>
  </si>
  <si>
    <t xml:space="preserve">COTISATIONS : IRCANTEC </t>
  </si>
  <si>
    <t xml:space="preserve">(depuis le 1er janvier 2017)</t>
  </si>
  <si>
    <t xml:space="preserve">(article 7 IV du décret n° 70-1277 du 23 décembre 1970 modifié et article 9 bis de l'arrêté du 30 décembre 1970 modifié)</t>
  </si>
  <si>
    <t xml:space="preserve">TRANCHE A</t>
  </si>
  <si>
    <t xml:space="preserve">TRANCHE B</t>
  </si>
  <si>
    <t xml:space="preserve">Plafond Sécurité Sociale</t>
  </si>
  <si>
    <t xml:space="preserve">Au dessus du plafond</t>
  </si>
  <si>
    <t xml:space="preserve">Taux des cotisations à verser pour la retraite</t>
  </si>
  <si>
    <t xml:space="preserve">CAPITAL DECES</t>
  </si>
  <si>
    <t xml:space="preserve">Majoration pour enfant du capital-décès prévue par l'article D712-21 du Code de la Sécurité Sociale</t>
  </si>
  <si>
    <r>
      <rPr>
        <sz val="10"/>
        <rFont val="MS Sans Serif"/>
        <family val="0"/>
        <charset val="1"/>
      </rPr>
      <t xml:space="preserve"> Trois centièmes du traitement annuel brut soumis à retenue pour pension afférent à l'</t>
    </r>
    <r>
      <rPr>
        <b val="true"/>
        <sz val="10"/>
        <rFont val="MS Sans Serif"/>
        <family val="0"/>
        <charset val="1"/>
      </rPr>
      <t xml:space="preserve">indice brut 585</t>
    </r>
    <r>
      <rPr>
        <sz val="10"/>
        <rFont val="MS Sans Serif"/>
        <family val="0"/>
        <charset val="1"/>
      </rPr>
      <t xml:space="preserve"> (indice majoré 499 au 01/01/2024) soit 884,33 €.</t>
    </r>
  </si>
  <si>
    <t xml:space="preserve">Formule de calcul : (5 907,34*499/100)*0,03</t>
  </si>
  <si>
    <t xml:space="preserve">COTISATIONS : RETRAITE DES PERSONNELS DE L'ENSEIGNEMENT PRIVE</t>
  </si>
  <si>
    <t xml:space="preserve">Articles L911-1 et suivants du Code de la Sécurité Sociale et R914-92 et suivants du Code de l'Education</t>
  </si>
  <si>
    <t xml:space="preserve">LIBELLE DE LA COTISATION</t>
  </si>
  <si>
    <t xml:space="preserve">ASSIETTE</t>
  </si>
  <si>
    <t xml:space="preserve">PART ETAT  </t>
  </si>
  <si>
    <t xml:space="preserve">PART SALARIALE</t>
  </si>
  <si>
    <t xml:space="preserve">AGIRC ARRCO    </t>
  </si>
  <si>
    <r>
      <rPr>
        <b val="true"/>
        <sz val="9"/>
        <rFont val="Arial"/>
        <family val="2"/>
        <charset val="1"/>
      </rPr>
      <t xml:space="preserve">Tranche 1 </t>
    </r>
    <r>
      <rPr>
        <b val="true"/>
        <sz val="8"/>
        <rFont val="Arial"/>
        <family val="2"/>
        <charset val="1"/>
      </rPr>
      <t xml:space="preserve">(dans la limite du plafond de la sécurité sociale)</t>
    </r>
  </si>
  <si>
    <t xml:space="preserve">Tranche 2 (dans la limite de 8 plafonds de la sécurité sociale)</t>
  </si>
  <si>
    <t xml:space="preserve">CEG (contribution d'équilibre général)</t>
  </si>
  <si>
    <t xml:space="preserve">CET (contribution d'équilibre technique)</t>
  </si>
  <si>
    <t xml:space="preserve">Rémunération brute (tous les salariés dont le salaire est supérieur au plafond de la sécurité sociale)</t>
  </si>
  <si>
    <t xml:space="preserve">(dans la limite de huit fois
le plafond de la sécurité sociale)</t>
  </si>
  <si>
    <t xml:space="preserve">(Cf. https://www.pleiade.education.fr / Rubrique "Cotisations" / Fiche n° 6)</t>
  </si>
  <si>
    <r>
      <rPr>
        <b val="true"/>
        <sz val="12"/>
        <rFont val="Arial"/>
        <family val="2"/>
        <charset val="1"/>
      </rPr>
      <t xml:space="preserve">TAUX DES INDEMNITES INDEXEES</t>
    </r>
    <r>
      <rPr>
        <sz val="12"/>
        <rFont val="Arial"/>
        <family val="2"/>
        <charset val="1"/>
      </rPr>
      <t xml:space="preserve"> </t>
    </r>
  </si>
  <si>
    <t xml:space="preserve">Valeur du point au 01.07.2023 :</t>
  </si>
  <si>
    <t xml:space="preserve">Valeur du point au 01.07.2022 :</t>
  </si>
  <si>
    <t xml:space="preserve">Valeur du point au 01.02.2017 :</t>
  </si>
  <si>
    <t xml:space="preserve">Valeur du point au 01.07.2016 :</t>
  </si>
  <si>
    <t xml:space="preserve">INDEMNITES</t>
  </si>
  <si>
    <t xml:space="preserve">TAUX EN EUROS</t>
  </si>
  <si>
    <t xml:space="preserve">CODE</t>
  </si>
  <si>
    <t xml:space="preserve">INDEMNITE</t>
  </si>
  <si>
    <t xml:space="preserve">IND. PROF. PPAL</t>
  </si>
  <si>
    <t xml:space="preserve">ISOE PART MODULABLE</t>
  </si>
  <si>
    <t xml:space="preserve">1228</t>
  </si>
  <si>
    <t xml:space="preserve">Division 6, 5, 4</t>
  </si>
  <si>
    <t xml:space="preserve">Division 3</t>
  </si>
  <si>
    <t xml:space="preserve">Division 1re et 2e année BEP</t>
  </si>
  <si>
    <t xml:space="preserve">Division 2de lycée</t>
  </si>
  <si>
    <t xml:space="preserve">Division 1re terminale</t>
  </si>
  <si>
    <t xml:space="preserve">Bac pro en 3 ans</t>
  </si>
  <si>
    <t xml:space="preserve">Autres divisions LP</t>
  </si>
  <si>
    <t xml:space="preserve">ISOE PART MODULABLE PROF REFERENT </t>
  </si>
  <si>
    <t xml:space="preserve">2363</t>
  </si>
  <si>
    <t xml:space="preserve">ISOE PART FIXE</t>
  </si>
  <si>
    <t xml:space="preserve">0364</t>
  </si>
  <si>
    <t xml:space="preserve">IND. SPEC. DIRECTEURS SES EREA</t>
  </si>
  <si>
    <t xml:space="preserve">0147</t>
  </si>
  <si>
    <t xml:space="preserve">IND. SUIVI APPRENTIS </t>
  </si>
  <si>
    <t xml:space="preserve">0582</t>
  </si>
  <si>
    <t xml:space="preserve">IND. SUJETION SP. CFC</t>
  </si>
  <si>
    <t xml:space="preserve">Indemnité non indexée </t>
  </si>
  <si>
    <t xml:space="preserve">0323</t>
  </si>
  <si>
    <t xml:space="preserve">IND. FONCT. PART. PROF. ECOLES</t>
  </si>
  <si>
    <t xml:space="preserve">0408</t>
  </si>
  <si>
    <t xml:space="preserve">IND. FORFAITAIRE CPE</t>
  </si>
  <si>
    <t xml:space="preserve">0414</t>
  </si>
  <si>
    <t xml:space="preserve">IND SUJETION PART. PERS. ORIENT.</t>
  </si>
  <si>
    <t xml:space="preserve">0413</t>
  </si>
  <si>
    <t xml:space="preserve">IND. ACT. PERI-EDUCATIVES</t>
  </si>
  <si>
    <t xml:space="preserve">0379</t>
  </si>
  <si>
    <t xml:space="preserve">IND. FONCTIONS PART. CPGE</t>
  </si>
  <si>
    <t xml:space="preserve">0597</t>
  </si>
  <si>
    <t xml:space="preserve">IND. SUJ. SPEC. ZEP</t>
  </si>
  <si>
    <t xml:space="preserve">Indemnité fermée</t>
  </si>
  <si>
    <t xml:space="preserve">0403</t>
  </si>
  <si>
    <t xml:space="preserve">APPRENTIS VI et V</t>
  </si>
  <si>
    <t xml:space="preserve">0507</t>
  </si>
  <si>
    <t xml:space="preserve">APPRENTIS IV</t>
  </si>
  <si>
    <t xml:space="preserve">APPRENTIS III</t>
  </si>
  <si>
    <t xml:space="preserve">Indemnité forfaitaire annuelle décret 79-916 du 17/10/1979 article 3</t>
  </si>
  <si>
    <t xml:space="preserve">moins de 50 apprentis</t>
  </si>
  <si>
    <t xml:space="preserve">de 50 à 200 apprentis</t>
  </si>
  <si>
    <t xml:space="preserve">de 201 à 350 apprentis</t>
  </si>
  <si>
    <t xml:space="preserve">de 351 à 500 apprentis</t>
  </si>
  <si>
    <t xml:space="preserve">de 501 à 650 apprentis</t>
  </si>
  <si>
    <t xml:space="preserve">de 651 à 800 apprentis</t>
  </si>
  <si>
    <t xml:space="preserve">de 801 à 950 apprentis</t>
  </si>
  <si>
    <t xml:space="preserve">supérieur à 951 apprentis</t>
  </si>
  <si>
    <t xml:space="preserve">Adjoint-gestionnaire / Agent comptable</t>
  </si>
  <si>
    <t xml:space="preserve">Niveaux VI et V - Indemnité horaire</t>
  </si>
  <si>
    <t xml:space="preserve">0453</t>
  </si>
  <si>
    <t xml:space="preserve">Niveau IV        - activités FC adultes</t>
  </si>
  <si>
    <t xml:space="preserve">Niveau III</t>
  </si>
  <si>
    <t xml:space="preserve">Niveau II </t>
  </si>
  <si>
    <t xml:space="preserve">Niveau I</t>
  </si>
  <si>
    <t xml:space="preserve">IND. SUJ. EXERCICE FC</t>
  </si>
  <si>
    <t xml:space="preserve">0451</t>
  </si>
  <si>
    <t xml:space="preserve">IND. CHARGES PART. (taux moyen)</t>
  </si>
  <si>
    <t xml:space="preserve">0452</t>
  </si>
  <si>
    <t xml:space="preserve">MONTANT MAXIMUM IND. CE</t>
  </si>
  <si>
    <t xml:space="preserve">Indemnités de sujétions spéciales</t>
  </si>
  <si>
    <t xml:space="preserve">abrogé 0433</t>
  </si>
  <si>
    <t xml:space="preserve">12</t>
  </si>
  <si>
    <t xml:space="preserve">13</t>
  </si>
  <si>
    <t xml:space="preserve">14</t>
  </si>
  <si>
    <t xml:space="preserve">Indemnité de responsabilité de direction d'établissement</t>
  </si>
  <si>
    <t xml:space="preserve">Indemnité de sujétions spéciales de remplacement aux personnels assurant des remplacements dans le 1er et le 2e degré</t>
  </si>
  <si>
    <t xml:space="preserve">Indemnité non indexée 
Décret n° 2022-1189 du 27 août 2022</t>
  </si>
  <si>
    <t xml:space="preserve">01 ou 02</t>
  </si>
  <si>
    <t xml:space="preserve">03 ou 04</t>
  </si>
  <si>
    <t xml:space="preserve">05 ou 06</t>
  </si>
  <si>
    <t xml:space="preserve">07 ou 08</t>
  </si>
  <si>
    <t xml:space="preserve">09 ou 10</t>
  </si>
  <si>
    <t xml:space="preserve">Par tranche supplémentaire de 20 kms</t>
  </si>
  <si>
    <t xml:space="preserve">Indemnités forfaitaires pour travaux supplémentaires</t>
  </si>
  <si>
    <t xml:space="preserve">1re catégorie</t>
  </si>
  <si>
    <t xml:space="preserve">2e catégorie</t>
  </si>
  <si>
    <t xml:space="preserve">3e catégorie</t>
  </si>
  <si>
    <t xml:space="preserve">Echelle 3</t>
  </si>
  <si>
    <t xml:space="preserve">Echelle 4</t>
  </si>
  <si>
    <t xml:space="preserve">Echelle 5</t>
  </si>
  <si>
    <t xml:space="preserve">Echelle 6</t>
  </si>
  <si>
    <t xml:space="preserve">1er grade B</t>
  </si>
  <si>
    <t xml:space="preserve">2e grade B</t>
  </si>
  <si>
    <t xml:space="preserve">3e grade B</t>
  </si>
  <si>
    <t xml:space="preserve">Vacations allouées aux personnels non enseignants apportant leur concours au fonctionnement des groupements d'établissements, des centres de formation d'apprentis ouverts dans les établissements publics locaux d'enseignement ou à l'exécution de certaines conventions</t>
  </si>
  <si>
    <t xml:space="preserve">catégorie C</t>
  </si>
  <si>
    <t xml:space="preserve">catégorie B</t>
  </si>
  <si>
    <t xml:space="preserve">catégorie A</t>
  </si>
</sst>
</file>

<file path=xl/styles.xml><?xml version="1.0" encoding="utf-8"?>
<styleSheet xmlns="http://schemas.openxmlformats.org/spreadsheetml/2006/main">
  <numFmts count="31">
    <numFmt numFmtId="164" formatCode="General"/>
    <numFmt numFmtId="165" formatCode="_-* #,##0.00\ [$€-1]_-;\-* #,##0.00\ [$€-1]_-;_-* \-??\ [$€-1]_-"/>
    <numFmt numFmtId="166" formatCode="#,##0.00&quot; F&quot;;[RED]\-#,##0.00&quot; F&quot;"/>
    <numFmt numFmtId="167" formatCode="0\ %"/>
    <numFmt numFmtId="168" formatCode="#,##0.00\ [$€-1]"/>
    <numFmt numFmtId="169" formatCode="#,##0.0000\ [$€-1]"/>
    <numFmt numFmtId="170" formatCode="0"/>
    <numFmt numFmtId="171" formatCode="0\ %"/>
    <numFmt numFmtId="172" formatCode="0.0%"/>
    <numFmt numFmtId="173" formatCode="#,##0.00&quot; F&quot;;\-#,##0.00&quot; F&quot;"/>
    <numFmt numFmtId="174" formatCode="#,##0.00\ [$€-1];\-#,##0.00\ [$€-1]"/>
    <numFmt numFmtId="175" formatCode="#,##0\ [$€-1];\-#,##0\ [$€-1]"/>
    <numFmt numFmtId="176" formatCode="@"/>
    <numFmt numFmtId="177" formatCode="0.00\ %"/>
    <numFmt numFmtId="178" formatCode="#,##0.00"/>
    <numFmt numFmtId="179" formatCode="0.00"/>
    <numFmt numFmtId="180" formatCode="#,##0"/>
    <numFmt numFmtId="181" formatCode="0.0000"/>
    <numFmt numFmtId="182" formatCode="#,##0.00_ ;\-#,##0.00\ "/>
    <numFmt numFmtId="183" formatCode="#,##0&quot; F&quot;;\-#,##0&quot; F&quot;"/>
    <numFmt numFmtId="184" formatCode="#,##0.00000000"/>
    <numFmt numFmtId="185" formatCode="0.0"/>
    <numFmt numFmtId="186" formatCode="0.00\ %"/>
    <numFmt numFmtId="187" formatCode="00"/>
    <numFmt numFmtId="188" formatCode="dd/mm/yyyy"/>
    <numFmt numFmtId="189" formatCode="#,##0.00&quot; €&quot;;[RED]\-#,##0.00&quot; €&quot;"/>
    <numFmt numFmtId="190" formatCode="#,##0.00&quot; €&quot;"/>
    <numFmt numFmtId="191" formatCode="#,##0&quot; €&quot;"/>
    <numFmt numFmtId="192" formatCode="_-* #,##0.00&quot; €&quot;_-;\-* #,##0.00&quot; €&quot;_-;_-* \-??&quot; €&quot;_-;_-@_-"/>
    <numFmt numFmtId="193" formatCode="#,##0.000"/>
    <numFmt numFmtId="194" formatCode="#,##0.0000"/>
  </numFmts>
  <fonts count="87">
    <font>
      <sz val="10"/>
      <name val="MS Sans Serif"/>
      <family val="0"/>
      <charset val="1"/>
    </font>
    <font>
      <sz val="10"/>
      <name val="Arial"/>
      <family val="0"/>
    </font>
    <font>
      <sz val="10"/>
      <name val="Arial"/>
      <family val="0"/>
    </font>
    <font>
      <sz val="10"/>
      <name val="Arial"/>
      <family val="0"/>
    </font>
    <font>
      <sz val="10"/>
      <name val="MS Sans Serif"/>
      <family val="2"/>
      <charset val="1"/>
    </font>
    <font>
      <sz val="10"/>
      <name val="Arial"/>
      <family val="2"/>
      <charset val="1"/>
    </font>
    <font>
      <sz val="10"/>
      <name val="Times New Roman"/>
      <family val="1"/>
      <charset val="1"/>
    </font>
    <font>
      <b val="true"/>
      <sz val="20"/>
      <name val="Times New Roman"/>
      <family val="1"/>
      <charset val="1"/>
    </font>
    <font>
      <b val="true"/>
      <sz val="14"/>
      <name val="Times New Roman"/>
      <family val="1"/>
      <charset val="1"/>
    </font>
    <font>
      <sz val="11"/>
      <name val="Verdana"/>
      <family val="2"/>
      <charset val="1"/>
    </font>
    <font>
      <b val="true"/>
      <sz val="11"/>
      <name val="Verdana"/>
      <family val="2"/>
      <charset val="1"/>
    </font>
    <font>
      <u val="single"/>
      <sz val="11"/>
      <color rgb="FF0000FF"/>
      <name val="Verdana"/>
      <family val="2"/>
      <charset val="1"/>
    </font>
    <font>
      <u val="single"/>
      <sz val="10"/>
      <color rgb="FF0000FF"/>
      <name val="MS Sans Serif"/>
      <family val="2"/>
      <charset val="1"/>
    </font>
    <font>
      <sz val="10"/>
      <name val="Verdana"/>
      <family val="2"/>
      <charset val="1"/>
    </font>
    <font>
      <b val="true"/>
      <sz val="8"/>
      <name val="Verdana"/>
      <family val="2"/>
      <charset val="1"/>
    </font>
    <font>
      <sz val="8"/>
      <name val="Verdana"/>
      <family val="2"/>
      <charset val="1"/>
    </font>
    <font>
      <b val="true"/>
      <sz val="7"/>
      <name val="Verdana"/>
      <family val="2"/>
      <charset val="1"/>
    </font>
    <font>
      <sz val="7"/>
      <name val="Verdana"/>
      <family val="2"/>
      <charset val="1"/>
    </font>
    <font>
      <i val="true"/>
      <sz val="8"/>
      <name val="Verdana"/>
      <family val="2"/>
      <charset val="1"/>
    </font>
    <font>
      <sz val="9"/>
      <name val="Verdana"/>
      <family val="2"/>
      <charset val="1"/>
    </font>
    <font>
      <b val="true"/>
      <sz val="9"/>
      <name val="Verdana"/>
      <family val="2"/>
      <charset val="1"/>
    </font>
    <font>
      <b val="true"/>
      <sz val="12"/>
      <name val="Verdana"/>
      <family val="2"/>
      <charset val="1"/>
    </font>
    <font>
      <u val="single"/>
      <sz val="8"/>
      <color rgb="FF0000FF"/>
      <name val="Verdana"/>
      <family val="2"/>
      <charset val="1"/>
    </font>
    <font>
      <b val="true"/>
      <sz val="10"/>
      <name val="Verdana"/>
      <family val="2"/>
      <charset val="1"/>
    </font>
    <font>
      <b val="true"/>
      <sz val="8"/>
      <name val="Times New Roman"/>
      <family val="1"/>
      <charset val="1"/>
    </font>
    <font>
      <b val="true"/>
      <sz val="9"/>
      <name val="Arial"/>
      <family val="2"/>
      <charset val="1"/>
    </font>
    <font>
      <sz val="9"/>
      <name val="Arial"/>
      <family val="2"/>
      <charset val="1"/>
    </font>
    <font>
      <sz val="10"/>
      <name val="Calibri"/>
      <family val="2"/>
    </font>
    <font>
      <sz val="8"/>
      <color rgb="FF000000"/>
      <name val="Tahoma"/>
      <family val="2"/>
      <charset val="1"/>
    </font>
    <font>
      <sz val="9"/>
      <color rgb="FF000000"/>
      <name val="Tahoma"/>
      <family val="2"/>
      <charset val="1"/>
    </font>
    <font>
      <b val="true"/>
      <sz val="14"/>
      <name val="Arial"/>
      <family val="2"/>
      <charset val="1"/>
    </font>
    <font>
      <b val="true"/>
      <sz val="12"/>
      <name val="Arial"/>
      <family val="2"/>
      <charset val="1"/>
    </font>
    <font>
      <b val="true"/>
      <sz val="10"/>
      <name val="Arial"/>
      <family val="2"/>
      <charset val="1"/>
    </font>
    <font>
      <b val="true"/>
      <sz val="8.5"/>
      <name val="Arial"/>
      <family val="2"/>
      <charset val="1"/>
    </font>
    <font>
      <sz val="8.5"/>
      <name val="Arial"/>
      <family val="2"/>
      <charset val="1"/>
    </font>
    <font>
      <b val="true"/>
      <sz val="8.5"/>
      <color rgb="FF000000"/>
      <name val="Arial"/>
      <family val="2"/>
      <charset val="1"/>
    </font>
    <font>
      <sz val="8.5"/>
      <color rgb="FF000000"/>
      <name val="Arial"/>
      <family val="2"/>
      <charset val="1"/>
    </font>
    <font>
      <sz val="8"/>
      <name val="Arial"/>
      <family val="2"/>
      <charset val="1"/>
    </font>
    <font>
      <b val="true"/>
      <sz val="11"/>
      <name val="Arial"/>
      <family val="2"/>
      <charset val="1"/>
    </font>
    <font>
      <b val="true"/>
      <sz val="8"/>
      <name val="Arial"/>
      <family val="2"/>
      <charset val="1"/>
    </font>
    <font>
      <b val="true"/>
      <sz val="9"/>
      <color rgb="FFFF0000"/>
      <name val="Arial"/>
      <family val="2"/>
      <charset val="1"/>
    </font>
    <font>
      <sz val="7"/>
      <name val="Arial"/>
      <family val="2"/>
      <charset val="1"/>
    </font>
    <font>
      <vertAlign val="superscript"/>
      <sz val="8"/>
      <name val="Arial"/>
      <family val="2"/>
      <charset val="1"/>
    </font>
    <font>
      <sz val="11"/>
      <name val="Arial"/>
      <family val="2"/>
      <charset val="1"/>
    </font>
    <font>
      <b val="true"/>
      <sz val="9"/>
      <color rgb="FF0000FF"/>
      <name val="Arial"/>
      <family val="2"/>
      <charset val="1"/>
    </font>
    <font>
      <sz val="9"/>
      <color theme="1"/>
      <name val="Arial"/>
      <family val="2"/>
      <charset val="1"/>
    </font>
    <font>
      <sz val="10"/>
      <color theme="1"/>
      <name val="Arial"/>
      <family val="2"/>
      <charset val="1"/>
    </font>
    <font>
      <sz val="10"/>
      <color theme="1"/>
      <name val="MS Sans Serif"/>
      <family val="0"/>
      <charset val="1"/>
    </font>
    <font>
      <b val="true"/>
      <sz val="9"/>
      <color theme="1"/>
      <name val="Arial"/>
      <family val="2"/>
      <charset val="1"/>
    </font>
    <font>
      <sz val="9"/>
      <color rgb="FFFF0000"/>
      <name val="Arial"/>
      <family val="2"/>
      <charset val="1"/>
    </font>
    <font>
      <b val="true"/>
      <sz val="12"/>
      <name val="Times New Roman"/>
      <family val="1"/>
      <charset val="1"/>
    </font>
    <font>
      <b val="true"/>
      <sz val="11"/>
      <color rgb="FF336666"/>
      <name val="Arial"/>
      <family val="2"/>
      <charset val="1"/>
    </font>
    <font>
      <sz val="10"/>
      <color rgb="FFFF0000"/>
      <name val="Times New Roman"/>
      <family val="1"/>
      <charset val="1"/>
    </font>
    <font>
      <sz val="10"/>
      <color rgb="FFFF0000"/>
      <name val="MS Sans Serif"/>
      <family val="0"/>
      <charset val="1"/>
    </font>
    <font>
      <sz val="12"/>
      <name val="Arial"/>
      <family val="2"/>
      <charset val="1"/>
    </font>
    <font>
      <b val="true"/>
      <u val="single"/>
      <sz val="12"/>
      <name val="Times New Roman"/>
      <family val="1"/>
      <charset val="1"/>
    </font>
    <font>
      <sz val="8"/>
      <name val="Times New Roman"/>
      <family val="1"/>
      <charset val="1"/>
    </font>
    <font>
      <b val="true"/>
      <sz val="10"/>
      <name val="Times New Roman"/>
      <family val="1"/>
      <charset val="1"/>
    </font>
    <font>
      <sz val="11"/>
      <name val="Times New Roman"/>
      <family val="1"/>
      <charset val="1"/>
    </font>
    <font>
      <sz val="11"/>
      <color rgb="FF000000"/>
      <name val="Arial"/>
      <family val="2"/>
      <charset val="1"/>
    </font>
    <font>
      <b val="true"/>
      <sz val="13"/>
      <name val="Arial"/>
      <family val="2"/>
      <charset val="1"/>
    </font>
    <font>
      <b val="true"/>
      <sz val="12"/>
      <color theme="1"/>
      <name val="Arial"/>
      <family val="2"/>
      <charset val="1"/>
    </font>
    <font>
      <b val="true"/>
      <sz val="11"/>
      <color theme="1"/>
      <name val="Arial"/>
      <family val="2"/>
      <charset val="1"/>
    </font>
    <font>
      <sz val="8"/>
      <color theme="1"/>
      <name val="Arial"/>
      <family val="2"/>
      <charset val="1"/>
    </font>
    <font>
      <b val="true"/>
      <sz val="8"/>
      <color theme="1"/>
      <name val="Arial"/>
      <family val="2"/>
      <charset val="1"/>
    </font>
    <font>
      <b val="true"/>
      <u val="single"/>
      <sz val="9"/>
      <name val="Arial"/>
      <family val="2"/>
      <charset val="1"/>
    </font>
    <font>
      <sz val="8.5"/>
      <name val="Times New Roman"/>
      <family val="1"/>
      <charset val="1"/>
    </font>
    <font>
      <b val="true"/>
      <sz val="8"/>
      <color rgb="FFFF0000"/>
      <name val="Arial"/>
      <family val="2"/>
      <charset val="1"/>
    </font>
    <font>
      <b val="true"/>
      <sz val="8.5"/>
      <name val="Times New Roman"/>
      <family val="1"/>
      <charset val="1"/>
    </font>
    <font>
      <b val="true"/>
      <sz val="11"/>
      <color rgb="FFFF0000"/>
      <name val="Arial"/>
      <family val="2"/>
      <charset val="1"/>
    </font>
    <font>
      <sz val="12"/>
      <color rgb="FFFF0000"/>
      <name val="Arial"/>
      <family val="2"/>
      <charset val="1"/>
    </font>
    <font>
      <b val="true"/>
      <sz val="12"/>
      <color rgb="FF336666"/>
      <name val="Arial"/>
      <family val="2"/>
      <charset val="1"/>
    </font>
    <font>
      <b val="true"/>
      <sz val="10"/>
      <color rgb="FF336666"/>
      <name val="Arial"/>
      <family val="2"/>
      <charset val="1"/>
    </font>
    <font>
      <i val="true"/>
      <sz val="10"/>
      <name val="Arial"/>
      <family val="2"/>
      <charset val="1"/>
    </font>
    <font>
      <b val="true"/>
      <sz val="10"/>
      <color rgb="FFFF0000"/>
      <name val="Arial"/>
      <family val="2"/>
      <charset val="1"/>
    </font>
    <font>
      <b val="true"/>
      <i val="true"/>
      <sz val="8"/>
      <name val="Arial"/>
      <family val="2"/>
      <charset val="1"/>
    </font>
    <font>
      <b val="true"/>
      <i val="true"/>
      <sz val="12"/>
      <name val="Arial"/>
      <family val="2"/>
      <charset val="1"/>
    </font>
    <font>
      <b val="true"/>
      <i val="true"/>
      <sz val="9"/>
      <name val="Arial"/>
      <family val="2"/>
      <charset val="1"/>
    </font>
    <font>
      <b val="true"/>
      <i val="true"/>
      <sz val="10"/>
      <name val="Arial"/>
      <family val="2"/>
      <charset val="1"/>
    </font>
    <font>
      <b val="true"/>
      <sz val="8"/>
      <color rgb="FFFF0000"/>
      <name val="Verdana"/>
      <family val="2"/>
      <charset val="1"/>
    </font>
    <font>
      <sz val="8"/>
      <color rgb="FF000000"/>
      <name val="Verdana"/>
      <family val="2"/>
      <charset val="1"/>
    </font>
    <font>
      <b val="true"/>
      <sz val="10"/>
      <name val="MS Sans Serif"/>
      <family val="0"/>
      <charset val="1"/>
    </font>
    <font>
      <b val="true"/>
      <sz val="13.5"/>
      <name val="Arial"/>
      <family val="2"/>
      <charset val="1"/>
    </font>
    <font>
      <b val="true"/>
      <sz val="10"/>
      <color theme="0" tint="-0.25"/>
      <name val="Arial"/>
      <family val="2"/>
      <charset val="1"/>
    </font>
    <font>
      <sz val="10"/>
      <color theme="0" tint="-0.35"/>
      <name val="Arial"/>
      <family val="2"/>
      <charset val="1"/>
    </font>
    <font>
      <sz val="10"/>
      <color rgb="FFFF0000"/>
      <name val="Arial"/>
      <family val="2"/>
      <charset val="1"/>
    </font>
    <font>
      <b val="true"/>
      <sz val="9"/>
      <color rgb="FF000000"/>
      <name val="Tahoma"/>
      <family val="2"/>
      <charset val="1"/>
    </font>
  </fonts>
  <fills count="12">
    <fill>
      <patternFill patternType="none"/>
    </fill>
    <fill>
      <patternFill patternType="gray125"/>
    </fill>
    <fill>
      <patternFill patternType="solid">
        <fgColor rgb="FFFFFFFF"/>
        <bgColor rgb="FFF9F9F9"/>
      </patternFill>
    </fill>
    <fill>
      <patternFill patternType="solid">
        <fgColor rgb="FFFFFF00"/>
        <bgColor rgb="FFFFFF00"/>
      </patternFill>
    </fill>
    <fill>
      <patternFill patternType="solid">
        <fgColor rgb="FFC0C0C0"/>
        <bgColor rgb="FFBFBFBF"/>
      </patternFill>
    </fill>
    <fill>
      <patternFill patternType="solid">
        <fgColor rgb="FFCCFFCC"/>
        <bgColor rgb="FFCCFFFF"/>
      </patternFill>
    </fill>
    <fill>
      <patternFill patternType="solid">
        <fgColor rgb="FF999999"/>
        <bgColor rgb="FFA6A6A6"/>
      </patternFill>
    </fill>
    <fill>
      <patternFill patternType="solid">
        <fgColor theme="0" tint="-0.35"/>
        <bgColor rgb="FF999999"/>
      </patternFill>
    </fill>
    <fill>
      <patternFill patternType="solid">
        <fgColor theme="0" tint="-0.15"/>
        <bgColor rgb="FFC0C0C0"/>
      </patternFill>
    </fill>
    <fill>
      <patternFill patternType="solid">
        <fgColor rgb="FFBFBFBF"/>
        <bgColor rgb="FFC0C0C0"/>
      </patternFill>
    </fill>
    <fill>
      <patternFill patternType="solid">
        <fgColor rgb="FFF9F9F9"/>
        <bgColor rgb="FFFFFFFF"/>
      </patternFill>
    </fill>
    <fill>
      <patternFill patternType="solid">
        <fgColor rgb="FFC0C0FF"/>
        <bgColor rgb="FFC0C0C0"/>
      </patternFill>
    </fill>
  </fills>
  <borders count="90">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bottom/>
      <diagonal/>
    </border>
    <border diagonalUp="false" diagonalDown="false">
      <left style="thin"/>
      <right style="thin"/>
      <top/>
      <bottom/>
      <diagonal/>
    </border>
    <border diagonalUp="false" diagonalDown="false">
      <left style="thin"/>
      <right/>
      <top/>
      <bottom/>
      <diagonal/>
    </border>
    <border diagonalUp="false" diagonalDown="false">
      <left style="thin"/>
      <right style="thin"/>
      <top/>
      <bottom style="thin"/>
      <diagonal/>
    </border>
    <border diagonalUp="false" diagonalDown="false">
      <left style="medium"/>
      <right style="medium"/>
      <top style="medium"/>
      <bottom style="thin"/>
      <diagonal/>
    </border>
    <border diagonalUp="false" diagonalDown="false">
      <left style="medium"/>
      <right style="thin"/>
      <top/>
      <bottom style="medium"/>
      <diagonal/>
    </border>
    <border diagonalUp="false" diagonalDown="false">
      <left/>
      <right style="medium"/>
      <top/>
      <bottom style="medium"/>
      <diagonal/>
    </border>
    <border diagonalUp="false" diagonalDown="false">
      <left/>
      <right style="thin"/>
      <top/>
      <bottom style="medium"/>
      <diagonal/>
    </border>
    <border diagonalUp="false" diagonalDown="false">
      <left/>
      <right/>
      <top/>
      <bottom style="medium"/>
      <diagonal/>
    </border>
    <border diagonalUp="false" diagonalDown="false">
      <left style="medium"/>
      <right style="medium"/>
      <top/>
      <bottom style="medium"/>
      <diagonal/>
    </border>
    <border diagonalUp="false" diagonalDown="false">
      <left/>
      <right style="thin"/>
      <top style="thin"/>
      <bottom style="medium"/>
      <diagonal/>
    </border>
    <border diagonalUp="false" diagonalDown="false">
      <left style="medium"/>
      <right style="thin"/>
      <top/>
      <bottom/>
      <diagonal/>
    </border>
    <border diagonalUp="false" diagonalDown="false">
      <left/>
      <right style="medium"/>
      <top/>
      <bottom/>
      <diagonal/>
    </border>
    <border diagonalUp="false" diagonalDown="false">
      <left/>
      <right/>
      <top style="thin"/>
      <bottom/>
      <diagonal/>
    </border>
    <border diagonalUp="false" diagonalDown="false">
      <left/>
      <right style="thin"/>
      <top style="thin"/>
      <bottom/>
      <diagonal/>
    </border>
    <border diagonalUp="false" diagonalDown="false">
      <left/>
      <right style="thin"/>
      <top style="thin"/>
      <bottom style="thin"/>
      <diagonal/>
    </border>
    <border diagonalUp="false" diagonalDown="false">
      <left style="medium"/>
      <right/>
      <top/>
      <bottom/>
      <diagonal/>
    </border>
    <border diagonalUp="false" diagonalDown="false">
      <left style="thin"/>
      <right style="medium"/>
      <top/>
      <bottom style="medium"/>
      <diagonal/>
    </border>
    <border diagonalUp="false" diagonalDown="false">
      <left style="medium"/>
      <right style="medium"/>
      <top style="medium"/>
      <bottom/>
      <diagonal/>
    </border>
    <border diagonalUp="false" diagonalDown="false">
      <left/>
      <right style="medium"/>
      <top style="medium"/>
      <bottom style="thin"/>
      <diagonal/>
    </border>
    <border diagonalUp="false" diagonalDown="false">
      <left style="medium"/>
      <right style="thin"/>
      <top style="medium"/>
      <bottom/>
      <diagonal/>
    </border>
    <border diagonalUp="false" diagonalDown="false">
      <left/>
      <right style="medium"/>
      <top style="medium"/>
      <bottom/>
      <diagonal/>
    </border>
    <border diagonalUp="false" diagonalDown="false">
      <left/>
      <right style="thin"/>
      <top style="medium"/>
      <bottom/>
      <diagonal/>
    </border>
    <border diagonalUp="false" diagonalDown="false">
      <left style="thin"/>
      <right style="medium"/>
      <top style="medium"/>
      <bottom/>
      <diagonal/>
    </border>
    <border diagonalUp="false" diagonalDown="false">
      <left style="medium"/>
      <right style="thin"/>
      <top style="medium"/>
      <bottom style="medium"/>
      <diagonal/>
    </border>
    <border diagonalUp="false" diagonalDown="false">
      <left/>
      <right style="medium"/>
      <top style="medium"/>
      <bottom style="medium"/>
      <diagonal/>
    </border>
    <border diagonalUp="false" diagonalDown="false">
      <left/>
      <right style="thin"/>
      <top style="medium"/>
      <bottom style="medium"/>
      <diagonal/>
    </border>
    <border diagonalUp="false" diagonalDown="false">
      <left style="thin"/>
      <right style="thin"/>
      <top/>
      <bottom style="medium"/>
      <diagonal/>
    </border>
    <border diagonalUp="false" diagonalDown="false">
      <left style="thin"/>
      <right style="medium"/>
      <top style="thin"/>
      <bottom style="medium"/>
      <diagonal/>
    </border>
    <border diagonalUp="false" diagonalDown="false">
      <left style="thin"/>
      <right style="medium"/>
      <top/>
      <bottom/>
      <diagonal/>
    </border>
    <border diagonalUp="false" diagonalDown="false">
      <left style="thin"/>
      <right style="thin"/>
      <top/>
      <bottom style="hair"/>
      <diagonal/>
    </border>
    <border diagonalUp="false" diagonalDown="false">
      <left style="thin"/>
      <right style="thin"/>
      <top style="hair"/>
      <bottom style="thin"/>
      <diagonal/>
    </border>
    <border diagonalUp="false" diagonalDown="false">
      <left style="thin"/>
      <right style="thin"/>
      <top style="thin"/>
      <bottom style="hair"/>
      <diagonal/>
    </border>
    <border diagonalUp="false" diagonalDown="false">
      <left/>
      <right style="thin"/>
      <top style="thin"/>
      <bottom style="hair"/>
      <diagonal/>
    </border>
    <border diagonalUp="false" diagonalDown="false">
      <left/>
      <right style="thin"/>
      <top/>
      <bottom style="hair"/>
      <diagonal/>
    </border>
    <border diagonalUp="false" diagonalDown="false">
      <left style="thin"/>
      <right style="thin"/>
      <top style="hair"/>
      <bottom style="hair"/>
      <diagonal/>
    </border>
    <border diagonalUp="false" diagonalDown="false">
      <left/>
      <right/>
      <top style="thin"/>
      <bottom style="hair"/>
      <diagonal/>
    </border>
    <border diagonalUp="false" diagonalDown="false">
      <left/>
      <right/>
      <top/>
      <bottom style="hair"/>
      <diagonal/>
    </border>
    <border diagonalUp="false" diagonalDown="false">
      <left style="thin"/>
      <right/>
      <top style="thin"/>
      <bottom style="thin"/>
      <diagonal/>
    </border>
    <border diagonalUp="false" diagonalDown="false">
      <left/>
      <right style="thin"/>
      <top style="hair"/>
      <bottom style="hair"/>
      <diagonal/>
    </border>
    <border diagonalUp="false" diagonalDown="false">
      <left style="thin"/>
      <right style="thin"/>
      <top style="hair"/>
      <bottom/>
      <diagonal/>
    </border>
    <border diagonalUp="false" diagonalDown="false">
      <left/>
      <right/>
      <top style="thin"/>
      <bottom style="thin"/>
      <diagonal/>
    </border>
    <border diagonalUp="false" diagonalDown="false">
      <left style="thin"/>
      <right style="medium"/>
      <top style="medium"/>
      <bottom style="medium"/>
      <diagonal/>
    </border>
    <border diagonalUp="false" diagonalDown="false">
      <left style="thin"/>
      <right style="thin"/>
      <top style="medium"/>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style="thin"/>
      <diagonal/>
    </border>
    <border diagonalUp="false" diagonalDown="false">
      <left style="medium"/>
      <right style="thin"/>
      <top style="thin"/>
      <bottom/>
      <diagonal/>
    </border>
    <border diagonalUp="false" diagonalDown="false">
      <left style="thin"/>
      <right/>
      <top style="thin"/>
      <bottom/>
      <diagonal/>
    </border>
    <border diagonalUp="false" diagonalDown="false">
      <left style="thin"/>
      <right/>
      <top style="medium"/>
      <bottom style="medium"/>
      <diagonal/>
    </border>
    <border diagonalUp="false" diagonalDown="false">
      <left style="thin"/>
      <right style="medium"/>
      <top style="thin"/>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style="medium"/>
      <right style="medium"/>
      <top style="medium"/>
      <bottom style="medium"/>
      <diagonal/>
    </border>
    <border diagonalUp="false" diagonalDown="false">
      <left style="thin"/>
      <right style="medium"/>
      <top style="thin"/>
      <bottom/>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style="medium"/>
      <right style="medium"/>
      <top style="thin"/>
      <bottom/>
      <diagonal/>
    </border>
    <border diagonalUp="false" diagonalDown="false">
      <left style="medium"/>
      <right/>
      <top/>
      <bottom style="thin"/>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style="medium"/>
      <top/>
      <bottom/>
      <diagonal/>
    </border>
    <border diagonalUp="false" diagonalDown="false">
      <left style="thin"/>
      <right/>
      <top style="medium"/>
      <bottom/>
      <diagonal/>
    </border>
    <border diagonalUp="false" diagonalDown="false">
      <left style="medium"/>
      <right/>
      <top/>
      <bottom style="medium"/>
      <diagonal/>
    </border>
    <border diagonalUp="false" diagonalDown="false">
      <left style="medium"/>
      <right/>
      <top style="thin"/>
      <bottom style="thin"/>
      <diagonal/>
    </border>
    <border diagonalUp="false" diagonalDown="false">
      <left/>
      <right style="medium"/>
      <top/>
      <bottom style="thin"/>
      <diagonal/>
    </border>
    <border diagonalUp="false" diagonalDown="false">
      <left/>
      <right/>
      <top style="medium"/>
      <bottom style="thin"/>
      <diagonal/>
    </border>
    <border diagonalUp="false" diagonalDown="false">
      <left/>
      <right style="hair"/>
      <top/>
      <bottom style="hair"/>
      <diagonal/>
    </border>
    <border diagonalUp="false" diagonalDown="false">
      <left/>
      <right style="hair"/>
      <top/>
      <bottom/>
      <diagonal/>
    </border>
    <border diagonalUp="false" diagonalDown="false">
      <left style="hair"/>
      <right style="hair"/>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right/>
      <top style="hair"/>
      <bottom/>
      <diagonal/>
    </border>
    <border diagonalUp="false" diagonalDown="false">
      <left style="hair"/>
      <right style="hair"/>
      <top/>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double"/>
      <top/>
      <bottom style="medium"/>
      <diagonal/>
    </border>
  </borders>
  <cellStyleXfs count="3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92"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167" fontId="0"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5" fontId="4" fillId="0" borderId="0" applyFont="true" applyBorder="false" applyAlignment="true" applyProtection="false">
      <alignment horizontal="general" vertical="bottom" textRotation="0" wrapText="false" indent="0" shrinkToFit="false"/>
    </xf>
    <xf numFmtId="165" fontId="4" fillId="0" borderId="0" applyFont="true" applyBorder="false" applyAlignment="true" applyProtection="false">
      <alignment horizontal="general" vertical="bottom" textRotation="0" wrapText="false" indent="0" shrinkToFit="false"/>
    </xf>
    <xf numFmtId="165" fontId="4" fillId="0" borderId="0" applyFont="true" applyBorder="false" applyAlignment="true" applyProtection="false">
      <alignment horizontal="general" vertical="bottom" textRotation="0" wrapText="false" indent="0" shrinkToFit="false"/>
    </xf>
    <xf numFmtId="165" fontId="4" fillId="0" borderId="0" applyFont="true" applyBorder="false" applyAlignment="true" applyProtection="false">
      <alignment horizontal="general" vertical="bottom" textRotation="0" wrapText="false" indent="0" shrinkToFit="false"/>
    </xf>
    <xf numFmtId="166" fontId="4" fillId="0" borderId="0" applyFont="true" applyBorder="false" applyAlignment="true" applyProtection="false">
      <alignment horizontal="general" vertical="bottom" textRotation="0" wrapText="false" indent="0" shrinkToFit="false"/>
    </xf>
    <xf numFmtId="166" fontId="4" fillId="0" borderId="0" applyFont="true" applyBorder="false" applyAlignment="true" applyProtection="false">
      <alignment horizontal="general" vertical="bottom" textRotation="0" wrapText="false" indent="0" shrinkToFit="false"/>
    </xf>
    <xf numFmtId="166" fontId="4"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true" applyProtection="false">
      <alignment horizontal="general" vertical="bottom" textRotation="0" wrapText="false" indent="0" shrinkToFit="false"/>
    </xf>
    <xf numFmtId="167" fontId="0" fillId="0" borderId="0" applyFont="true" applyBorder="false" applyAlignment="true" applyProtection="false">
      <alignment horizontal="general" vertical="bottom" textRotation="0" wrapText="false" indent="0" shrinkToFit="false"/>
    </xf>
  </cellStyleXfs>
  <cellXfs count="1488">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center" vertical="bottom" textRotation="0" wrapText="false" indent="0" shrinkToFit="false"/>
      <protection locked="true" hidden="false"/>
    </xf>
    <xf numFmtId="164" fontId="6" fillId="2" borderId="0" xfId="0" applyFont="true" applyBorder="false" applyAlignment="true" applyProtection="true">
      <alignment horizontal="center" vertical="bottom" textRotation="0" wrapText="false" indent="0" shrinkToFit="false"/>
      <protection locked="true" hidden="false"/>
    </xf>
    <xf numFmtId="168" fontId="6" fillId="0" borderId="0" xfId="0" applyFont="true" applyBorder="fals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true" indent="0" shrinkToFit="false"/>
      <protection locked="true" hidden="false"/>
    </xf>
    <xf numFmtId="164" fontId="9" fillId="0" borderId="0" xfId="0" applyFont="true" applyBorder="false" applyAlignment="fals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64" fontId="11" fillId="0" borderId="0" xfId="2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general" vertical="center" textRotation="0" wrapText="false" indent="0" shrinkToFit="false"/>
      <protection locked="true" hidden="false"/>
    </xf>
    <xf numFmtId="164" fontId="10" fillId="0" borderId="0" xfId="0" applyFont="true" applyBorder="false" applyAlignment="false" applyProtection="true">
      <alignment horizontal="general" vertical="bottom" textRotation="0" wrapText="false" indent="0" shrinkToFit="false"/>
      <protection locked="true" hidden="false"/>
    </xf>
    <xf numFmtId="164" fontId="11" fillId="0" borderId="0" xfId="2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8" fillId="3" borderId="1" xfId="33"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general" vertical="center" textRotation="0" wrapText="fals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15" fillId="0" borderId="0" xfId="0" applyFont="true" applyBorder="false" applyAlignment="true" applyProtection="false">
      <alignment horizontal="center" vertical="center"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15" fillId="0" borderId="0" xfId="0" applyFont="true" applyBorder="true" applyAlignment="true" applyProtection="false">
      <alignment horizontal="general" vertical="center" textRotation="0" wrapText="true" indent="0" shrinkToFit="false"/>
      <protection locked="true" hidden="false"/>
    </xf>
    <xf numFmtId="164" fontId="15" fillId="0" borderId="0" xfId="0" applyFont="true" applyBorder="true" applyAlignment="true" applyProtection="false">
      <alignment horizontal="left" vertical="center" textRotation="0" wrapText="true" indent="0" shrinkToFit="false"/>
      <protection locked="true" hidden="false"/>
    </xf>
    <xf numFmtId="169" fontId="14" fillId="0" borderId="0" xfId="0" applyFont="true" applyBorder="true" applyAlignment="true" applyProtection="false">
      <alignment horizontal="center" vertical="center" textRotation="0" wrapText="false" indent="0" shrinkToFit="false"/>
      <protection locked="true" hidden="false"/>
    </xf>
    <xf numFmtId="164" fontId="15" fillId="0" borderId="0" xfId="0" applyFont="true" applyBorder="true" applyAlignment="true" applyProtection="false">
      <alignment horizontal="general" vertical="center" textRotation="0" wrapText="false" indent="0" shrinkToFit="false"/>
      <protection locked="true" hidden="false"/>
    </xf>
    <xf numFmtId="164" fontId="15" fillId="0" borderId="0" xfId="0" applyFont="true" applyBorder="true" applyAlignment="true" applyProtection="false">
      <alignment horizontal="center" vertical="center"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9" fontId="14" fillId="0" borderId="0" xfId="0" applyFont="true" applyBorder="false" applyAlignment="true" applyProtection="false">
      <alignment horizontal="general" vertical="center"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64" fontId="15" fillId="2" borderId="0" xfId="0" applyFont="true" applyBorder="true" applyAlignment="true" applyProtection="false">
      <alignment horizontal="general" vertical="center" textRotation="0" wrapText="false" indent="0" shrinkToFit="false"/>
      <protection locked="true" hidden="false"/>
    </xf>
    <xf numFmtId="164" fontId="14" fillId="2" borderId="2" xfId="0" applyFont="true" applyBorder="true" applyAlignment="true" applyProtection="false">
      <alignment horizontal="center" vertical="center" textRotation="0" wrapText="false" indent="0" shrinkToFit="false"/>
      <protection locked="true" hidden="false"/>
    </xf>
    <xf numFmtId="164" fontId="15" fillId="2" borderId="3" xfId="0" applyFont="true" applyBorder="true" applyAlignment="true" applyProtection="false">
      <alignment horizontal="left" vertical="center" textRotation="0" wrapText="false" indent="0" shrinkToFit="false"/>
      <protection locked="true" hidden="false"/>
    </xf>
    <xf numFmtId="164" fontId="15" fillId="2" borderId="4" xfId="0" applyFont="true" applyBorder="true" applyAlignment="true" applyProtection="false">
      <alignment horizontal="center" vertical="center" textRotation="0" wrapText="false" indent="0" shrinkToFit="false"/>
      <protection locked="true" hidden="false"/>
    </xf>
    <xf numFmtId="170" fontId="15" fillId="2" borderId="4" xfId="0" applyFont="true" applyBorder="true" applyAlignment="true" applyProtection="false">
      <alignment horizontal="center" vertical="center" textRotation="0" wrapText="false" indent="0" shrinkToFit="false"/>
      <protection locked="true" hidden="false"/>
    </xf>
    <xf numFmtId="170" fontId="15" fillId="2" borderId="5"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64" fontId="15" fillId="2" borderId="1" xfId="0" applyFont="true" applyBorder="true" applyAlignment="true" applyProtection="false">
      <alignment horizontal="center" vertical="center" textRotation="0" wrapText="true" indent="0" shrinkToFit="false"/>
      <protection locked="true" hidden="false"/>
    </xf>
    <xf numFmtId="171" fontId="14" fillId="2" borderId="1" xfId="0" applyFont="true" applyBorder="true" applyAlignment="true" applyProtection="false">
      <alignment horizontal="center" vertical="center" textRotation="0" wrapText="false" indent="0" shrinkToFit="false"/>
      <protection locked="true" hidden="false"/>
    </xf>
    <xf numFmtId="172" fontId="14" fillId="2" borderId="1" xfId="0" applyFont="true" applyBorder="true" applyAlignment="true" applyProtection="false">
      <alignment horizontal="center" vertical="center" textRotation="0" wrapText="fals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4" fontId="17" fillId="0" borderId="0" xfId="0" applyFont="true" applyBorder="false" applyAlignment="true" applyProtection="false">
      <alignment horizontal="general" vertical="center" textRotation="0" wrapText="fals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18" fillId="2" borderId="0" xfId="0" applyFont="true" applyBorder="true" applyAlignment="true" applyProtection="false">
      <alignment horizontal="general" vertical="center" textRotation="0" wrapText="false" indent="0" shrinkToFit="false"/>
      <protection locked="true" hidden="false"/>
    </xf>
    <xf numFmtId="164" fontId="18" fillId="0" borderId="0" xfId="0" applyFont="true" applyBorder="true" applyAlignment="true" applyProtection="false">
      <alignment horizontal="general" vertical="center" textRotation="0" wrapText="false" indent="0" shrinkToFit="false"/>
      <protection locked="true" hidden="false"/>
    </xf>
    <xf numFmtId="164" fontId="6" fillId="0" borderId="0" xfId="0" applyFont="true" applyBorder="true" applyAlignment="true" applyProtection="false">
      <alignment horizontal="general" vertical="center" textRotation="0" wrapText="false" indent="0" shrinkToFit="false"/>
      <protection locked="true" hidden="false"/>
    </xf>
    <xf numFmtId="164" fontId="14" fillId="3" borderId="1" xfId="0" applyFont="true" applyBorder="true" applyAlignment="true" applyProtection="false">
      <alignment horizontal="center" vertical="center" textRotation="0" wrapText="false" indent="0" shrinkToFit="false"/>
      <protection locked="true" hidden="false"/>
    </xf>
    <xf numFmtId="164" fontId="15" fillId="0" borderId="3" xfId="0" applyFont="true" applyBorder="true" applyAlignment="true" applyProtection="false">
      <alignment horizontal="general" vertical="center" textRotation="0" wrapText="true" indent="0" shrinkToFit="false"/>
      <protection locked="true" hidden="false"/>
    </xf>
    <xf numFmtId="164" fontId="15" fillId="0" borderId="6" xfId="0" applyFont="true" applyBorder="true" applyAlignment="true" applyProtection="false">
      <alignment horizontal="general" vertical="center" textRotation="0" wrapText="true" indent="0" shrinkToFit="false"/>
      <protection locked="true" hidden="false"/>
    </xf>
    <xf numFmtId="164" fontId="15" fillId="0" borderId="7" xfId="0" applyFont="true" applyBorder="tru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general" vertical="center" textRotation="0" wrapText="false" indent="0" shrinkToFit="false"/>
      <protection locked="true" hidden="false"/>
    </xf>
    <xf numFmtId="164" fontId="14" fillId="0" borderId="8" xfId="0" applyFont="true" applyBorder="true" applyAlignment="true" applyProtection="false">
      <alignment horizontal="center" vertical="center" textRotation="0" wrapText="false" indent="0" shrinkToFit="false"/>
      <protection locked="true" hidden="false"/>
    </xf>
    <xf numFmtId="164" fontId="14" fillId="0" borderId="6" xfId="0" applyFont="true" applyBorder="true" applyAlignment="true" applyProtection="false">
      <alignment horizontal="center" vertical="center" textRotation="0" wrapText="false" indent="0" shrinkToFit="false"/>
      <protection locked="true" hidden="false"/>
    </xf>
    <xf numFmtId="164" fontId="15" fillId="0" borderId="5" xfId="0" applyFont="true" applyBorder="true" applyAlignment="true" applyProtection="false">
      <alignment horizontal="general" vertical="center" textRotation="0" wrapText="true" indent="0" shrinkToFit="false"/>
      <protection locked="true" hidden="false"/>
    </xf>
    <xf numFmtId="164" fontId="15" fillId="0" borderId="8" xfId="0" applyFont="true" applyBorder="true" applyAlignment="true" applyProtection="false">
      <alignment horizontal="general" vertical="center" textRotation="0" wrapText="false" indent="0" shrinkToFit="false"/>
      <protection locked="true" hidden="false"/>
    </xf>
    <xf numFmtId="164" fontId="15" fillId="0" borderId="6" xfId="0" applyFont="true" applyBorder="tru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general" vertical="center" textRotation="0" wrapText="false" indent="0" shrinkToFit="false"/>
      <protection locked="true" hidden="false"/>
    </xf>
    <xf numFmtId="164" fontId="15" fillId="0" borderId="8" xfId="0" applyFont="true" applyBorder="true" applyAlignment="true" applyProtection="false">
      <alignment horizontal="center" vertical="center" textRotation="0" wrapText="false" indent="0" shrinkToFit="false"/>
      <protection locked="true" hidden="false"/>
    </xf>
    <xf numFmtId="173" fontId="14" fillId="0" borderId="0" xfId="0" applyFont="true" applyBorder="true" applyAlignment="true" applyProtection="false">
      <alignment horizontal="right" vertical="center" textRotation="0" wrapText="false" indent="0" shrinkToFit="false"/>
      <protection locked="true" hidden="false"/>
    </xf>
    <xf numFmtId="174" fontId="14" fillId="0" borderId="0" xfId="0" applyFont="true" applyBorder="true" applyAlignment="true" applyProtection="false">
      <alignment horizontal="right" vertical="center" textRotation="0" wrapText="false" indent="0" shrinkToFit="false"/>
      <protection locked="true" hidden="false"/>
    </xf>
    <xf numFmtId="171" fontId="14" fillId="0" borderId="6" xfId="0" applyFont="true" applyBorder="true" applyAlignment="true" applyProtection="false">
      <alignment horizontal="center" vertical="center" textRotation="0" wrapText="false" indent="0" shrinkToFit="false"/>
      <protection locked="true" hidden="false"/>
    </xf>
    <xf numFmtId="175" fontId="14" fillId="0" borderId="0" xfId="0" applyFont="true" applyBorder="true" applyAlignment="true" applyProtection="false">
      <alignment horizontal="center" vertical="center" textRotation="0" wrapText="false" indent="0" shrinkToFit="false"/>
      <protection locked="true" hidden="false"/>
    </xf>
    <xf numFmtId="175" fontId="15" fillId="0" borderId="7" xfId="0" applyFont="true" applyBorder="true" applyAlignment="true" applyProtection="false">
      <alignment horizontal="center" vertical="center" textRotation="0" wrapText="false" indent="0" shrinkToFit="false"/>
      <protection locked="true" hidden="false"/>
    </xf>
    <xf numFmtId="164" fontId="15" fillId="0" borderId="8" xfId="0" applyFont="true" applyBorder="true" applyAlignment="true" applyProtection="false">
      <alignment horizontal="left" vertical="center" textRotation="0" wrapText="false" indent="0" shrinkToFit="false"/>
      <protection locked="true" hidden="false"/>
    </xf>
    <xf numFmtId="170" fontId="14" fillId="0" borderId="0" xfId="0" applyFont="true" applyBorder="true" applyAlignment="true" applyProtection="false">
      <alignment horizontal="left" vertical="center" textRotation="0" wrapText="false" indent="0" shrinkToFit="false"/>
      <protection locked="true" hidden="false"/>
    </xf>
    <xf numFmtId="170" fontId="14" fillId="0" borderId="6" xfId="0" applyFont="true" applyBorder="true" applyAlignment="true" applyProtection="false">
      <alignment horizontal="center" vertical="center" textRotation="0" wrapText="false" indent="0" shrinkToFit="false"/>
      <protection locked="true" hidden="false"/>
    </xf>
    <xf numFmtId="164" fontId="15" fillId="0" borderId="3" xfId="0" applyFont="true" applyBorder="true" applyAlignment="true" applyProtection="false">
      <alignment horizontal="left" vertical="center" textRotation="0" wrapText="false" indent="0" shrinkToFit="false"/>
      <protection locked="true" hidden="false"/>
    </xf>
    <xf numFmtId="164" fontId="15" fillId="0" borderId="4" xfId="0" applyFont="true" applyBorder="true" applyAlignment="true" applyProtection="false">
      <alignment horizontal="general" vertical="center" textRotation="0" wrapText="false" indent="0" shrinkToFit="false"/>
      <protection locked="true" hidden="false"/>
    </xf>
    <xf numFmtId="170" fontId="14" fillId="0" borderId="4" xfId="0" applyFont="true" applyBorder="true" applyAlignment="true" applyProtection="false">
      <alignment horizontal="left" vertical="center" textRotation="0" wrapText="false" indent="0" shrinkToFit="false"/>
      <protection locked="true" hidden="false"/>
    </xf>
    <xf numFmtId="170" fontId="14" fillId="0" borderId="5" xfId="0" applyFont="true" applyBorder="true" applyAlignment="true" applyProtection="false">
      <alignment horizontal="center" vertical="center" textRotation="0" wrapText="false" indent="0" shrinkToFit="false"/>
      <protection locked="true" hidden="false"/>
    </xf>
    <xf numFmtId="164" fontId="15" fillId="0" borderId="9"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true" applyAlignment="true" applyProtection="false">
      <alignment horizontal="left" vertical="center" textRotation="0" wrapText="false" indent="0" shrinkToFit="false"/>
      <protection locked="true" hidden="false"/>
    </xf>
    <xf numFmtId="170" fontId="20" fillId="0" borderId="0" xfId="0" applyFont="true" applyBorder="true" applyAlignment="true" applyProtection="false">
      <alignment horizontal="left" vertical="center" textRotation="0" wrapText="false" indent="0" shrinkToFit="false"/>
      <protection locked="true" hidden="false"/>
    </xf>
    <xf numFmtId="170" fontId="20" fillId="0" borderId="0" xfId="0" applyFont="true" applyBorder="true" applyAlignment="true" applyProtection="false">
      <alignment horizontal="center" vertical="center" textRotation="0" wrapText="false" indent="0" shrinkToFit="false"/>
      <protection locked="true" hidden="false"/>
    </xf>
    <xf numFmtId="164" fontId="21" fillId="2" borderId="0" xfId="0" applyFont="true" applyBorder="true" applyAlignment="true" applyProtection="false">
      <alignment horizontal="center" vertical="center" textRotation="0" wrapText="false" indent="0" shrinkToFit="false"/>
      <protection locked="true" hidden="false"/>
    </xf>
    <xf numFmtId="164" fontId="14" fillId="2" borderId="0" xfId="0" applyFont="true" applyBorder="true" applyAlignment="true" applyProtection="false">
      <alignment horizontal="center" vertical="center" textRotation="0" wrapText="false" indent="0" shrinkToFit="false"/>
      <protection locked="true" hidden="false"/>
    </xf>
    <xf numFmtId="164" fontId="14" fillId="2" borderId="0" xfId="0" applyFont="true" applyBorder="true" applyAlignment="true" applyProtection="false">
      <alignment horizontal="center" vertical="center" textRotation="0" wrapText="true" indent="0" shrinkToFit="false"/>
      <protection locked="true" hidden="false"/>
    </xf>
    <xf numFmtId="164" fontId="15" fillId="2" borderId="0" xfId="0" applyFont="true" applyBorder="true" applyAlignment="true" applyProtection="false">
      <alignment horizontal="center" vertical="center" textRotation="0" wrapText="true" indent="0" shrinkToFit="false"/>
      <protection locked="true" hidden="false"/>
    </xf>
    <xf numFmtId="164" fontId="15" fillId="2" borderId="0" xfId="0" applyFont="true" applyBorder="true" applyAlignment="true" applyProtection="false">
      <alignment horizontal="center" vertical="center" textRotation="0" wrapText="false" indent="0" shrinkToFit="false"/>
      <protection locked="true" hidden="false"/>
    </xf>
    <xf numFmtId="164" fontId="14" fillId="2" borderId="8" xfId="0" applyFont="true" applyBorder="true" applyAlignment="true" applyProtection="false">
      <alignment horizontal="center" vertical="center" textRotation="0" wrapText="false" indent="0" shrinkToFit="false"/>
      <protection locked="true" hidden="false"/>
    </xf>
    <xf numFmtId="164" fontId="14" fillId="2" borderId="6" xfId="0" applyFont="true" applyBorder="true" applyAlignment="true" applyProtection="false">
      <alignment horizontal="center" vertical="center" textRotation="0" wrapText="false" indent="0" shrinkToFit="false"/>
      <protection locked="true" hidden="false"/>
    </xf>
    <xf numFmtId="164" fontId="22" fillId="2" borderId="0" xfId="20" applyFont="true" applyBorder="true" applyAlignment="true" applyProtection="true">
      <alignment horizontal="center" vertical="center" textRotation="0" wrapText="true" indent="0" shrinkToFit="false"/>
      <protection locked="true" hidden="false"/>
    </xf>
    <xf numFmtId="164" fontId="15" fillId="2" borderId="8" xfId="0" applyFont="true" applyBorder="true" applyAlignment="true" applyProtection="false">
      <alignment horizontal="left" vertical="center" textRotation="0" wrapText="false" indent="0" shrinkToFit="false"/>
      <protection locked="true" hidden="false"/>
    </xf>
    <xf numFmtId="170" fontId="14" fillId="2" borderId="6" xfId="0" applyFont="true" applyBorder="true" applyAlignment="true" applyProtection="false">
      <alignment horizontal="center" vertical="center" textRotation="0" wrapText="false" indent="0" shrinkToFit="false"/>
      <protection locked="true" hidden="false"/>
    </xf>
    <xf numFmtId="164" fontId="22" fillId="2" borderId="0" xfId="20" applyFont="true" applyBorder="true" applyAlignment="true" applyProtection="true">
      <alignment horizontal="center" vertical="center" textRotation="0" wrapText="false" indent="0" shrinkToFit="false"/>
      <protection locked="true" hidden="false"/>
    </xf>
    <xf numFmtId="164" fontId="14" fillId="0" borderId="6" xfId="0" applyFont="true" applyBorder="true" applyAlignment="true" applyProtection="false">
      <alignment horizontal="left" vertical="center"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8" fontId="20" fillId="0" borderId="0" xfId="0" applyFont="true" applyBorder="false" applyAlignment="true" applyProtection="false">
      <alignment horizontal="right" vertical="center" textRotation="0" wrapText="false" indent="0" shrinkToFit="false"/>
      <protection locked="true" hidden="false"/>
    </xf>
    <xf numFmtId="164" fontId="20" fillId="0" borderId="0" xfId="0" applyFont="true" applyBorder="false" applyAlignment="true" applyProtection="false">
      <alignment horizontal="center" vertical="center" textRotation="0" wrapText="true" indent="0" shrinkToFit="false"/>
      <protection locked="true" hidden="false"/>
    </xf>
    <xf numFmtId="164" fontId="14" fillId="0" borderId="0" xfId="0" applyFont="true" applyBorder="true" applyAlignment="true" applyProtection="false">
      <alignment horizontal="general" vertical="center" textRotation="0" wrapText="false" indent="0" shrinkToFit="false"/>
      <protection locked="true" hidden="false"/>
    </xf>
    <xf numFmtId="164" fontId="14" fillId="0" borderId="6" xfId="0" applyFont="true" applyBorder="true" applyAlignment="true" applyProtection="false">
      <alignment horizontal="general" vertical="center" textRotation="0" wrapText="false" indent="0" shrinkToFit="false"/>
      <protection locked="true" hidden="false"/>
    </xf>
    <xf numFmtId="164" fontId="15" fillId="0" borderId="6" xfId="0" applyFont="true" applyBorder="true" applyAlignment="true" applyProtection="false">
      <alignment horizontal="center" vertical="center" textRotation="0" wrapText="false" indent="0" shrinkToFit="false"/>
      <protection locked="true" hidden="false"/>
    </xf>
    <xf numFmtId="164" fontId="15" fillId="2" borderId="9" xfId="0" applyFont="true" applyBorder="true" applyAlignment="true" applyProtection="false">
      <alignment horizontal="center" vertical="center" textRotation="0" wrapText="false" indent="0" shrinkToFit="false"/>
      <protection locked="true" hidden="false"/>
    </xf>
    <xf numFmtId="164" fontId="15" fillId="0" borderId="7"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true" applyAlignment="true" applyProtection="false">
      <alignment horizontal="general" vertical="center" textRotation="0" wrapText="false" indent="0" shrinkToFit="false"/>
      <protection locked="true" hidden="false"/>
    </xf>
    <xf numFmtId="164" fontId="20" fillId="0" borderId="0" xfId="0" applyFont="true" applyBorder="true" applyAlignment="true" applyProtection="false">
      <alignment horizontal="general"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68" fontId="14" fillId="0" borderId="6" xfId="0" applyFont="true" applyBorder="true" applyAlignment="true" applyProtection="false">
      <alignment horizontal="right" vertical="center" textRotation="0" wrapText="false" indent="0" shrinkToFit="false"/>
      <protection locked="true" hidden="false"/>
    </xf>
    <xf numFmtId="164" fontId="13" fillId="0" borderId="0" xfId="0" applyFont="true" applyBorder="true" applyAlignment="true" applyProtection="false">
      <alignment horizontal="center" vertical="center" textRotation="0" wrapText="false" indent="0" shrinkToFit="false"/>
      <protection locked="true" hidden="false"/>
    </xf>
    <xf numFmtId="164" fontId="14" fillId="3" borderId="2" xfId="0" applyFont="true" applyBorder="true" applyAlignment="true" applyProtection="false">
      <alignment horizontal="center" vertical="center" textRotation="0" wrapText="false" indent="0" shrinkToFit="false"/>
      <protection locked="true" hidden="false"/>
    </xf>
    <xf numFmtId="164" fontId="15" fillId="0" borderId="2" xfId="0" applyFont="true" applyBorder="true" applyAlignment="true" applyProtection="false">
      <alignment horizontal="center" vertical="center" textRotation="0" wrapText="false" indent="0" shrinkToFit="false"/>
      <protection locked="true" hidden="false"/>
    </xf>
    <xf numFmtId="168" fontId="15" fillId="0" borderId="6" xfId="0" applyFont="true" applyBorder="true" applyAlignment="true" applyProtection="false">
      <alignment horizontal="center" vertical="center" textRotation="0" wrapText="false" indent="0" shrinkToFit="false"/>
      <protection locked="true" hidden="false"/>
    </xf>
    <xf numFmtId="176" fontId="15" fillId="0" borderId="8" xfId="0" applyFont="true" applyBorder="true" applyAlignment="true" applyProtection="false">
      <alignment horizontal="left" vertical="center" textRotation="0" wrapText="true" indent="0" shrinkToFit="false"/>
      <protection locked="true" hidden="false"/>
    </xf>
    <xf numFmtId="177" fontId="14" fillId="0" borderId="6" xfId="0" applyFont="true" applyBorder="true" applyAlignment="true" applyProtection="false">
      <alignment horizontal="center" vertical="center" textRotation="0" wrapText="true" indent="0" shrinkToFit="false"/>
      <protection locked="true" hidden="false"/>
    </xf>
    <xf numFmtId="177" fontId="23" fillId="0" borderId="0" xfId="0" applyFont="true" applyBorder="true" applyAlignment="true" applyProtection="false">
      <alignment horizontal="general" vertical="center" textRotation="0" wrapText="false" indent="0" shrinkToFit="false"/>
      <protection locked="true" hidden="false"/>
    </xf>
    <xf numFmtId="176" fontId="14" fillId="0" borderId="6"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true" applyAlignment="true" applyProtection="false">
      <alignment horizontal="general" vertical="center" textRotation="0" wrapText="false" indent="0" shrinkToFit="false"/>
      <protection locked="true" hidden="false"/>
    </xf>
    <xf numFmtId="176" fontId="15" fillId="0" borderId="8" xfId="0" applyFont="true" applyBorder="true" applyAlignment="true" applyProtection="false">
      <alignment horizontal="left" vertical="center" textRotation="0" wrapText="false" indent="0" shrinkToFit="false"/>
      <protection locked="true" hidden="false"/>
    </xf>
    <xf numFmtId="176" fontId="15" fillId="0" borderId="0" xfId="0" applyFont="true" applyBorder="true" applyAlignment="true" applyProtection="false">
      <alignment horizontal="left" vertical="center" textRotation="0" wrapText="false" indent="0" shrinkToFit="false"/>
      <protection locked="true" hidden="false"/>
    </xf>
    <xf numFmtId="177" fontId="14" fillId="0" borderId="6" xfId="0" applyFont="true" applyBorder="true" applyAlignment="true" applyProtection="false">
      <alignment horizontal="center" vertical="center" textRotation="0" wrapText="false" indent="0" shrinkToFit="false"/>
      <protection locked="true" hidden="false"/>
    </xf>
    <xf numFmtId="164" fontId="15" fillId="0" borderId="9"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0" borderId="4" xfId="0" applyFont="true" applyBorder="true" applyAlignment="true" applyProtection="false">
      <alignment horizontal="left" vertical="center" textRotation="0" wrapText="false" indent="0" shrinkToFit="false"/>
      <protection locked="true" hidden="false"/>
    </xf>
    <xf numFmtId="168" fontId="14" fillId="0" borderId="5" xfId="0" applyFont="true" applyBorder="true" applyAlignment="true" applyProtection="false">
      <alignment horizontal="right" vertical="center" textRotation="0" wrapText="false" indent="0" shrinkToFit="false"/>
      <protection locked="true" hidden="false"/>
    </xf>
    <xf numFmtId="164" fontId="8" fillId="3" borderId="2" xfId="33" applyFont="true" applyBorder="true" applyAlignment="true" applyProtection="false">
      <alignment horizontal="center" vertical="center" textRotation="0" wrapText="false" indent="0" shrinkToFit="false"/>
      <protection locked="true" hidden="false"/>
    </xf>
    <xf numFmtId="164" fontId="15" fillId="3" borderId="9" xfId="33" applyFont="true" applyBorder="true" applyAlignment="true" applyProtection="false">
      <alignment horizontal="center" vertical="center" textRotation="0" wrapText="false" indent="0" shrinkToFit="false"/>
      <protection locked="true" hidden="false"/>
    </xf>
    <xf numFmtId="164" fontId="24" fillId="2" borderId="0" xfId="33"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25" fillId="2" borderId="0" xfId="33" applyFont="true" applyBorder="false" applyAlignment="true" applyProtection="false">
      <alignment horizontal="center" vertical="center" textRotation="0" wrapText="fals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64" fontId="26" fillId="2" borderId="0" xfId="0" applyFont="true" applyBorder="false" applyAlignment="true" applyProtection="false">
      <alignment horizontal="center" vertical="center" textRotation="0" wrapText="false" indent="0" shrinkToFit="false"/>
      <protection locked="true" hidden="false"/>
    </xf>
    <xf numFmtId="164" fontId="15" fillId="2" borderId="2" xfId="0" applyFont="true" applyBorder="true" applyAlignment="true" applyProtection="false">
      <alignment horizontal="left" vertical="center" textRotation="0" wrapText="true" indent="0" shrinkToFit="false"/>
      <protection locked="true" hidden="false"/>
    </xf>
    <xf numFmtId="164" fontId="15" fillId="2" borderId="7" xfId="0" applyFont="true" applyBorder="true" applyAlignment="true" applyProtection="false">
      <alignment horizontal="left" vertical="center" textRotation="0" wrapText="true" indent="0" shrinkToFit="false"/>
      <protection locked="true" hidden="false"/>
    </xf>
    <xf numFmtId="164" fontId="15" fillId="0" borderId="8" xfId="0" applyFont="true" applyBorder="true" applyAlignment="true" applyProtection="false">
      <alignment horizontal="justify" vertical="bottom" textRotation="0" wrapText="true" indent="0" shrinkToFit="false"/>
      <protection locked="true" hidden="false"/>
    </xf>
    <xf numFmtId="164" fontId="15" fillId="0" borderId="0" xfId="0" applyFont="true" applyBorder="true" applyAlignment="true" applyProtection="false">
      <alignment horizontal="justify" vertical="bottom" textRotation="0" wrapText="true" indent="0" shrinkToFit="false"/>
      <protection locked="true" hidden="false"/>
    </xf>
    <xf numFmtId="164" fontId="15" fillId="0" borderId="6" xfId="0" applyFont="true" applyBorder="true" applyAlignment="true" applyProtection="false">
      <alignment horizontal="justify" vertical="bottom" textRotation="0" wrapText="true" indent="0" shrinkToFit="false"/>
      <protection locked="true" hidden="false"/>
    </xf>
    <xf numFmtId="164" fontId="14" fillId="2" borderId="7" xfId="0" applyFont="true" applyBorder="true" applyAlignment="true" applyProtection="false">
      <alignment horizontal="left" vertical="center" textRotation="0" wrapText="true" indent="0" shrinkToFit="false"/>
      <protection locked="true" hidden="false"/>
    </xf>
    <xf numFmtId="164" fontId="15" fillId="2" borderId="7" xfId="0" applyFont="true" applyBorder="true" applyAlignment="true" applyProtection="false">
      <alignment horizontal="justify" vertical="center" textRotation="0" wrapText="false" indent="0" shrinkToFit="false"/>
      <protection locked="true" hidden="false"/>
    </xf>
    <xf numFmtId="164" fontId="14" fillId="2" borderId="7" xfId="0" applyFont="true" applyBorder="true" applyAlignment="true" applyProtection="false">
      <alignment horizontal="general" vertical="bottom" textRotation="0" wrapText="false" indent="0" shrinkToFit="false"/>
      <protection locked="true" hidden="false"/>
    </xf>
    <xf numFmtId="164" fontId="15" fillId="2" borderId="7" xfId="0" applyFont="true" applyBorder="true" applyAlignment="true" applyProtection="false">
      <alignment horizontal="justify" vertical="center" textRotation="0" wrapText="true" indent="0" shrinkToFit="false"/>
      <protection locked="true" hidden="false"/>
    </xf>
    <xf numFmtId="164" fontId="15" fillId="2" borderId="8" xfId="0" applyFont="true" applyBorder="true" applyAlignment="true" applyProtection="false">
      <alignment horizontal="justify" vertical="center" textRotation="0" wrapText="true" indent="0" shrinkToFit="false"/>
      <protection locked="true" hidden="false"/>
    </xf>
    <xf numFmtId="164" fontId="15" fillId="2" borderId="0" xfId="0" applyFont="true" applyBorder="true" applyAlignment="true" applyProtection="false">
      <alignment horizontal="justify" vertical="center" textRotation="0" wrapText="true" indent="0" shrinkToFit="false"/>
      <protection locked="true" hidden="false"/>
    </xf>
    <xf numFmtId="164" fontId="15" fillId="2" borderId="6" xfId="0" applyFont="true" applyBorder="true" applyAlignment="true" applyProtection="false">
      <alignment horizontal="justify" vertical="center" textRotation="0" wrapText="true" indent="0" shrinkToFit="false"/>
      <protection locked="true" hidden="false"/>
    </xf>
    <xf numFmtId="164" fontId="14" fillId="2" borderId="8" xfId="0" applyFont="true" applyBorder="tru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5" fillId="2" borderId="9" xfId="0" applyFont="true" applyBorder="true" applyAlignment="true" applyProtection="false">
      <alignment horizontal="justify" vertical="center" textRotation="0" wrapText="true" indent="0" shrinkToFit="false"/>
      <protection locked="true" hidden="false"/>
    </xf>
    <xf numFmtId="178" fontId="15" fillId="0" borderId="0" xfId="0" applyFont="true" applyBorder="false" applyAlignment="true" applyProtection="false">
      <alignment horizontal="general" vertical="center" textRotation="0" wrapText="false" indent="0" shrinkToFit="false"/>
      <protection locked="true" hidden="false"/>
    </xf>
    <xf numFmtId="179" fontId="14" fillId="0" borderId="0" xfId="0" applyFont="true" applyBorder="false" applyAlignment="true" applyProtection="false">
      <alignment horizontal="general" vertical="center" textRotation="0" wrapText="false" indent="0" shrinkToFit="false"/>
      <protection locked="true" hidden="false"/>
    </xf>
    <xf numFmtId="179" fontId="15" fillId="0" borderId="0" xfId="0" applyFont="true" applyBorder="false" applyAlignment="true" applyProtection="false">
      <alignment horizontal="general" vertical="center" textRotation="0" wrapText="false" indent="0" shrinkToFit="false"/>
      <protection locked="true" hidden="false"/>
    </xf>
    <xf numFmtId="180" fontId="15" fillId="0" borderId="0" xfId="0" applyFont="true" applyBorder="false" applyAlignment="true" applyProtection="false">
      <alignment horizontal="general" vertical="center" textRotation="0" wrapText="false" indent="0" shrinkToFit="false"/>
      <protection locked="true" hidden="false"/>
    </xf>
    <xf numFmtId="164" fontId="14" fillId="0" borderId="10" xfId="0" applyFont="true" applyBorder="true" applyAlignment="true" applyProtection="true">
      <alignment horizontal="center" vertical="center" textRotation="0" wrapText="false" indent="0" shrinkToFit="false"/>
      <protection locked="true" hidden="false"/>
    </xf>
    <xf numFmtId="178" fontId="14" fillId="0" borderId="10" xfId="0" applyFont="true" applyBorder="true" applyAlignment="true" applyProtection="true">
      <alignment horizontal="center" vertical="center" textRotation="0" wrapText="false" indent="0" shrinkToFit="false"/>
      <protection locked="true" hidden="false"/>
    </xf>
    <xf numFmtId="179" fontId="14" fillId="0" borderId="10" xfId="0" applyFont="true" applyBorder="true" applyAlignment="true" applyProtection="true">
      <alignment horizontal="center" vertical="center" textRotation="0" wrapText="true" indent="0" shrinkToFit="false"/>
      <protection locked="true" hidden="false"/>
    </xf>
    <xf numFmtId="179" fontId="14" fillId="0" borderId="10" xfId="0" applyFont="true" applyBorder="true" applyAlignment="true" applyProtection="true">
      <alignment horizontal="center" vertical="center" textRotation="0" wrapText="false" indent="0" shrinkToFit="false"/>
      <protection locked="true" hidden="false"/>
    </xf>
    <xf numFmtId="181" fontId="14" fillId="0" borderId="0" xfId="0" applyFont="true" applyBorder="false" applyAlignment="true" applyProtection="true">
      <alignment horizontal="center" vertical="center" textRotation="0" wrapText="false" indent="0" shrinkToFit="false"/>
      <protection locked="false" hidden="false"/>
    </xf>
    <xf numFmtId="164" fontId="15" fillId="0" borderId="11" xfId="0" applyFont="true" applyBorder="true" applyAlignment="true" applyProtection="true">
      <alignment horizontal="center" vertical="center" textRotation="0" wrapText="false" indent="0" shrinkToFit="false"/>
      <protection locked="true" hidden="false"/>
    </xf>
    <xf numFmtId="164" fontId="15" fillId="0" borderId="12" xfId="0" applyFont="true" applyBorder="true" applyAlignment="true" applyProtection="true">
      <alignment horizontal="center" vertical="center" textRotation="0" wrapText="false" indent="0" shrinkToFit="false"/>
      <protection locked="true" hidden="false"/>
    </xf>
    <xf numFmtId="178" fontId="15" fillId="0" borderId="13" xfId="0" applyFont="true" applyBorder="true" applyAlignment="true" applyProtection="true">
      <alignment horizontal="center" vertical="center" textRotation="0" wrapText="false" indent="0" shrinkToFit="false"/>
      <protection locked="true" hidden="false"/>
    </xf>
    <xf numFmtId="179" fontId="15" fillId="0" borderId="14" xfId="0" applyFont="true" applyBorder="true" applyAlignment="true" applyProtection="true">
      <alignment horizontal="center" vertical="center" textRotation="0" wrapText="true" indent="0" shrinkToFit="false"/>
      <protection locked="true" hidden="false"/>
    </xf>
    <xf numFmtId="177" fontId="15" fillId="0" borderId="15" xfId="0" applyFont="true" applyBorder="true" applyAlignment="true" applyProtection="false">
      <alignment horizontal="center" vertical="center" textRotation="0" wrapText="false" indent="0" shrinkToFit="false"/>
      <protection locked="true" hidden="false"/>
    </xf>
    <xf numFmtId="179" fontId="15" fillId="0" borderId="13" xfId="0" applyFont="true" applyBorder="true" applyAlignment="true" applyProtection="true">
      <alignment horizontal="center" vertical="center" textRotation="0" wrapText="true" indent="0" shrinkToFit="false"/>
      <protection locked="true" hidden="false"/>
    </xf>
    <xf numFmtId="179" fontId="15" fillId="0" borderId="12" xfId="0" applyFont="true" applyBorder="true" applyAlignment="true" applyProtection="true">
      <alignment horizontal="center" vertical="center" textRotation="0" wrapText="true" indent="0" shrinkToFit="false"/>
      <protection locked="true" hidden="false"/>
    </xf>
    <xf numFmtId="178" fontId="15" fillId="0" borderId="13" xfId="0" applyFont="true" applyBorder="true" applyAlignment="true" applyProtection="true">
      <alignment horizontal="center" vertical="center" textRotation="0" wrapText="true" indent="0" shrinkToFit="false"/>
      <protection locked="true" hidden="false"/>
    </xf>
    <xf numFmtId="178" fontId="15" fillId="0" borderId="12" xfId="0" applyFont="true" applyBorder="true" applyAlignment="true" applyProtection="true">
      <alignment horizontal="center" vertical="center" textRotation="0" wrapText="true" indent="0" shrinkToFit="false"/>
      <protection locked="true" hidden="false"/>
    </xf>
    <xf numFmtId="164" fontId="15" fillId="0" borderId="16" xfId="0" applyFont="true" applyBorder="true" applyAlignment="true" applyProtection="true">
      <alignment horizontal="center" vertical="center" textRotation="0" wrapText="false" indent="0" shrinkToFit="false"/>
      <protection locked="true" hidden="false"/>
    </xf>
    <xf numFmtId="181" fontId="14" fillId="0" borderId="0" xfId="0" applyFont="true" applyBorder="false" applyAlignment="true" applyProtection="false">
      <alignment horizontal="general" vertical="center" textRotation="0" wrapText="false" indent="0" shrinkToFit="false"/>
      <protection locked="true" hidden="false"/>
    </xf>
    <xf numFmtId="170" fontId="14" fillId="4" borderId="17" xfId="0" applyFont="true" applyBorder="true" applyAlignment="true" applyProtection="true">
      <alignment horizontal="center" vertical="center" textRotation="0" wrapText="false" indent="0" shrinkToFit="false"/>
      <protection locked="true" hidden="false"/>
    </xf>
    <xf numFmtId="170" fontId="15" fillId="4" borderId="18" xfId="0" applyFont="true" applyBorder="true" applyAlignment="true" applyProtection="true">
      <alignment horizontal="center" vertical="center" textRotation="0" wrapText="false" indent="0" shrinkToFit="false"/>
      <protection locked="true" hidden="false"/>
    </xf>
    <xf numFmtId="178" fontId="15" fillId="4" borderId="6" xfId="0" applyFont="true" applyBorder="true" applyAlignment="true" applyProtection="true">
      <alignment horizontal="general" vertical="center" textRotation="0" wrapText="false" indent="0" shrinkToFit="false"/>
      <protection locked="true" hidden="false"/>
    </xf>
    <xf numFmtId="178" fontId="14" fillId="4" borderId="18" xfId="0" applyFont="true" applyBorder="true" applyAlignment="true" applyProtection="true">
      <alignment horizontal="general" vertical="center" textRotation="0" wrapText="false" indent="0" shrinkToFit="false"/>
      <protection locked="true" hidden="false"/>
    </xf>
    <xf numFmtId="178" fontId="15" fillId="4" borderId="18" xfId="0" applyFont="true" applyBorder="true" applyAlignment="true" applyProtection="true">
      <alignment horizontal="general" vertical="center" textRotation="0" wrapText="false" indent="0" shrinkToFit="false"/>
      <protection locked="true" hidden="false"/>
    </xf>
    <xf numFmtId="179" fontId="15" fillId="4" borderId="6" xfId="0" applyFont="true" applyBorder="true" applyAlignment="true" applyProtection="true">
      <alignment horizontal="general" vertical="center" textRotation="0" wrapText="false" indent="0" shrinkToFit="false"/>
      <protection locked="true" hidden="false"/>
    </xf>
    <xf numFmtId="179" fontId="15" fillId="4" borderId="18" xfId="0" applyFont="true" applyBorder="true" applyAlignment="true" applyProtection="true">
      <alignment horizontal="general" vertical="center" textRotation="0" wrapText="false" indent="0" shrinkToFit="false"/>
      <protection locked="true" hidden="false"/>
    </xf>
    <xf numFmtId="170" fontId="15" fillId="5" borderId="17" xfId="0" applyFont="true" applyBorder="true" applyAlignment="true" applyProtection="true">
      <alignment horizontal="center" vertical="center" textRotation="0" wrapText="false" indent="0" shrinkToFit="false"/>
      <protection locked="true" hidden="false"/>
    </xf>
    <xf numFmtId="170" fontId="14" fillId="5" borderId="18" xfId="0" applyFont="true" applyBorder="true" applyAlignment="true" applyProtection="true">
      <alignment horizontal="center" vertical="center" textRotation="0" wrapText="false" indent="0" shrinkToFit="false"/>
      <protection locked="true" hidden="false"/>
    </xf>
    <xf numFmtId="170" fontId="15" fillId="4" borderId="6" xfId="0" applyFont="true" applyBorder="true" applyAlignment="true" applyProtection="true">
      <alignment horizontal="center" vertical="center" textRotation="0" wrapText="false" indent="0" shrinkToFit="false"/>
      <protection locked="true" hidden="false"/>
    </xf>
    <xf numFmtId="170" fontId="14" fillId="4" borderId="18" xfId="0" applyFont="true" applyBorder="true" applyAlignment="true" applyProtection="true">
      <alignment horizontal="center" vertical="center" textRotation="0" wrapText="false" indent="0" shrinkToFit="false"/>
      <protection locked="true" hidden="false"/>
    </xf>
    <xf numFmtId="177" fontId="15" fillId="0" borderId="19" xfId="0" applyFont="true" applyBorder="true" applyAlignment="true" applyProtection="false">
      <alignment horizontal="center" vertical="center" textRotation="0" wrapText="false" indent="0" shrinkToFit="false"/>
      <protection locked="true" hidden="false"/>
    </xf>
    <xf numFmtId="164" fontId="14" fillId="0" borderId="19" xfId="0" applyFont="true" applyBorder="true" applyAlignment="true" applyProtection="false">
      <alignment horizontal="general" vertical="center" textRotation="0" wrapText="false" indent="0" shrinkToFit="false"/>
      <protection locked="true" hidden="false"/>
    </xf>
    <xf numFmtId="164" fontId="15" fillId="0" borderId="19" xfId="0" applyFont="true" applyBorder="true" applyAlignment="true" applyProtection="false">
      <alignment horizontal="general" vertical="center" textRotation="0" wrapText="false" indent="0" shrinkToFit="false"/>
      <protection locked="true" hidden="false"/>
    </xf>
    <xf numFmtId="164" fontId="15" fillId="0" borderId="20" xfId="0" applyFont="true" applyBorder="true" applyAlignment="true" applyProtection="false">
      <alignment horizontal="general" vertical="center" textRotation="0" wrapText="false" indent="0" shrinkToFit="false"/>
      <protection locked="true" hidden="false"/>
    </xf>
    <xf numFmtId="170" fontId="15" fillId="0" borderId="0" xfId="0" applyFont="true" applyBorder="false" applyAlignment="true" applyProtection="false">
      <alignment horizontal="general" vertical="center" textRotation="0" wrapText="false" indent="0" shrinkToFit="false"/>
      <protection locked="true" hidden="false"/>
    </xf>
    <xf numFmtId="170" fontId="14" fillId="2" borderId="17" xfId="0" applyFont="true" applyBorder="true" applyAlignment="true" applyProtection="true">
      <alignment horizontal="center" vertical="center" textRotation="0" wrapText="false" indent="0" shrinkToFit="false"/>
      <protection locked="true" hidden="false"/>
    </xf>
    <xf numFmtId="170" fontId="15" fillId="2" borderId="18" xfId="0" applyFont="true" applyBorder="true" applyAlignment="true" applyProtection="true">
      <alignment horizontal="center" vertical="center" textRotation="0" wrapText="false" indent="0" shrinkToFit="false"/>
      <protection locked="true" hidden="false"/>
    </xf>
    <xf numFmtId="178" fontId="15" fillId="2" borderId="6" xfId="0" applyFont="true" applyBorder="true" applyAlignment="true" applyProtection="true">
      <alignment horizontal="general" vertical="center" textRotation="0" wrapText="false" indent="0" shrinkToFit="false"/>
      <protection locked="true" hidden="false"/>
    </xf>
    <xf numFmtId="178" fontId="14" fillId="2" borderId="18" xfId="0" applyFont="true" applyBorder="true" applyAlignment="true" applyProtection="true">
      <alignment horizontal="general" vertical="center" textRotation="0" wrapText="false" indent="0" shrinkToFit="false"/>
      <protection locked="true" hidden="false"/>
    </xf>
    <xf numFmtId="178" fontId="15" fillId="2" borderId="18" xfId="0" applyFont="true" applyBorder="true" applyAlignment="true" applyProtection="true">
      <alignment horizontal="general" vertical="center" textRotation="0" wrapText="false" indent="0" shrinkToFit="false"/>
      <protection locked="true" hidden="false"/>
    </xf>
    <xf numFmtId="179" fontId="15" fillId="2" borderId="6" xfId="0" applyFont="true" applyBorder="true" applyAlignment="true" applyProtection="true">
      <alignment horizontal="general" vertical="center" textRotation="0" wrapText="false" indent="0" shrinkToFit="false"/>
      <protection locked="true" hidden="false"/>
    </xf>
    <xf numFmtId="179" fontId="15" fillId="2" borderId="18" xfId="0" applyFont="true" applyBorder="true" applyAlignment="true" applyProtection="true">
      <alignment horizontal="general" vertical="center" textRotation="0" wrapText="false" indent="0" shrinkToFit="false"/>
      <protection locked="true" hidden="false"/>
    </xf>
    <xf numFmtId="170" fontId="15" fillId="0" borderId="17" xfId="0" applyFont="true" applyBorder="true" applyAlignment="true" applyProtection="true">
      <alignment horizontal="center" vertical="center" textRotation="0" wrapText="false" indent="0" shrinkToFit="false"/>
      <protection locked="true" hidden="false"/>
    </xf>
    <xf numFmtId="170" fontId="14" fillId="0" borderId="18" xfId="0" applyFont="true" applyBorder="true" applyAlignment="true" applyProtection="true">
      <alignment horizontal="center" vertical="center" textRotation="0" wrapText="false" indent="0" shrinkToFit="false"/>
      <protection locked="true" hidden="false"/>
    </xf>
    <xf numFmtId="170" fontId="15" fillId="2" borderId="6" xfId="0" applyFont="true" applyBorder="true" applyAlignment="true" applyProtection="true">
      <alignment horizontal="center" vertical="center" textRotation="0" wrapText="false" indent="0" shrinkToFit="false"/>
      <protection locked="true" hidden="false"/>
    </xf>
    <xf numFmtId="170" fontId="14" fillId="2" borderId="18" xfId="0" applyFont="true" applyBorder="true" applyAlignment="true" applyProtection="true">
      <alignment horizontal="center" vertical="center" textRotation="0" wrapText="false" indent="0" shrinkToFit="false"/>
      <protection locked="true" hidden="false"/>
    </xf>
    <xf numFmtId="177" fontId="15" fillId="0" borderId="0" xfId="0" applyFont="true" applyBorder="false" applyAlignment="true" applyProtection="false">
      <alignment horizontal="center" vertical="center" textRotation="0" wrapText="false" indent="0" shrinkToFit="false"/>
      <protection locked="true" hidden="false"/>
    </xf>
    <xf numFmtId="171" fontId="15" fillId="0" borderId="0" xfId="0" applyFont="true" applyBorder="false" applyAlignment="true" applyProtection="false">
      <alignment horizontal="center" vertical="center" textRotation="0" wrapText="false" indent="0" shrinkToFit="false"/>
      <protection locked="true" hidden="false"/>
    </xf>
    <xf numFmtId="171" fontId="14" fillId="0" borderId="20" xfId="0" applyFont="true" applyBorder="true" applyAlignment="true" applyProtection="false">
      <alignment horizontal="center" vertical="center" textRotation="0" wrapText="false" indent="0" shrinkToFit="false"/>
      <protection locked="true" hidden="false"/>
    </xf>
    <xf numFmtId="171" fontId="15" fillId="0" borderId="21" xfId="0" applyFont="true" applyBorder="true" applyAlignment="true" applyProtection="false">
      <alignment horizontal="center" vertical="center" textRotation="0" wrapText="false" indent="0" shrinkToFit="false"/>
      <protection locked="true" hidden="false"/>
    </xf>
    <xf numFmtId="164" fontId="15" fillId="0" borderId="21" xfId="0" applyFont="true" applyBorder="true" applyAlignment="true" applyProtection="false">
      <alignment horizontal="center" vertical="center" textRotation="0" wrapText="false" indent="0" shrinkToFit="false"/>
      <protection locked="true" hidden="false"/>
    </xf>
    <xf numFmtId="182" fontId="15" fillId="0" borderId="6" xfId="0" applyFont="true" applyBorder="true" applyAlignment="true" applyProtection="false">
      <alignment horizontal="center" vertical="center" textRotation="0" wrapText="false" indent="0" shrinkToFit="false"/>
      <protection locked="true" hidden="false"/>
    </xf>
    <xf numFmtId="178" fontId="15" fillId="0" borderId="0" xfId="0" applyFont="true" applyBorder="true" applyAlignment="true" applyProtection="false">
      <alignment horizontal="general" vertical="center" textRotation="0" wrapText="false" indent="0" shrinkToFit="false"/>
      <protection locked="true" hidden="false"/>
    </xf>
    <xf numFmtId="171" fontId="15" fillId="0" borderId="6" xfId="0" applyFont="true" applyBorder="true" applyAlignment="true" applyProtection="false">
      <alignment horizontal="center" vertical="center" textRotation="0" wrapText="false" indent="0" shrinkToFit="false"/>
      <protection locked="true" hidden="false"/>
    </xf>
    <xf numFmtId="182" fontId="15" fillId="0" borderId="5" xfId="0" applyFont="true" applyBorder="true" applyAlignment="true" applyProtection="false">
      <alignment horizontal="center" vertical="center" textRotation="0" wrapText="false" indent="0" shrinkToFit="false"/>
      <protection locked="true" hidden="false"/>
    </xf>
    <xf numFmtId="171" fontId="15" fillId="0" borderId="5" xfId="0" applyFont="true" applyBorder="true" applyAlignment="true" applyProtection="false">
      <alignment horizontal="center" vertical="center" textRotation="0" wrapText="false" indent="0" shrinkToFit="false"/>
      <protection locked="true" hidden="false"/>
    </xf>
    <xf numFmtId="164" fontId="15" fillId="0" borderId="22" xfId="0" applyFont="true" applyBorder="true" applyAlignment="true" applyProtection="false">
      <alignment horizontal="general" vertical="center" textRotation="0" wrapText="false" indent="0" shrinkToFit="false"/>
      <protection locked="true" hidden="false"/>
    </xf>
    <xf numFmtId="183" fontId="14" fillId="0" borderId="0" xfId="0" applyFont="true" applyBorder="true" applyAlignment="true" applyProtection="false">
      <alignment horizontal="center" vertical="center" textRotation="0" wrapText="false" indent="0" shrinkToFit="false"/>
      <protection locked="true" hidden="false"/>
    </xf>
    <xf numFmtId="177" fontId="15" fillId="0" borderId="0" xfId="0" applyFont="true" applyBorder="false" applyAlignment="true" applyProtection="false">
      <alignment horizontal="general" vertical="center" textRotation="0" wrapText="false" indent="0" shrinkToFit="false"/>
      <protection locked="true" hidden="false"/>
    </xf>
    <xf numFmtId="170" fontId="15" fillId="0" borderId="0" xfId="0" applyFont="true" applyBorder="true" applyAlignment="true" applyProtection="false">
      <alignment horizontal="general" vertical="center" textRotation="0" wrapText="false" indent="0" shrinkToFit="false"/>
      <protection locked="true" hidden="false"/>
    </xf>
    <xf numFmtId="180" fontId="15" fillId="0" borderId="0" xfId="0" applyFont="true" applyBorder="true" applyAlignment="true" applyProtection="false">
      <alignment horizontal="general" vertical="center" textRotation="0" wrapText="false" indent="0" shrinkToFit="false"/>
      <protection locked="true" hidden="false"/>
    </xf>
    <xf numFmtId="180" fontId="15" fillId="0" borderId="0" xfId="0" applyFont="true" applyBorder="true" applyAlignment="true" applyProtection="false">
      <alignment horizontal="center" vertical="center" textRotation="0" wrapText="false" indent="0" shrinkToFit="false"/>
      <protection locked="true" hidden="false"/>
    </xf>
    <xf numFmtId="164" fontId="15" fillId="0" borderId="0" xfId="0" applyFont="true" applyBorder="true" applyAlignment="true" applyProtection="false">
      <alignment horizontal="right" vertical="center" textRotation="255" wrapText="false" indent="0" shrinkToFit="false"/>
      <protection locked="true" hidden="false"/>
    </xf>
    <xf numFmtId="184" fontId="15" fillId="0" borderId="0" xfId="0" applyFont="true" applyBorder="true" applyAlignment="true" applyProtection="false">
      <alignment horizontal="general" vertical="center" textRotation="0" wrapText="false" indent="0" shrinkToFit="false"/>
      <protection locked="true" hidden="false"/>
    </xf>
    <xf numFmtId="170" fontId="14" fillId="2" borderId="11" xfId="0" applyFont="true" applyBorder="true" applyAlignment="true" applyProtection="true">
      <alignment horizontal="center" vertical="center" textRotation="0" wrapText="false" indent="0" shrinkToFit="false"/>
      <protection locked="true" hidden="false"/>
    </xf>
    <xf numFmtId="170" fontId="15" fillId="2" borderId="12" xfId="0" applyFont="true" applyBorder="true" applyAlignment="true" applyProtection="true">
      <alignment horizontal="center" vertical="center" textRotation="0" wrapText="false" indent="0" shrinkToFit="false"/>
      <protection locked="true" hidden="false"/>
    </xf>
    <xf numFmtId="178" fontId="15" fillId="2" borderId="13" xfId="0" applyFont="true" applyBorder="true" applyAlignment="true" applyProtection="true">
      <alignment horizontal="general" vertical="center" textRotation="0" wrapText="false" indent="0" shrinkToFit="false"/>
      <protection locked="true" hidden="false"/>
    </xf>
    <xf numFmtId="178" fontId="14" fillId="2" borderId="12" xfId="0" applyFont="true" applyBorder="true" applyAlignment="true" applyProtection="true">
      <alignment horizontal="general" vertical="center" textRotation="0" wrapText="false" indent="0" shrinkToFit="false"/>
      <protection locked="true" hidden="false"/>
    </xf>
    <xf numFmtId="178" fontId="15" fillId="2" borderId="12" xfId="0" applyFont="true" applyBorder="true" applyAlignment="true" applyProtection="true">
      <alignment horizontal="general" vertical="center" textRotation="0" wrapText="false" indent="0" shrinkToFit="false"/>
      <protection locked="true" hidden="false"/>
    </xf>
    <xf numFmtId="179" fontId="15" fillId="2" borderId="11" xfId="0" applyFont="true" applyBorder="true" applyAlignment="true" applyProtection="true">
      <alignment horizontal="general" vertical="center" textRotation="0" wrapText="false" indent="0" shrinkToFit="false"/>
      <protection locked="true" hidden="false"/>
    </xf>
    <xf numFmtId="179" fontId="15" fillId="2" borderId="23" xfId="0" applyFont="true" applyBorder="true" applyAlignment="true" applyProtection="true">
      <alignment horizontal="general" vertical="center" textRotation="0" wrapText="false" indent="0" shrinkToFit="false"/>
      <protection locked="true" hidden="false"/>
    </xf>
    <xf numFmtId="179" fontId="15" fillId="2" borderId="13" xfId="0" applyFont="true" applyBorder="true" applyAlignment="true" applyProtection="true">
      <alignment horizontal="general" vertical="center" textRotation="0" wrapText="false" indent="0" shrinkToFit="false"/>
      <protection locked="true" hidden="false"/>
    </xf>
    <xf numFmtId="170" fontId="15" fillId="0" borderId="11" xfId="0" applyFont="true" applyBorder="true" applyAlignment="true" applyProtection="true">
      <alignment horizontal="center" vertical="center" textRotation="0" wrapText="false" indent="0" shrinkToFit="false"/>
      <protection locked="true" hidden="false"/>
    </xf>
    <xf numFmtId="170" fontId="14" fillId="0" borderId="12" xfId="0" applyFont="true" applyBorder="true" applyAlignment="true" applyProtection="true">
      <alignment horizontal="center" vertical="center" textRotation="0" wrapText="false" indent="0" shrinkToFit="false"/>
      <protection locked="true" hidden="false"/>
    </xf>
    <xf numFmtId="170" fontId="15" fillId="2" borderId="13" xfId="0" applyFont="true" applyBorder="true" applyAlignment="true" applyProtection="true">
      <alignment horizontal="center" vertical="center" textRotation="0" wrapText="false" indent="0" shrinkToFit="false"/>
      <protection locked="true" hidden="false"/>
    </xf>
    <xf numFmtId="170" fontId="14" fillId="2" borderId="12" xfId="0" applyFont="true" applyBorder="true" applyAlignment="true" applyProtection="true">
      <alignment horizontal="center" vertical="center" textRotation="0" wrapText="false" indent="0" shrinkToFit="false"/>
      <protection locked="true" hidden="false"/>
    </xf>
    <xf numFmtId="170" fontId="14" fillId="2" borderId="0" xfId="0" applyFont="true" applyBorder="true" applyAlignment="true" applyProtection="true">
      <alignment horizontal="center" vertical="center" textRotation="0" wrapText="false" indent="0" shrinkToFit="false"/>
      <protection locked="true" hidden="false"/>
    </xf>
    <xf numFmtId="170" fontId="15" fillId="2" borderId="0" xfId="0" applyFont="true" applyBorder="true" applyAlignment="true" applyProtection="true">
      <alignment horizontal="center" vertical="center" textRotation="0" wrapText="false" indent="0" shrinkToFit="false"/>
      <protection locked="true" hidden="false"/>
    </xf>
    <xf numFmtId="178" fontId="15" fillId="2" borderId="0" xfId="0" applyFont="true" applyBorder="true" applyAlignment="true" applyProtection="true">
      <alignment horizontal="general" vertical="center" textRotation="0" wrapText="false" indent="0" shrinkToFit="false"/>
      <protection locked="true" hidden="false"/>
    </xf>
    <xf numFmtId="178" fontId="14" fillId="2" borderId="0" xfId="0" applyFont="true" applyBorder="true" applyAlignment="true" applyProtection="true">
      <alignment horizontal="general" vertical="center" textRotation="0" wrapText="false" indent="0" shrinkToFit="false"/>
      <protection locked="true" hidden="false"/>
    </xf>
    <xf numFmtId="179" fontId="15" fillId="2" borderId="0" xfId="0" applyFont="true" applyBorder="true" applyAlignment="true" applyProtection="true">
      <alignment horizontal="general" vertical="center" textRotation="0" wrapText="false" indent="0" shrinkToFit="false"/>
      <protection locked="true" hidden="false"/>
    </xf>
    <xf numFmtId="170" fontId="15" fillId="0" borderId="0" xfId="0" applyFont="true" applyBorder="true" applyAlignment="true" applyProtection="true">
      <alignment horizontal="center" vertical="center" textRotation="0" wrapText="false" indent="0" shrinkToFit="false"/>
      <protection locked="true" hidden="false"/>
    </xf>
    <xf numFmtId="170" fontId="14" fillId="0" borderId="0" xfId="0" applyFont="true" applyBorder="true" applyAlignment="true" applyProtection="true">
      <alignment horizontal="center" vertical="center" textRotation="0" wrapText="false" indent="0" shrinkToFit="false"/>
      <protection locked="true" hidden="false"/>
    </xf>
    <xf numFmtId="170" fontId="14" fillId="2" borderId="14" xfId="0" applyFont="true" applyBorder="true" applyAlignment="true" applyProtection="true">
      <alignment horizontal="center" vertical="center" textRotation="0" wrapText="true" indent="0" shrinkToFit="false"/>
      <protection locked="true" hidden="false"/>
    </xf>
    <xf numFmtId="170" fontId="14" fillId="4" borderId="11" xfId="0" applyFont="true" applyBorder="true" applyAlignment="true" applyProtection="true">
      <alignment horizontal="center" vertical="center" textRotation="0" wrapText="false" indent="0" shrinkToFit="false"/>
      <protection locked="true" hidden="false"/>
    </xf>
    <xf numFmtId="170" fontId="15" fillId="4" borderId="12" xfId="0" applyFont="true" applyBorder="true" applyAlignment="true" applyProtection="true">
      <alignment horizontal="center" vertical="center" textRotation="0" wrapText="false" indent="0" shrinkToFit="false"/>
      <protection locked="true" hidden="false"/>
    </xf>
    <xf numFmtId="178" fontId="15" fillId="4" borderId="13" xfId="0" applyFont="true" applyBorder="true" applyAlignment="true" applyProtection="true">
      <alignment horizontal="general" vertical="center" textRotation="0" wrapText="false" indent="0" shrinkToFit="false"/>
      <protection locked="true" hidden="false"/>
    </xf>
    <xf numFmtId="178" fontId="14" fillId="4" borderId="23" xfId="0" applyFont="true" applyBorder="true" applyAlignment="true" applyProtection="true">
      <alignment horizontal="general" vertical="center" textRotation="0" wrapText="false" indent="0" shrinkToFit="false"/>
      <protection locked="true" hidden="false"/>
    </xf>
    <xf numFmtId="178" fontId="15" fillId="4" borderId="12" xfId="0" applyFont="true" applyBorder="true" applyAlignment="true" applyProtection="true">
      <alignment horizontal="general" vertical="center" textRotation="0" wrapText="false" indent="0" shrinkToFit="false"/>
      <protection locked="true" hidden="false"/>
    </xf>
    <xf numFmtId="179" fontId="15" fillId="4" borderId="11" xfId="0" applyFont="true" applyBorder="true" applyAlignment="true" applyProtection="true">
      <alignment horizontal="general" vertical="center" textRotation="0" wrapText="false" indent="0" shrinkToFit="false"/>
      <protection locked="true" hidden="false"/>
    </xf>
    <xf numFmtId="179" fontId="15" fillId="4" borderId="23" xfId="0" applyFont="true" applyBorder="true" applyAlignment="true" applyProtection="true">
      <alignment horizontal="general" vertical="center" textRotation="0" wrapText="false" indent="0" shrinkToFit="false"/>
      <protection locked="true" hidden="false"/>
    </xf>
    <xf numFmtId="179" fontId="15" fillId="4" borderId="13" xfId="0" applyFont="true" applyBorder="true" applyAlignment="true" applyProtection="true">
      <alignment horizontal="general" vertical="center" textRotation="0" wrapText="false" indent="0" shrinkToFit="false"/>
      <protection locked="true" hidden="false"/>
    </xf>
    <xf numFmtId="170" fontId="15" fillId="5" borderId="11" xfId="0" applyFont="true" applyBorder="true" applyAlignment="true" applyProtection="true">
      <alignment horizontal="center" vertical="center" textRotation="0" wrapText="false" indent="0" shrinkToFit="false"/>
      <protection locked="true" hidden="false"/>
    </xf>
    <xf numFmtId="170" fontId="14" fillId="5" borderId="23" xfId="0" applyFont="true" applyBorder="true" applyAlignment="true" applyProtection="true">
      <alignment horizontal="center" vertical="center" textRotation="0" wrapText="false" indent="0" shrinkToFit="false"/>
      <protection locked="true" hidden="false"/>
    </xf>
    <xf numFmtId="170" fontId="15" fillId="4" borderId="13" xfId="0" applyFont="true" applyBorder="true" applyAlignment="true" applyProtection="true">
      <alignment horizontal="center" vertical="center" textRotation="0" wrapText="false" indent="0" shrinkToFit="false"/>
      <protection locked="true" hidden="false"/>
    </xf>
    <xf numFmtId="170" fontId="14" fillId="4" borderId="23"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78" fontId="0" fillId="0" borderId="0" xfId="0" applyFont="false" applyBorder="false" applyAlignment="true" applyProtection="false">
      <alignment horizontal="general" vertical="center" textRotation="0" wrapText="false" indent="0" shrinkToFit="false"/>
      <protection locked="true" hidden="false"/>
    </xf>
    <xf numFmtId="164" fontId="8" fillId="3" borderId="9" xfId="33"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78" fontId="5" fillId="0" borderId="0" xfId="0" applyFont="true" applyBorder="false" applyAlignment="true" applyProtection="false">
      <alignment horizontal="general" vertical="center" textRotation="0" wrapText="false" indent="0" shrinkToFit="false"/>
      <protection locked="true" hidden="false"/>
    </xf>
    <xf numFmtId="164" fontId="14" fillId="0" borderId="24" xfId="0" applyFont="true" applyBorder="true" applyAlignment="true" applyProtection="true">
      <alignment horizontal="center" vertical="center" textRotation="0" wrapText="false" indent="0" shrinkToFit="false"/>
      <protection locked="true" hidden="false"/>
    </xf>
    <xf numFmtId="178" fontId="14" fillId="0" borderId="25" xfId="0" applyFont="true" applyBorder="true" applyAlignment="true" applyProtection="true">
      <alignment horizontal="center" vertical="center" textRotation="0" wrapText="false" indent="0" shrinkToFit="false"/>
      <protection locked="true" hidden="false"/>
    </xf>
    <xf numFmtId="178" fontId="14" fillId="0" borderId="25" xfId="0" applyFont="true" applyBorder="true" applyAlignment="true" applyProtection="true">
      <alignment horizontal="center" vertical="center" textRotation="0" wrapText="true" indent="0" shrinkToFit="false"/>
      <protection locked="true" hidden="false"/>
    </xf>
    <xf numFmtId="179" fontId="14" fillId="0" borderId="25"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false" hidden="false"/>
    </xf>
    <xf numFmtId="164" fontId="15" fillId="0" borderId="15" xfId="0" applyFont="true" applyBorder="true" applyAlignment="true" applyProtection="true">
      <alignment horizontal="center" vertical="center" textRotation="0" wrapText="false" indent="0" shrinkToFit="false"/>
      <protection locked="true" hidden="false"/>
    </xf>
    <xf numFmtId="164" fontId="15" fillId="0" borderId="11" xfId="0" applyFont="true" applyBorder="true" applyAlignment="true" applyProtection="true">
      <alignment horizontal="center" vertical="center" textRotation="0" wrapText="true" indent="0" shrinkToFit="false"/>
      <protection locked="true" hidden="false"/>
    </xf>
    <xf numFmtId="164" fontId="15" fillId="0" borderId="12" xfId="0" applyFont="true" applyBorder="true" applyAlignment="true" applyProtection="true">
      <alignment horizontal="center" vertical="center" textRotation="0" wrapText="true" indent="0" shrinkToFit="false"/>
      <protection locked="true" hidden="false"/>
    </xf>
    <xf numFmtId="164" fontId="15" fillId="4" borderId="26" xfId="0" applyFont="true" applyBorder="true" applyAlignment="true" applyProtection="false">
      <alignment horizontal="center" vertical="center" textRotation="0" wrapText="false" indent="0" shrinkToFit="false"/>
      <protection locked="true" hidden="false"/>
    </xf>
    <xf numFmtId="170" fontId="15" fillId="4" borderId="27" xfId="0" applyFont="true" applyBorder="true" applyAlignment="true" applyProtection="false">
      <alignment horizontal="center" vertical="center" textRotation="0" wrapText="false" indent="0" shrinkToFit="false"/>
      <protection locked="true" hidden="false"/>
    </xf>
    <xf numFmtId="170" fontId="15" fillId="4" borderId="26" xfId="0" applyFont="true" applyBorder="true" applyAlignment="true" applyProtection="false">
      <alignment horizontal="center" vertical="center" textRotation="0" wrapText="false" indent="0" shrinkToFit="false"/>
      <protection locked="true" hidden="false"/>
    </xf>
    <xf numFmtId="178" fontId="15" fillId="4" borderId="28" xfId="0" applyFont="true" applyBorder="true" applyAlignment="true" applyProtection="true">
      <alignment horizontal="general" vertical="center" textRotation="0" wrapText="false" indent="0" shrinkToFit="false"/>
      <protection locked="true" hidden="true"/>
    </xf>
    <xf numFmtId="178" fontId="15" fillId="4" borderId="27" xfId="0" applyFont="true" applyBorder="true" applyAlignment="true" applyProtection="true">
      <alignment horizontal="general" vertical="center" textRotation="0" wrapText="false" indent="0" shrinkToFit="false"/>
      <protection locked="true" hidden="true"/>
    </xf>
    <xf numFmtId="178" fontId="15" fillId="4" borderId="29" xfId="0" applyFont="true" applyBorder="true" applyAlignment="true" applyProtection="true">
      <alignment horizontal="general" vertical="center" textRotation="0" wrapText="false" indent="0" shrinkToFit="false"/>
      <protection locked="true" hidden="true"/>
    </xf>
    <xf numFmtId="179" fontId="15" fillId="4" borderId="28" xfId="0" applyFont="true" applyBorder="true" applyAlignment="true" applyProtection="true">
      <alignment horizontal="general" vertical="center" textRotation="0" wrapText="false" indent="0" shrinkToFit="false"/>
      <protection locked="true" hidden="true"/>
    </xf>
    <xf numFmtId="177" fontId="15" fillId="0" borderId="0" xfId="0" applyFont="true" applyBorder="true" applyAlignment="true" applyProtection="false">
      <alignment horizontal="center" vertical="center" textRotation="0" wrapText="false" indent="0" shrinkToFit="false"/>
      <protection locked="true" hidden="false"/>
    </xf>
    <xf numFmtId="164" fontId="15" fillId="2" borderId="17" xfId="0" applyFont="true" applyBorder="true" applyAlignment="true" applyProtection="false">
      <alignment horizontal="center" vertical="center" textRotation="0" wrapText="false" indent="0" shrinkToFit="false"/>
      <protection locked="true" hidden="false"/>
    </xf>
    <xf numFmtId="170" fontId="15" fillId="2" borderId="18" xfId="0" applyFont="true" applyBorder="true" applyAlignment="true" applyProtection="false">
      <alignment horizontal="center" vertical="center" textRotation="0" wrapText="false" indent="0" shrinkToFit="false"/>
      <protection locked="true" hidden="false"/>
    </xf>
    <xf numFmtId="170" fontId="15" fillId="2" borderId="17" xfId="0" applyFont="true" applyBorder="true" applyAlignment="true" applyProtection="false">
      <alignment horizontal="center" vertical="center" textRotation="0" wrapText="false" indent="0" shrinkToFit="false"/>
      <protection locked="true" hidden="false"/>
    </xf>
    <xf numFmtId="170" fontId="15" fillId="4" borderId="18" xfId="0" applyFont="true" applyBorder="true" applyAlignment="true" applyProtection="false">
      <alignment horizontal="center" vertical="center" textRotation="0" wrapText="false" indent="0" shrinkToFit="false"/>
      <protection locked="true" hidden="false"/>
    </xf>
    <xf numFmtId="178" fontId="15" fillId="2" borderId="6" xfId="0" applyFont="true" applyBorder="true" applyAlignment="true" applyProtection="true">
      <alignment horizontal="general" vertical="center" textRotation="0" wrapText="false" indent="0" shrinkToFit="false"/>
      <protection locked="true" hidden="true"/>
    </xf>
    <xf numFmtId="178" fontId="15" fillId="2" borderId="18" xfId="0" applyFont="true" applyBorder="true" applyAlignment="true" applyProtection="true">
      <alignment horizontal="general" vertical="center" textRotation="0" wrapText="false" indent="0" shrinkToFit="false"/>
      <protection locked="true" hidden="true"/>
    </xf>
    <xf numFmtId="179" fontId="15" fillId="2" borderId="18" xfId="0" applyFont="true" applyBorder="true" applyAlignment="true" applyProtection="true">
      <alignment horizontal="general" vertical="center" textRotation="0" wrapText="false" indent="0" shrinkToFit="false"/>
      <protection locked="true" hidden="true"/>
    </xf>
    <xf numFmtId="179" fontId="15" fillId="2" borderId="6" xfId="0" applyFont="true" applyBorder="true" applyAlignment="true" applyProtection="true">
      <alignment horizontal="general" vertical="center" textRotation="0" wrapText="false" indent="0" shrinkToFit="false"/>
      <protection locked="true" hidden="true"/>
    </xf>
    <xf numFmtId="164" fontId="15" fillId="4" borderId="11" xfId="0" applyFont="true" applyBorder="true" applyAlignment="true" applyProtection="false">
      <alignment horizontal="center" vertical="center" textRotation="0" wrapText="false" indent="0" shrinkToFit="false"/>
      <protection locked="true" hidden="false"/>
    </xf>
    <xf numFmtId="170" fontId="15" fillId="4" borderId="12" xfId="0" applyFont="true" applyBorder="true" applyAlignment="true" applyProtection="false">
      <alignment horizontal="center" vertical="center" textRotation="0" wrapText="false" indent="0" shrinkToFit="false"/>
      <protection locked="true" hidden="false"/>
    </xf>
    <xf numFmtId="170" fontId="15" fillId="4" borderId="11" xfId="0" applyFont="true" applyBorder="true" applyAlignment="true" applyProtection="false">
      <alignment horizontal="center" vertical="center" textRotation="0" wrapText="false" indent="0" shrinkToFit="false"/>
      <protection locked="true" hidden="false"/>
    </xf>
    <xf numFmtId="178" fontId="15" fillId="4" borderId="13" xfId="0" applyFont="true" applyBorder="true" applyAlignment="true" applyProtection="true">
      <alignment horizontal="general" vertical="center" textRotation="0" wrapText="false" indent="0" shrinkToFit="false"/>
      <protection locked="true" hidden="true"/>
    </xf>
    <xf numFmtId="178" fontId="15" fillId="4" borderId="12" xfId="0" applyFont="true" applyBorder="true" applyAlignment="true" applyProtection="true">
      <alignment horizontal="general" vertical="center" textRotation="0" wrapText="false" indent="0" shrinkToFit="false"/>
      <protection locked="true" hidden="true"/>
    </xf>
    <xf numFmtId="179" fontId="15" fillId="4" borderId="12" xfId="0" applyFont="true" applyBorder="true" applyAlignment="true" applyProtection="true">
      <alignment horizontal="general" vertical="center" textRotation="0" wrapText="false" indent="0" shrinkToFit="false"/>
      <protection locked="true" hidden="true"/>
    </xf>
    <xf numFmtId="179" fontId="15" fillId="4" borderId="13" xfId="0" applyFont="true" applyBorder="true" applyAlignment="true" applyProtection="true">
      <alignment horizontal="general" vertical="center" textRotation="0" wrapText="false" indent="0" shrinkToFit="false"/>
      <protection locked="true" hidden="true"/>
    </xf>
    <xf numFmtId="164" fontId="15" fillId="2" borderId="26" xfId="0" applyFont="true" applyBorder="true" applyAlignment="true" applyProtection="false">
      <alignment horizontal="center" vertical="center" textRotation="0" wrapText="false" indent="0" shrinkToFit="false"/>
      <protection locked="true" hidden="false"/>
    </xf>
    <xf numFmtId="170" fontId="15" fillId="2" borderId="27" xfId="0" applyFont="true" applyBorder="true" applyAlignment="true" applyProtection="false">
      <alignment horizontal="center" vertical="center" textRotation="0" wrapText="false" indent="0" shrinkToFit="false"/>
      <protection locked="true" hidden="false"/>
    </xf>
    <xf numFmtId="170" fontId="15" fillId="2" borderId="26" xfId="0" applyFont="true" applyBorder="true" applyAlignment="true" applyProtection="false">
      <alignment horizontal="center" vertical="center" textRotation="0" wrapText="false" indent="0" shrinkToFit="false"/>
      <protection locked="true" hidden="false"/>
    </xf>
    <xf numFmtId="178" fontId="15" fillId="2" borderId="28" xfId="0" applyFont="true" applyBorder="true" applyAlignment="true" applyProtection="true">
      <alignment horizontal="general" vertical="center" textRotation="0" wrapText="false" indent="0" shrinkToFit="false"/>
      <protection locked="true" hidden="true"/>
    </xf>
    <xf numFmtId="178" fontId="15" fillId="2" borderId="27" xfId="0" applyFont="true" applyBorder="true" applyAlignment="true" applyProtection="true">
      <alignment horizontal="general" vertical="center" textRotation="0" wrapText="false" indent="0" shrinkToFit="false"/>
      <protection locked="true" hidden="true"/>
    </xf>
    <xf numFmtId="179" fontId="15" fillId="2" borderId="27" xfId="0" applyFont="true" applyBorder="true" applyAlignment="true" applyProtection="true">
      <alignment horizontal="general" vertical="center" textRotation="0" wrapText="false" indent="0" shrinkToFit="false"/>
      <protection locked="true" hidden="true"/>
    </xf>
    <xf numFmtId="179" fontId="15" fillId="2" borderId="28" xfId="0" applyFont="true" applyBorder="true" applyAlignment="true" applyProtection="true">
      <alignment horizontal="general" vertical="center" textRotation="0" wrapText="false" indent="0" shrinkToFit="false"/>
      <protection locked="true" hidden="true"/>
    </xf>
    <xf numFmtId="164" fontId="15" fillId="4" borderId="17" xfId="0" applyFont="true" applyBorder="true" applyAlignment="true" applyProtection="false">
      <alignment horizontal="center" vertical="center" textRotation="0" wrapText="false" indent="0" shrinkToFit="false"/>
      <protection locked="true" hidden="false"/>
    </xf>
    <xf numFmtId="170" fontId="15" fillId="4" borderId="17" xfId="0" applyFont="true" applyBorder="true" applyAlignment="true" applyProtection="false">
      <alignment horizontal="center" vertical="center" textRotation="0" wrapText="false" indent="0" shrinkToFit="false"/>
      <protection locked="true" hidden="false"/>
    </xf>
    <xf numFmtId="178" fontId="15" fillId="4" borderId="6" xfId="0" applyFont="true" applyBorder="true" applyAlignment="true" applyProtection="true">
      <alignment horizontal="general" vertical="center" textRotation="0" wrapText="false" indent="0" shrinkToFit="false"/>
      <protection locked="true" hidden="true"/>
    </xf>
    <xf numFmtId="178" fontId="15" fillId="4" borderId="18" xfId="0" applyFont="true" applyBorder="true" applyAlignment="true" applyProtection="true">
      <alignment horizontal="general" vertical="center" textRotation="0" wrapText="false" indent="0" shrinkToFit="false"/>
      <protection locked="true" hidden="true"/>
    </xf>
    <xf numFmtId="179" fontId="15" fillId="4" borderId="18" xfId="0" applyFont="true" applyBorder="true" applyAlignment="true" applyProtection="true">
      <alignment horizontal="general" vertical="center" textRotation="0" wrapText="false" indent="0" shrinkToFit="false"/>
      <protection locked="true" hidden="true"/>
    </xf>
    <xf numFmtId="179" fontId="15" fillId="4" borderId="6" xfId="0" applyFont="true" applyBorder="true" applyAlignment="true" applyProtection="true">
      <alignment horizontal="general" vertical="center" textRotation="0" wrapText="false" indent="0" shrinkToFit="false"/>
      <protection locked="true" hidden="true"/>
    </xf>
    <xf numFmtId="171" fontId="14" fillId="0" borderId="8" xfId="0" applyFont="true" applyBorder="true" applyAlignment="true" applyProtection="false">
      <alignment horizontal="center" vertical="center" textRotation="0" wrapText="false" indent="0" shrinkToFit="false"/>
      <protection locked="true" hidden="false"/>
    </xf>
    <xf numFmtId="164" fontId="15" fillId="2" borderId="11" xfId="0" applyFont="true" applyBorder="true" applyAlignment="true" applyProtection="false">
      <alignment horizontal="center" vertical="center" textRotation="0" wrapText="false" indent="0" shrinkToFit="false"/>
      <protection locked="true" hidden="false"/>
    </xf>
    <xf numFmtId="170" fontId="15" fillId="2" borderId="12" xfId="0" applyFont="true" applyBorder="true" applyAlignment="true" applyProtection="false">
      <alignment horizontal="center" vertical="center" textRotation="0" wrapText="false" indent="0" shrinkToFit="false"/>
      <protection locked="true" hidden="false"/>
    </xf>
    <xf numFmtId="170" fontId="15" fillId="2" borderId="11" xfId="0" applyFont="true" applyBorder="true" applyAlignment="true" applyProtection="false">
      <alignment horizontal="center" vertical="center" textRotation="0" wrapText="false" indent="0" shrinkToFit="false"/>
      <protection locked="true" hidden="false"/>
    </xf>
    <xf numFmtId="178" fontId="15" fillId="2" borderId="13" xfId="0" applyFont="true" applyBorder="true" applyAlignment="true" applyProtection="true">
      <alignment horizontal="general" vertical="center" textRotation="0" wrapText="false" indent="0" shrinkToFit="false"/>
      <protection locked="true" hidden="true"/>
    </xf>
    <xf numFmtId="178" fontId="15" fillId="2" borderId="12" xfId="0" applyFont="true" applyBorder="true" applyAlignment="true" applyProtection="true">
      <alignment horizontal="general" vertical="center" textRotation="0" wrapText="false" indent="0" shrinkToFit="false"/>
      <protection locked="true" hidden="true"/>
    </xf>
    <xf numFmtId="179" fontId="15" fillId="2" borderId="12" xfId="0" applyFont="true" applyBorder="true" applyAlignment="true" applyProtection="true">
      <alignment horizontal="general" vertical="center" textRotation="0" wrapText="false" indent="0" shrinkToFit="false"/>
      <protection locked="true" hidden="true"/>
    </xf>
    <xf numFmtId="179" fontId="15" fillId="2" borderId="13" xfId="0" applyFont="true" applyBorder="true" applyAlignment="true" applyProtection="true">
      <alignment horizontal="general" vertical="center" textRotation="0" wrapText="false" indent="0" shrinkToFit="false"/>
      <protection locked="true" hidden="true"/>
    </xf>
    <xf numFmtId="171" fontId="15" fillId="0" borderId="0" xfId="0" applyFont="true" applyBorder="true" applyAlignment="true" applyProtection="false">
      <alignment horizontal="center" vertical="center" textRotation="0" wrapText="false" indent="0" shrinkToFit="false"/>
      <protection locked="true" hidden="false"/>
    </xf>
    <xf numFmtId="179" fontId="15" fillId="4" borderId="27" xfId="0" applyFont="true" applyBorder="true" applyAlignment="true" applyProtection="true">
      <alignment horizontal="general" vertical="center" textRotation="0" wrapText="false" indent="0" shrinkToFit="false"/>
      <protection locked="true" hidden="true"/>
    </xf>
    <xf numFmtId="183" fontId="15" fillId="0" borderId="8" xfId="0" applyFont="true" applyBorder="true" applyAlignment="true" applyProtection="false">
      <alignment horizontal="center" vertical="center" textRotation="0" wrapText="false" indent="0" shrinkToFit="false"/>
      <protection locked="true" hidden="false"/>
    </xf>
    <xf numFmtId="178" fontId="15" fillId="0" borderId="8" xfId="0" applyFont="true" applyBorder="true" applyAlignment="true" applyProtection="false">
      <alignment horizontal="general" vertical="center" textRotation="0" wrapText="false" indent="0" shrinkToFit="false"/>
      <protection locked="true" hidden="false"/>
    </xf>
    <xf numFmtId="164" fontId="15" fillId="2" borderId="30" xfId="0" applyFont="true" applyBorder="true" applyAlignment="true" applyProtection="false">
      <alignment horizontal="center" vertical="center" textRotation="0" wrapText="false" indent="0" shrinkToFit="false"/>
      <protection locked="true" hidden="false"/>
    </xf>
    <xf numFmtId="170" fontId="15" fillId="2" borderId="31" xfId="0" applyFont="true" applyBorder="true" applyAlignment="true" applyProtection="false">
      <alignment horizontal="center" vertical="center" textRotation="0" wrapText="false" indent="0" shrinkToFit="false"/>
      <protection locked="true" hidden="false"/>
    </xf>
    <xf numFmtId="170" fontId="15" fillId="2" borderId="30" xfId="0" applyFont="true" applyBorder="true" applyAlignment="true" applyProtection="false">
      <alignment horizontal="center" vertical="center" textRotation="0" wrapText="false" indent="0" shrinkToFit="false"/>
      <protection locked="true" hidden="false"/>
    </xf>
    <xf numFmtId="170" fontId="15" fillId="4" borderId="31" xfId="0" applyFont="true" applyBorder="true" applyAlignment="true" applyProtection="false">
      <alignment horizontal="center" vertical="center" textRotation="0" wrapText="false" indent="0" shrinkToFit="false"/>
      <protection locked="true" hidden="false"/>
    </xf>
    <xf numFmtId="178" fontId="15" fillId="2" borderId="32" xfId="0" applyFont="true" applyBorder="true" applyAlignment="true" applyProtection="true">
      <alignment horizontal="general" vertical="center" textRotation="0" wrapText="false" indent="0" shrinkToFit="false"/>
      <protection locked="true" hidden="true"/>
    </xf>
    <xf numFmtId="178" fontId="15" fillId="2" borderId="31" xfId="0" applyFont="true" applyBorder="true" applyAlignment="true" applyProtection="true">
      <alignment horizontal="general" vertical="center" textRotation="0" wrapText="false" indent="0" shrinkToFit="false"/>
      <protection locked="true" hidden="true"/>
    </xf>
    <xf numFmtId="179" fontId="15" fillId="2" borderId="31" xfId="0" applyFont="true" applyBorder="true" applyAlignment="true" applyProtection="true">
      <alignment horizontal="general" vertical="center" textRotation="0" wrapText="false" indent="0" shrinkToFit="false"/>
      <protection locked="true" hidden="true"/>
    </xf>
    <xf numFmtId="179" fontId="15" fillId="2" borderId="32" xfId="0" applyFont="true" applyBorder="true" applyAlignment="true" applyProtection="true">
      <alignment horizontal="general" vertical="center" textRotation="0" wrapText="false" indent="0" shrinkToFit="false"/>
      <protection locked="true" hidden="true"/>
    </xf>
    <xf numFmtId="164" fontId="5" fillId="0" borderId="0" xfId="0" applyFont="true" applyBorder="false" applyAlignment="false" applyProtection="false">
      <alignment horizontal="general" vertical="bottom" textRotation="0" wrapText="false" indent="0" shrinkToFit="false"/>
      <protection locked="true" hidden="false"/>
    </xf>
    <xf numFmtId="164" fontId="30" fillId="2"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5" fillId="0" borderId="1" xfId="0" applyFont="true" applyBorder="true" applyAlignment="true" applyProtection="false">
      <alignment horizontal="center" vertical="center" textRotation="0" wrapText="false" indent="0" shrinkToFit="false"/>
      <protection locked="true" hidden="false"/>
    </xf>
    <xf numFmtId="164" fontId="25" fillId="0" borderId="2" xfId="0" applyFont="true" applyBorder="true" applyAlignment="true" applyProtection="false">
      <alignment horizontal="center" vertical="center" textRotation="0" wrapText="false" indent="0" shrinkToFit="false"/>
      <protection locked="true" hidden="false"/>
    </xf>
    <xf numFmtId="164" fontId="25" fillId="2" borderId="8" xfId="0" applyFont="true" applyBorder="true" applyAlignment="true" applyProtection="false">
      <alignment horizontal="center" vertical="center" textRotation="0" wrapText="false" indent="0" shrinkToFit="false"/>
      <protection locked="true" hidden="false"/>
    </xf>
    <xf numFmtId="168" fontId="25" fillId="2" borderId="2" xfId="0" applyFont="true" applyBorder="true" applyAlignment="true" applyProtection="false">
      <alignment horizontal="center" vertical="center" textRotation="0" wrapText="false" indent="0" shrinkToFit="false"/>
      <protection locked="true" hidden="false"/>
    </xf>
    <xf numFmtId="164" fontId="26" fillId="0" borderId="0" xfId="0" applyFont="true" applyBorder="false" applyAlignment="true" applyProtection="false">
      <alignment horizontal="general" vertical="center" textRotation="0" wrapText="false" indent="0" shrinkToFit="false"/>
      <protection locked="true" hidden="false"/>
    </xf>
    <xf numFmtId="168" fontId="25" fillId="2" borderId="7" xfId="0" applyFont="true" applyBorder="true" applyAlignment="true" applyProtection="false">
      <alignment horizontal="center" vertical="center" textRotation="0" wrapText="false" indent="0" shrinkToFit="false"/>
      <protection locked="true" hidden="false"/>
    </xf>
    <xf numFmtId="164" fontId="25" fillId="2" borderId="3" xfId="0" applyFont="true" applyBorder="true" applyAlignment="true" applyProtection="false">
      <alignment horizontal="center" vertical="center" textRotation="0" wrapText="false" indent="0" shrinkToFit="false"/>
      <protection locked="true" hidden="false"/>
    </xf>
    <xf numFmtId="168" fontId="25" fillId="2" borderId="9" xfId="0" applyFont="true" applyBorder="true" applyAlignment="true" applyProtection="false">
      <alignment horizontal="center" vertical="center" textRotation="0" wrapText="false" indent="0" shrinkToFit="false"/>
      <protection locked="true" hidden="false"/>
    </xf>
    <xf numFmtId="164" fontId="25" fillId="2" borderId="0" xfId="0" applyFont="true" applyBorder="true" applyAlignment="true" applyProtection="false">
      <alignment horizontal="center" vertical="center" textRotation="0" wrapText="false" indent="0" shrinkToFit="false"/>
      <protection locked="true" hidden="false"/>
    </xf>
    <xf numFmtId="168" fontId="25" fillId="2"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true" applyAlignment="true" applyProtection="false">
      <alignment horizontal="left" vertical="center" textRotation="0" wrapText="false" indent="0" shrinkToFit="false"/>
      <protection locked="true" hidden="false"/>
    </xf>
    <xf numFmtId="180" fontId="25" fillId="0" borderId="0" xfId="0" applyFont="true" applyBorder="false" applyAlignment="true" applyProtection="false">
      <alignment horizontal="center" vertical="center" textRotation="0" wrapText="false" indent="0" shrinkToFit="false"/>
      <protection locked="true" hidden="false"/>
    </xf>
    <xf numFmtId="164" fontId="25" fillId="0" borderId="8" xfId="0" applyFont="true" applyBorder="true" applyAlignment="false" applyProtection="false">
      <alignment horizontal="general" vertical="bottom" textRotation="0" wrapText="false" indent="0" shrinkToFit="false"/>
      <protection locked="true" hidden="false"/>
    </xf>
    <xf numFmtId="164" fontId="25" fillId="0" borderId="8" xfId="0" applyFont="true" applyBorder="true" applyAlignment="true" applyProtection="false">
      <alignment horizontal="general" vertical="center" textRotation="0" wrapText="false" indent="0" shrinkToFit="false"/>
      <protection locked="true" hidden="false"/>
    </xf>
    <xf numFmtId="164" fontId="25" fillId="0" borderId="3" xfId="0" applyFont="true" applyBorder="true" applyAlignment="true" applyProtection="false">
      <alignment horizontal="general" vertical="center" textRotation="0" wrapText="false" indent="0" shrinkToFit="false"/>
      <protection locked="true" hidden="false"/>
    </xf>
    <xf numFmtId="168" fontId="31" fillId="2" borderId="0" xfId="0" applyFont="true" applyBorder="true" applyAlignment="true" applyProtection="false">
      <alignment horizontal="center" vertical="center" textRotation="0" wrapText="false" indent="0" shrinkToFit="false"/>
      <protection locked="true" hidden="false"/>
    </xf>
    <xf numFmtId="164" fontId="30" fillId="0" borderId="0" xfId="0" applyFont="true" applyBorder="true" applyAlignment="true" applyProtection="false">
      <alignment horizontal="center" vertical="center" textRotation="0" wrapText="false" indent="0" shrinkToFit="false"/>
      <protection locked="true" hidden="false"/>
    </xf>
    <xf numFmtId="164" fontId="32"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78" fontId="34" fillId="0" borderId="0" xfId="0" applyFont="true" applyBorder="false" applyAlignment="false" applyProtection="false">
      <alignment horizontal="general" vertical="bottom" textRotation="0" wrapText="false" indent="0" shrinkToFit="false"/>
      <protection locked="true" hidden="false"/>
    </xf>
    <xf numFmtId="164" fontId="33" fillId="0" borderId="10" xfId="0" applyFont="true" applyBorder="true" applyAlignment="true" applyProtection="false">
      <alignment horizontal="center" vertical="center" textRotation="0" wrapText="false" indent="0" shrinkToFit="false"/>
      <protection locked="true" hidden="false"/>
    </xf>
    <xf numFmtId="178" fontId="33" fillId="0" borderId="31" xfId="0" applyFont="true" applyBorder="true" applyAlignment="true" applyProtection="false">
      <alignment horizontal="center" vertical="center" textRotation="0" wrapText="true" indent="0" shrinkToFit="false"/>
      <protection locked="true" hidden="false"/>
    </xf>
    <xf numFmtId="164" fontId="33" fillId="0" borderId="25" xfId="0" applyFont="true" applyBorder="true" applyAlignment="true" applyProtection="false">
      <alignment horizontal="center" vertical="center" textRotation="0" wrapText="false" indent="0" shrinkToFit="false"/>
      <protection locked="true" hidden="false"/>
    </xf>
    <xf numFmtId="164" fontId="33" fillId="0" borderId="11" xfId="0" applyFont="true" applyBorder="true" applyAlignment="true" applyProtection="false">
      <alignment horizontal="center" vertical="center" textRotation="0" wrapText="false" indent="0" shrinkToFit="false"/>
      <protection locked="true" hidden="false"/>
    </xf>
    <xf numFmtId="164" fontId="33" fillId="0" borderId="12" xfId="0" applyFont="true" applyBorder="true" applyAlignment="true" applyProtection="false">
      <alignment horizontal="center" vertical="center" textRotation="0" wrapText="false" indent="0" shrinkToFit="false"/>
      <protection locked="true" hidden="false"/>
    </xf>
    <xf numFmtId="164" fontId="34" fillId="0" borderId="11" xfId="0" applyFont="true" applyBorder="true" applyAlignment="true" applyProtection="false">
      <alignment horizontal="center" vertical="center" textRotation="0" wrapText="true" indent="0" shrinkToFit="false"/>
      <protection locked="true" hidden="false"/>
    </xf>
    <xf numFmtId="164" fontId="34" fillId="0" borderId="33" xfId="0" applyFont="true" applyBorder="true" applyAlignment="true" applyProtection="false">
      <alignment horizontal="center" vertical="center" textRotation="0" wrapText="true" indent="0" shrinkToFit="false"/>
      <protection locked="true" hidden="false"/>
    </xf>
    <xf numFmtId="164" fontId="34" fillId="0" borderId="13" xfId="0" applyFont="true" applyBorder="true" applyAlignment="true" applyProtection="false">
      <alignment horizontal="center" vertical="center" textRotation="0" wrapText="true" indent="0" shrinkToFit="false"/>
      <protection locked="true" hidden="false"/>
    </xf>
    <xf numFmtId="164" fontId="34" fillId="0" borderId="34" xfId="0" applyFont="true" applyBorder="true" applyAlignment="true" applyProtection="false">
      <alignment horizontal="center" vertical="center" textRotation="0" wrapText="true" indent="0" shrinkToFit="false"/>
      <protection locked="true" hidden="false"/>
    </xf>
    <xf numFmtId="170" fontId="33" fillId="4" borderId="17" xfId="0" applyFont="true" applyBorder="true" applyAlignment="true" applyProtection="false">
      <alignment horizontal="center" vertical="bottom" textRotation="0" wrapText="false" indent="0" shrinkToFit="false"/>
      <protection locked="true" hidden="false"/>
    </xf>
    <xf numFmtId="170" fontId="34" fillId="4" borderId="18" xfId="0" applyFont="true" applyBorder="true" applyAlignment="true" applyProtection="true">
      <alignment horizontal="center" vertical="bottom" textRotation="0" wrapText="false" indent="0" shrinkToFit="false"/>
      <protection locked="true" hidden="true"/>
    </xf>
    <xf numFmtId="178" fontId="34" fillId="4" borderId="6" xfId="0" applyFont="true" applyBorder="true" applyAlignment="false" applyProtection="true">
      <alignment horizontal="general" vertical="bottom" textRotation="0" wrapText="false" indent="0" shrinkToFit="false"/>
      <protection locked="true" hidden="true"/>
    </xf>
    <xf numFmtId="179" fontId="34" fillId="4" borderId="17" xfId="0" applyFont="true" applyBorder="true" applyAlignment="false" applyProtection="true">
      <alignment horizontal="general" vertical="bottom" textRotation="0" wrapText="false" indent="0" shrinkToFit="false"/>
      <protection locked="true" hidden="true"/>
    </xf>
    <xf numFmtId="179" fontId="34" fillId="4" borderId="7" xfId="0" applyFont="true" applyBorder="true" applyAlignment="false" applyProtection="true">
      <alignment horizontal="general" vertical="bottom" textRotation="0" wrapText="false" indent="0" shrinkToFit="false"/>
      <protection locked="true" hidden="true"/>
    </xf>
    <xf numFmtId="179" fontId="34" fillId="4" borderId="35" xfId="0" applyFont="true" applyBorder="true" applyAlignment="false" applyProtection="true">
      <alignment horizontal="general" vertical="bottom" textRotation="0" wrapText="false" indent="0" shrinkToFit="false"/>
      <protection locked="true" hidden="true"/>
    </xf>
    <xf numFmtId="179" fontId="34" fillId="4" borderId="6" xfId="0" applyFont="true" applyBorder="true" applyAlignment="false" applyProtection="true">
      <alignment horizontal="general" vertical="bottom" textRotation="0" wrapText="false" indent="0" shrinkToFit="false"/>
      <protection locked="true" hidden="true"/>
    </xf>
    <xf numFmtId="179" fontId="34" fillId="4" borderId="18" xfId="0" applyFont="true" applyBorder="true" applyAlignment="false" applyProtection="true">
      <alignment horizontal="general" vertical="bottom" textRotation="0" wrapText="false" indent="0" shrinkToFit="false"/>
      <protection locked="true" hidden="true"/>
    </xf>
    <xf numFmtId="170" fontId="35" fillId="2" borderId="17" xfId="0" applyFont="true" applyBorder="true" applyAlignment="true" applyProtection="false">
      <alignment horizontal="center" vertical="bottom" textRotation="0" wrapText="false" indent="0" shrinkToFit="false"/>
      <protection locked="true" hidden="false"/>
    </xf>
    <xf numFmtId="170" fontId="36" fillId="2" borderId="18" xfId="0" applyFont="true" applyBorder="true" applyAlignment="true" applyProtection="false">
      <alignment horizontal="center" vertical="bottom" textRotation="0" wrapText="false" indent="0" shrinkToFit="false"/>
      <protection locked="true" hidden="false"/>
    </xf>
    <xf numFmtId="178" fontId="36" fillId="2" borderId="6" xfId="0" applyFont="true" applyBorder="true" applyAlignment="false" applyProtection="true">
      <alignment horizontal="general" vertical="bottom" textRotation="0" wrapText="false" indent="0" shrinkToFit="false"/>
      <protection locked="true" hidden="true"/>
    </xf>
    <xf numFmtId="179" fontId="36" fillId="2" borderId="17" xfId="0" applyFont="true" applyBorder="true" applyAlignment="false" applyProtection="true">
      <alignment horizontal="general" vertical="bottom" textRotation="0" wrapText="false" indent="0" shrinkToFit="false"/>
      <protection locked="true" hidden="true"/>
    </xf>
    <xf numFmtId="179" fontId="36" fillId="2" borderId="7" xfId="0" applyFont="true" applyBorder="true" applyAlignment="false" applyProtection="true">
      <alignment horizontal="general" vertical="bottom" textRotation="0" wrapText="false" indent="0" shrinkToFit="false"/>
      <protection locked="true" hidden="true"/>
    </xf>
    <xf numFmtId="179" fontId="36" fillId="2" borderId="35" xfId="0" applyFont="true" applyBorder="true" applyAlignment="false" applyProtection="true">
      <alignment horizontal="general" vertical="bottom" textRotation="0" wrapText="false" indent="0" shrinkToFit="false"/>
      <protection locked="true" hidden="true"/>
    </xf>
    <xf numFmtId="179" fontId="36" fillId="2" borderId="6" xfId="0" applyFont="true" applyBorder="true" applyAlignment="false" applyProtection="true">
      <alignment horizontal="general" vertical="bottom" textRotation="0" wrapText="false" indent="0" shrinkToFit="false"/>
      <protection locked="true" hidden="true"/>
    </xf>
    <xf numFmtId="179" fontId="36" fillId="2" borderId="18" xfId="0" applyFont="true" applyBorder="true" applyAlignment="false" applyProtection="true">
      <alignment horizontal="general" vertical="bottom" textRotation="0" wrapText="false" indent="0" shrinkToFit="false"/>
      <protection locked="true" hidden="true"/>
    </xf>
    <xf numFmtId="164" fontId="34" fillId="2" borderId="0" xfId="0" applyFont="true" applyBorder="false" applyAlignment="false" applyProtection="false">
      <alignment horizontal="general" vertical="bottom" textRotation="0" wrapText="false" indent="0" shrinkToFit="false"/>
      <protection locked="true" hidden="false"/>
    </xf>
    <xf numFmtId="170" fontId="34" fillId="4" borderId="18" xfId="0" applyFont="true" applyBorder="true" applyAlignment="true" applyProtection="false">
      <alignment horizontal="center" vertical="bottom" textRotation="0" wrapText="false" indent="0" shrinkToFit="false"/>
      <protection locked="true" hidden="false"/>
    </xf>
    <xf numFmtId="170" fontId="35" fillId="2" borderId="11" xfId="0" applyFont="true" applyBorder="true" applyAlignment="true" applyProtection="false">
      <alignment horizontal="center" vertical="bottom" textRotation="0" wrapText="false" indent="0" shrinkToFit="false"/>
      <protection locked="true" hidden="false"/>
    </xf>
    <xf numFmtId="170" fontId="36" fillId="2" borderId="12" xfId="0" applyFont="true" applyBorder="true" applyAlignment="true" applyProtection="false">
      <alignment horizontal="center" vertical="bottom" textRotation="0" wrapText="false" indent="0" shrinkToFit="false"/>
      <protection locked="true" hidden="false"/>
    </xf>
    <xf numFmtId="178" fontId="36" fillId="2" borderId="13" xfId="0" applyFont="true" applyBorder="true" applyAlignment="false" applyProtection="true">
      <alignment horizontal="general" vertical="bottom" textRotation="0" wrapText="false" indent="0" shrinkToFit="false"/>
      <protection locked="true" hidden="true"/>
    </xf>
    <xf numFmtId="179" fontId="36" fillId="2" borderId="11" xfId="0" applyFont="true" applyBorder="true" applyAlignment="false" applyProtection="true">
      <alignment horizontal="general" vertical="bottom" textRotation="0" wrapText="false" indent="0" shrinkToFit="false"/>
      <protection locked="true" hidden="true"/>
    </xf>
    <xf numFmtId="179" fontId="36" fillId="2" borderId="33" xfId="0" applyFont="true" applyBorder="true" applyAlignment="false" applyProtection="true">
      <alignment horizontal="general" vertical="bottom" textRotation="0" wrapText="false" indent="0" shrinkToFit="false"/>
      <protection locked="true" hidden="true"/>
    </xf>
    <xf numFmtId="179" fontId="36" fillId="2" borderId="23" xfId="0" applyFont="true" applyBorder="true" applyAlignment="false" applyProtection="true">
      <alignment horizontal="general" vertical="bottom" textRotation="0" wrapText="false" indent="0" shrinkToFit="false"/>
      <protection locked="true" hidden="true"/>
    </xf>
    <xf numFmtId="179" fontId="36" fillId="2" borderId="13" xfId="0" applyFont="true" applyBorder="true" applyAlignment="false" applyProtection="true">
      <alignment horizontal="general" vertical="bottom" textRotation="0" wrapText="false" indent="0" shrinkToFit="false"/>
      <protection locked="true" hidden="true"/>
    </xf>
    <xf numFmtId="179" fontId="36" fillId="2" borderId="12" xfId="0" applyFont="true" applyBorder="true" applyAlignment="false" applyProtection="true">
      <alignment horizontal="general" vertical="bottom" textRotation="0" wrapText="false" indent="0" shrinkToFit="false"/>
      <protection locked="true" hidden="true"/>
    </xf>
    <xf numFmtId="164" fontId="37" fillId="0" borderId="0" xfId="0" applyFont="true" applyBorder="false" applyAlignment="true" applyProtection="false">
      <alignment horizontal="center" vertical="bottom" textRotation="0" wrapText="false" indent="0" shrinkToFit="false"/>
      <protection locked="true" hidden="false"/>
    </xf>
    <xf numFmtId="164" fontId="37" fillId="0" borderId="0" xfId="0" applyFont="true" applyBorder="false" applyAlignment="true" applyProtection="true">
      <alignment horizontal="center" vertical="bottom" textRotation="0" wrapText="false" indent="0" shrinkToFit="false"/>
      <protection locked="true" hidden="true"/>
    </xf>
    <xf numFmtId="164" fontId="37" fillId="0" borderId="0" xfId="0" applyFont="true" applyBorder="false" applyAlignment="true" applyProtection="false">
      <alignment horizontal="left"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center" vertical="bottom" textRotation="0" wrapText="false" indent="0" shrinkToFit="false"/>
      <protection locked="true" hidden="false"/>
    </xf>
    <xf numFmtId="164" fontId="38" fillId="0" borderId="0" xfId="0" applyFont="true" applyBorder="false" applyAlignment="true" applyProtection="false">
      <alignment horizontal="general" vertical="bottom" textRotation="0" wrapText="false" indent="0" shrinkToFit="false"/>
      <protection locked="true" hidden="false"/>
    </xf>
    <xf numFmtId="164" fontId="38" fillId="0" borderId="0" xfId="0" applyFont="true" applyBorder="false" applyAlignment="true" applyProtection="false">
      <alignment horizontal="center"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center"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center" vertical="bottom" textRotation="0" wrapText="false" indent="0" shrinkToFit="false"/>
      <protection locked="true" hidden="false"/>
    </xf>
    <xf numFmtId="164" fontId="39" fillId="0" borderId="0" xfId="0" applyFont="true" applyBorder="false" applyAlignment="false" applyProtection="false">
      <alignment horizontal="general" vertical="bottom" textRotation="0" wrapText="false" indent="0" shrinkToFit="false"/>
      <protection locked="true" hidden="false"/>
    </xf>
    <xf numFmtId="164" fontId="25" fillId="0" borderId="4" xfId="0" applyFont="true" applyBorder="true" applyAlignment="true" applyProtection="false">
      <alignment horizontal="center" vertical="center" textRotation="0" wrapText="false" indent="0" shrinkToFit="false"/>
      <protection locked="true" hidden="false"/>
    </xf>
    <xf numFmtId="164" fontId="39" fillId="0" borderId="0" xfId="0" applyFont="true" applyBorder="false" applyAlignment="true" applyProtection="false">
      <alignment horizontal="general" vertical="center" textRotation="0" wrapText="false" indent="0" shrinkToFit="false"/>
      <protection locked="true" hidden="false"/>
    </xf>
    <xf numFmtId="164" fontId="39" fillId="0" borderId="0" xfId="0" applyFont="true" applyBorder="false" applyAlignment="true" applyProtection="false">
      <alignment horizontal="center" vertical="center" textRotation="0" wrapText="false" indent="0" shrinkToFit="false"/>
      <protection locked="true" hidden="false"/>
    </xf>
    <xf numFmtId="164" fontId="39" fillId="2" borderId="1" xfId="0" applyFont="true" applyBorder="true" applyAlignment="true" applyProtection="false">
      <alignment horizontal="center" vertical="center" textRotation="0" wrapText="true" indent="0" shrinkToFit="false"/>
      <protection locked="true" hidden="false"/>
    </xf>
    <xf numFmtId="164" fontId="39" fillId="2" borderId="1" xfId="0" applyFont="true" applyBorder="true" applyAlignment="true" applyProtection="true">
      <alignment horizontal="center" vertical="center" textRotation="0" wrapText="true" indent="0" shrinkToFit="false"/>
      <protection locked="true" hidden="true"/>
    </xf>
    <xf numFmtId="164" fontId="37" fillId="2" borderId="1" xfId="0" applyFont="true" applyBorder="true" applyAlignment="true" applyProtection="false">
      <alignment horizontal="center" vertical="center" textRotation="0" wrapText="true" indent="0" shrinkToFit="false"/>
      <protection locked="tru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4" fontId="39" fillId="0" borderId="7" xfId="0" applyFont="true" applyBorder="true" applyAlignment="true" applyProtection="false">
      <alignment horizontal="center" vertical="center" textRotation="0" wrapText="true" indent="0" shrinkToFit="false"/>
      <protection locked="true" hidden="false"/>
    </xf>
    <xf numFmtId="164" fontId="39" fillId="0" borderId="36" xfId="0" applyFont="true" applyBorder="true" applyAlignment="true" applyProtection="true">
      <alignment horizontal="center" vertical="center" textRotation="0" wrapText="false" indent="0" shrinkToFit="false"/>
      <protection locked="true" hidden="true"/>
    </xf>
    <xf numFmtId="170" fontId="37" fillId="0" borderId="36" xfId="0" applyFont="true" applyBorder="true" applyAlignment="true" applyProtection="false">
      <alignment horizontal="center" vertical="center" textRotation="0" wrapText="false" indent="0" shrinkToFit="false"/>
      <protection locked="true" hidden="false"/>
    </xf>
    <xf numFmtId="180" fontId="37" fillId="0" borderId="36" xfId="0" applyFont="true" applyBorder="true" applyAlignment="true" applyProtection="false">
      <alignment horizontal="center" vertical="center" textRotation="0" wrapText="false" indent="0" shrinkToFit="false"/>
      <protection locked="true" hidden="false"/>
    </xf>
    <xf numFmtId="164" fontId="37" fillId="0" borderId="36" xfId="0" applyFont="true" applyBorder="true" applyAlignment="true" applyProtection="false">
      <alignment horizontal="center" vertical="center" textRotation="0" wrapText="false" indent="0" shrinkToFit="false"/>
      <protection locked="true" hidden="false"/>
    </xf>
    <xf numFmtId="178" fontId="37" fillId="0" borderId="36"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false" indent="0" shrinkToFit="false"/>
      <protection locked="true" hidden="false"/>
    </xf>
    <xf numFmtId="180" fontId="37" fillId="2" borderId="36" xfId="0" applyFont="true" applyBorder="true" applyAlignment="true" applyProtection="false">
      <alignment horizontal="center" vertical="center" textRotation="0" wrapText="false" indent="0" shrinkToFit="false"/>
      <protection locked="true" hidden="false"/>
    </xf>
    <xf numFmtId="170" fontId="37" fillId="2" borderId="36" xfId="0" applyFont="true" applyBorder="true" applyAlignment="true" applyProtection="false">
      <alignment horizontal="center" vertical="center" textRotation="0" wrapText="false" indent="0" shrinkToFit="false"/>
      <protection locked="true" hidden="false"/>
    </xf>
    <xf numFmtId="164" fontId="37" fillId="2" borderId="36" xfId="0" applyFont="true" applyBorder="true" applyAlignment="true" applyProtection="false">
      <alignment horizontal="center" vertical="center" textRotation="0" wrapText="false" indent="0" shrinkToFit="false"/>
      <protection locked="true" hidden="false"/>
    </xf>
    <xf numFmtId="178" fontId="37" fillId="2" borderId="36" xfId="0" applyFont="true" applyBorder="true" applyAlignment="true" applyProtection="false">
      <alignment horizontal="center" vertical="center" textRotation="0" wrapText="false" indent="0" shrinkToFit="false"/>
      <protection locked="true" hidden="false"/>
    </xf>
    <xf numFmtId="164" fontId="37" fillId="0" borderId="9" xfId="0" applyFont="true" applyBorder="true" applyAlignment="true" applyProtection="false">
      <alignment horizontal="general" vertical="center" textRotation="0" wrapText="false" indent="0" shrinkToFit="false"/>
      <protection locked="true" hidden="false"/>
    </xf>
    <xf numFmtId="164" fontId="39" fillId="0" borderId="9" xfId="0" applyFont="true" applyBorder="true" applyAlignment="true" applyProtection="false">
      <alignment horizontal="center" vertical="center" textRotation="0" wrapText="false" indent="0" shrinkToFit="false"/>
      <protection locked="true" hidden="false"/>
    </xf>
    <xf numFmtId="180" fontId="37" fillId="2" borderId="9" xfId="0" applyFont="true" applyBorder="true" applyAlignment="true" applyProtection="false">
      <alignment horizontal="center" vertical="center" textRotation="0" wrapText="false" indent="0" shrinkToFit="false"/>
      <protection locked="true" hidden="false"/>
    </xf>
    <xf numFmtId="164" fontId="37" fillId="2" borderId="9" xfId="0" applyFont="true" applyBorder="true" applyAlignment="true" applyProtection="false">
      <alignment horizontal="center" vertical="center" textRotation="0" wrapText="false" indent="0" shrinkToFit="false"/>
      <protection locked="true" hidden="false"/>
    </xf>
    <xf numFmtId="178" fontId="37" fillId="2" borderId="9"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false" applyAlignment="true" applyProtection="false">
      <alignment horizontal="general" vertical="bottom" textRotation="0" wrapText="false" indent="0" shrinkToFit="false"/>
      <protection locked="true" hidden="false"/>
    </xf>
    <xf numFmtId="164" fontId="37" fillId="0" borderId="7" xfId="0" applyFont="true" applyBorder="true" applyAlignment="true" applyProtection="false">
      <alignment horizontal="center" vertical="center" textRotation="0" wrapText="false" indent="0" shrinkToFit="false"/>
      <protection locked="true" hidden="false"/>
    </xf>
    <xf numFmtId="180" fontId="37" fillId="0" borderId="9" xfId="0" applyFont="true" applyBorder="true" applyAlignment="true" applyProtection="false">
      <alignment horizontal="center" vertical="center" textRotation="0" wrapText="false" indent="0" shrinkToFit="false"/>
      <protection locked="true" hidden="false"/>
    </xf>
    <xf numFmtId="164" fontId="37" fillId="0" borderId="9" xfId="0" applyFont="true" applyBorder="true" applyAlignment="true" applyProtection="false">
      <alignment horizontal="center" vertical="center" textRotation="0" wrapText="false" indent="0" shrinkToFit="false"/>
      <protection locked="true" hidden="false"/>
    </xf>
    <xf numFmtId="164" fontId="39" fillId="0" borderId="37" xfId="0" applyFont="true" applyBorder="true" applyAlignment="true" applyProtection="true">
      <alignment horizontal="center" vertical="center" textRotation="0" wrapText="false" indent="0" shrinkToFit="false"/>
      <protection locked="true" hidden="true"/>
    </xf>
    <xf numFmtId="180" fontId="37" fillId="0" borderId="37" xfId="0" applyFont="true" applyBorder="true" applyAlignment="true" applyProtection="false">
      <alignment horizontal="center" vertical="center" textRotation="0" wrapText="false" indent="0" shrinkToFit="false"/>
      <protection locked="true" hidden="false"/>
    </xf>
    <xf numFmtId="164" fontId="37" fillId="0" borderId="37" xfId="0" applyFont="true" applyBorder="true" applyAlignment="true" applyProtection="false">
      <alignment horizontal="center" vertical="center" textRotation="0" wrapText="false" indent="0" shrinkToFit="false"/>
      <protection locked="true" hidden="false"/>
    </xf>
    <xf numFmtId="178" fontId="37" fillId="0" borderId="37" xfId="0" applyFont="true" applyBorder="true" applyAlignment="true" applyProtection="false">
      <alignment horizontal="center" vertical="center" textRotation="0" wrapText="false" indent="0" shrinkToFit="false"/>
      <protection locked="true" hidden="false"/>
    </xf>
    <xf numFmtId="164" fontId="37" fillId="0" borderId="2" xfId="0" applyFont="true" applyBorder="true" applyAlignment="true" applyProtection="false">
      <alignment horizontal="center" vertical="center" textRotation="0" wrapText="true" indent="0" shrinkToFit="false"/>
      <protection locked="true" hidden="false"/>
    </xf>
    <xf numFmtId="185" fontId="37" fillId="0" borderId="36" xfId="0" applyFont="true" applyBorder="true" applyAlignment="true" applyProtection="false">
      <alignment horizontal="center" vertical="center" textRotation="0" wrapText="false" indent="0" shrinkToFit="false"/>
      <protection locked="true" hidden="false"/>
    </xf>
    <xf numFmtId="164" fontId="37" fillId="0" borderId="2" xfId="0" applyFont="true" applyBorder="true" applyAlignment="true" applyProtection="false">
      <alignment horizontal="center" vertical="center" textRotation="0" wrapText="true" indent="0" shrinkToFit="tru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85" fontId="37" fillId="0" borderId="9" xfId="0" applyFont="true" applyBorder="true" applyAlignment="true" applyProtection="false">
      <alignment horizontal="center" vertical="center" textRotation="0" wrapText="false" indent="0" shrinkToFit="false"/>
      <protection locked="true" hidden="false"/>
    </xf>
    <xf numFmtId="164" fontId="37" fillId="0" borderId="2" xfId="0" applyFont="true" applyBorder="true" applyAlignment="true" applyProtection="false">
      <alignment horizontal="center" vertical="center" textRotation="0" wrapText="false" indent="0" shrinkToFit="false"/>
      <protection locked="true" hidden="false"/>
    </xf>
    <xf numFmtId="164" fontId="39" fillId="0" borderId="9" xfId="0" applyFont="true" applyBorder="true" applyAlignment="true" applyProtection="false">
      <alignment horizontal="center" vertical="bottom" textRotation="0" wrapText="false" indent="0" shrinkToFit="false"/>
      <protection locked="true" hidden="false"/>
    </xf>
    <xf numFmtId="164" fontId="39" fillId="0" borderId="37" xfId="0" applyFont="true" applyBorder="true" applyAlignment="true" applyProtection="false">
      <alignment horizontal="center" vertical="center" textRotation="0" wrapText="false" indent="0" shrinkToFit="false"/>
      <protection locked="true" hidden="false"/>
    </xf>
    <xf numFmtId="164" fontId="37" fillId="2" borderId="37" xfId="0" applyFont="true" applyBorder="true" applyAlignment="true" applyProtection="false">
      <alignment horizontal="center" vertical="center" textRotation="0" wrapText="false" indent="0" shrinkToFit="false"/>
      <protection locked="true" hidden="false"/>
    </xf>
    <xf numFmtId="178" fontId="37" fillId="2" borderId="37" xfId="0" applyFont="true" applyBorder="true" applyAlignment="true" applyProtection="false">
      <alignment horizontal="center" vertical="center" textRotation="0" wrapText="false" indent="0" shrinkToFit="false"/>
      <protection locked="true" hidden="false"/>
    </xf>
    <xf numFmtId="178" fontId="37" fillId="0" borderId="37" xfId="0" applyFont="true" applyBorder="true" applyAlignment="true" applyProtection="false">
      <alignment horizontal="center" vertical="center" textRotation="0" wrapText="false" indent="0" shrinkToFit="false"/>
      <protection locked="true" hidden="false"/>
    </xf>
    <xf numFmtId="164" fontId="39" fillId="0" borderId="38" xfId="0" applyFont="true" applyBorder="true" applyAlignment="true" applyProtection="false">
      <alignment horizontal="center" vertical="bottom" textRotation="0" wrapText="false" indent="0" shrinkToFit="false"/>
      <protection locked="true" hidden="false"/>
    </xf>
    <xf numFmtId="170" fontId="37" fillId="0" borderId="38" xfId="0" applyFont="true" applyBorder="true" applyAlignment="true" applyProtection="false">
      <alignment horizontal="center" vertical="center" textRotation="0" wrapText="false" indent="0" shrinkToFit="false"/>
      <protection locked="true" hidden="false"/>
    </xf>
    <xf numFmtId="180" fontId="37" fillId="0" borderId="38" xfId="0" applyFont="true" applyBorder="true" applyAlignment="true" applyProtection="false">
      <alignment horizontal="center" vertical="center" textRotation="0" wrapText="false" indent="0" shrinkToFit="false"/>
      <protection locked="true" hidden="false"/>
    </xf>
    <xf numFmtId="164" fontId="37" fillId="2" borderId="39" xfId="0" applyFont="true" applyBorder="true" applyAlignment="true" applyProtection="false">
      <alignment horizontal="center" vertical="bottom" textRotation="0" wrapText="false" indent="0" shrinkToFit="false"/>
      <protection locked="true" hidden="false"/>
    </xf>
    <xf numFmtId="178" fontId="37" fillId="2" borderId="38" xfId="0" applyFont="true" applyBorder="true" applyAlignment="true" applyProtection="false">
      <alignment horizontal="center" vertical="center" textRotation="0" wrapText="false" indent="0" shrinkToFit="false"/>
      <protection locked="true" hidden="false"/>
    </xf>
    <xf numFmtId="164" fontId="39" fillId="0" borderId="9" xfId="0" applyFont="true" applyBorder="true" applyAlignment="true" applyProtection="true">
      <alignment horizontal="center" vertical="center" textRotation="0" wrapText="false" indent="0" shrinkToFit="false"/>
      <protection locked="true" hidden="true"/>
    </xf>
    <xf numFmtId="178" fontId="37" fillId="0" borderId="9" xfId="0" applyFont="true" applyBorder="true" applyAlignment="true" applyProtection="false">
      <alignment horizontal="center" vertical="center" textRotation="0" wrapText="false" indent="0" shrinkToFit="false"/>
      <protection locked="true" hidden="false"/>
    </xf>
    <xf numFmtId="164" fontId="37" fillId="0" borderId="36" xfId="0" applyFont="true" applyBorder="true" applyAlignment="true" applyProtection="false">
      <alignment horizontal="center" vertical="center" textRotation="0" wrapText="true" indent="0" shrinkToFit="false"/>
      <protection locked="true" hidden="false"/>
    </xf>
    <xf numFmtId="164" fontId="39" fillId="0" borderId="36" xfId="0" applyFont="true" applyBorder="true" applyAlignment="true" applyProtection="false">
      <alignment horizontal="center" vertical="bottom" textRotation="0" wrapText="false" indent="0" shrinkToFit="false"/>
      <protection locked="true" hidden="false"/>
    </xf>
    <xf numFmtId="164" fontId="37" fillId="2" borderId="40" xfId="0" applyFont="true" applyBorder="true" applyAlignment="true" applyProtection="false">
      <alignment horizontal="center" vertical="bottom" textRotation="0" wrapText="false" indent="0" shrinkToFit="false"/>
      <protection locked="true" hidden="false"/>
    </xf>
    <xf numFmtId="164" fontId="37" fillId="0" borderId="41" xfId="0" applyFont="true" applyBorder="true" applyAlignment="true" applyProtection="false">
      <alignment horizontal="center" vertical="center" textRotation="0" wrapText="true" indent="0" shrinkToFit="false"/>
      <protection locked="true" hidden="false"/>
    </xf>
    <xf numFmtId="164" fontId="39" fillId="0" borderId="41" xfId="0" applyFont="true" applyBorder="true" applyAlignment="true" applyProtection="false">
      <alignment horizontal="center" vertical="center" textRotation="0" wrapText="false" indent="0" shrinkToFit="false"/>
      <protection locked="true" hidden="false"/>
    </xf>
    <xf numFmtId="170" fontId="37" fillId="0" borderId="41" xfId="0" applyFont="true" applyBorder="true" applyAlignment="true" applyProtection="false">
      <alignment horizontal="center" vertical="center" textRotation="0" wrapText="false" indent="0" shrinkToFit="false"/>
      <protection locked="true" hidden="false"/>
    </xf>
    <xf numFmtId="180" fontId="37" fillId="0" borderId="41" xfId="0" applyFont="true" applyBorder="true" applyAlignment="true" applyProtection="false">
      <alignment horizontal="center" vertical="center" textRotation="0" wrapText="false" indent="0" shrinkToFit="false"/>
      <protection locked="true" hidden="false"/>
    </xf>
    <xf numFmtId="164" fontId="37" fillId="2" borderId="41" xfId="0" applyFont="true" applyBorder="true" applyAlignment="true" applyProtection="false">
      <alignment horizontal="center" vertical="center" textRotation="0" wrapText="false" indent="0" shrinkToFit="false"/>
      <protection locked="true" hidden="false"/>
    </xf>
    <xf numFmtId="178" fontId="37" fillId="2" borderId="41" xfId="0" applyFont="true" applyBorder="true" applyAlignment="true" applyProtection="false">
      <alignment horizontal="center" vertical="center" textRotation="0" wrapText="false" indent="0" shrinkToFit="false"/>
      <protection locked="true" hidden="false"/>
    </xf>
    <xf numFmtId="164" fontId="37" fillId="0" borderId="5" xfId="0" applyFont="true" applyBorder="true" applyAlignment="true" applyProtection="false">
      <alignment horizontal="center" vertical="center" textRotation="0" wrapText="false" indent="0" shrinkToFit="false"/>
      <protection locked="true" hidden="false"/>
    </xf>
    <xf numFmtId="170" fontId="37" fillId="0" borderId="9" xfId="0" applyFont="true" applyBorder="true" applyAlignment="true" applyProtection="false">
      <alignment horizontal="center" vertical="center" textRotation="0" wrapText="false" indent="0" shrinkToFit="false"/>
      <protection locked="true" hidden="false"/>
    </xf>
    <xf numFmtId="178" fontId="37" fillId="0" borderId="9" xfId="0" applyFont="true" applyBorder="true" applyAlignment="true" applyProtection="false">
      <alignment horizontal="center" vertical="center" textRotation="0" wrapText="false" indent="0" shrinkToFit="false"/>
      <protection locked="true" hidden="false"/>
    </xf>
    <xf numFmtId="164" fontId="37" fillId="0" borderId="38" xfId="0" applyFont="true" applyBorder="true" applyAlignment="true" applyProtection="false">
      <alignment horizontal="center" vertical="center" textRotation="0" wrapText="true" indent="0" shrinkToFit="false"/>
      <protection locked="true" hidden="false"/>
    </xf>
    <xf numFmtId="164" fontId="39" fillId="0" borderId="38" xfId="0" applyFont="true" applyBorder="true" applyAlignment="true" applyProtection="true">
      <alignment horizontal="center" vertical="center" textRotation="0" wrapText="false" indent="0" shrinkToFit="false"/>
      <protection locked="true" hidden="true"/>
    </xf>
    <xf numFmtId="164" fontId="37" fillId="0" borderId="38" xfId="0" applyFont="true" applyBorder="true" applyAlignment="true" applyProtection="false">
      <alignment horizontal="center" vertical="center" textRotation="0" wrapText="false" indent="0" shrinkToFit="false"/>
      <protection locked="true" hidden="false"/>
    </xf>
    <xf numFmtId="178" fontId="37" fillId="0" borderId="38" xfId="0" applyFont="true" applyBorder="true" applyAlignment="true" applyProtection="false">
      <alignment horizontal="center" vertical="center" textRotation="0" wrapText="false" indent="0" shrinkToFit="false"/>
      <protection locked="true" hidden="false"/>
    </xf>
    <xf numFmtId="164" fontId="37" fillId="0" borderId="38" xfId="0" applyFont="true" applyBorder="true" applyAlignment="true" applyProtection="false">
      <alignment horizontal="center" vertical="center" textRotation="0" wrapText="true" indent="0" shrinkToFit="false"/>
      <protection locked="true" hidden="false"/>
    </xf>
    <xf numFmtId="185" fontId="37" fillId="0" borderId="38" xfId="0" applyFont="true" applyBorder="true" applyAlignment="true" applyProtection="false">
      <alignment horizontal="center" vertical="center" textRotation="0" wrapText="false" indent="0" shrinkToFit="false"/>
      <protection locked="true" hidden="false"/>
    </xf>
    <xf numFmtId="164" fontId="37" fillId="2" borderId="38" xfId="0" applyFont="true" applyBorder="true" applyAlignment="true" applyProtection="false">
      <alignment horizontal="center" vertical="center" textRotation="0" wrapText="false" indent="0" shrinkToFit="false"/>
      <protection locked="true" hidden="false"/>
    </xf>
    <xf numFmtId="178" fontId="37" fillId="0" borderId="38" xfId="0" applyFont="true" applyBorder="true" applyAlignment="true" applyProtection="false">
      <alignment horizontal="center" vertical="center" textRotation="0" wrapText="false" indent="0" shrinkToFit="false"/>
      <protection locked="true" hidden="false"/>
    </xf>
    <xf numFmtId="164" fontId="37" fillId="2" borderId="36" xfId="0" applyFont="true" applyBorder="true" applyAlignment="true" applyProtection="false">
      <alignment horizontal="center" vertical="center" textRotation="0" wrapText="true" indent="0" shrinkToFit="false"/>
      <protection locked="true" hidden="false"/>
    </xf>
    <xf numFmtId="164" fontId="39" fillId="0" borderId="36" xfId="0" applyFont="true" applyBorder="true" applyAlignment="true" applyProtection="false">
      <alignment horizontal="center" vertical="center" textRotation="0" wrapText="false" indent="0" shrinkToFit="false"/>
      <protection locked="true" hidden="false"/>
    </xf>
    <xf numFmtId="164" fontId="37" fillId="0" borderId="40" xfId="0" applyFont="true" applyBorder="true" applyAlignment="true" applyProtection="false">
      <alignment horizontal="left" vertical="bottom" textRotation="0" wrapText="false" indent="0" shrinkToFit="false"/>
      <protection locked="true" hidden="false"/>
    </xf>
    <xf numFmtId="164" fontId="39" fillId="0" borderId="38" xfId="0" applyFont="true" applyBorder="true" applyAlignment="true" applyProtection="false">
      <alignment horizontal="center" vertical="center" textRotation="0" wrapText="false" indent="0" shrinkToFit="false"/>
      <protection locked="true" hidden="false"/>
    </xf>
    <xf numFmtId="164" fontId="37" fillId="2" borderId="42" xfId="0" applyFont="true" applyBorder="true" applyAlignment="true" applyProtection="false">
      <alignment horizontal="center" vertical="center" textRotation="0" wrapText="false" indent="0" shrinkToFit="false"/>
      <protection locked="true" hidden="false"/>
    </xf>
    <xf numFmtId="164" fontId="37" fillId="0" borderId="37" xfId="0" applyFont="true" applyBorder="true" applyAlignment="true" applyProtection="false">
      <alignment horizontal="center" vertical="center" textRotation="0" wrapText="true" indent="0" shrinkToFit="false"/>
      <protection locked="true" hidden="false"/>
    </xf>
    <xf numFmtId="164" fontId="37" fillId="0" borderId="5" xfId="0" applyFont="true" applyBorder="true" applyAlignment="true" applyProtection="false">
      <alignment horizontal="left" vertical="bottom" textRotation="0" wrapText="false" indent="0" shrinkToFit="false"/>
      <protection locked="true" hidden="false"/>
    </xf>
    <xf numFmtId="164" fontId="37" fillId="2" borderId="43" xfId="0" applyFont="true" applyBorder="true" applyAlignment="true" applyProtection="false">
      <alignment horizontal="center" vertical="center" textRotation="0" wrapText="false" indent="0" shrinkToFit="false"/>
      <protection locked="true" hidden="false"/>
    </xf>
    <xf numFmtId="178" fontId="37" fillId="0" borderId="36" xfId="0" applyFont="true" applyBorder="true" applyAlignment="true" applyProtection="false">
      <alignment horizontal="center" vertical="center" textRotation="0" wrapText="false" indent="0" shrinkToFit="false"/>
      <protection locked="true" hidden="false"/>
    </xf>
    <xf numFmtId="164" fontId="37" fillId="0" borderId="9" xfId="0" applyFont="true" applyBorder="true" applyAlignment="true" applyProtection="false">
      <alignment horizontal="center" vertical="center" textRotation="0" wrapText="true" indent="0" shrinkToFit="false"/>
      <protection locked="true" hidden="false"/>
    </xf>
    <xf numFmtId="164" fontId="39" fillId="0" borderId="1" xfId="0" applyFont="true" applyBorder="true" applyAlignment="true" applyProtection="false">
      <alignment horizontal="center" vertical="center" textRotation="0" wrapText="false" indent="0" shrinkToFit="false"/>
      <protection locked="true" hidden="false"/>
    </xf>
    <xf numFmtId="180" fontId="37" fillId="0" borderId="1" xfId="0" applyFont="true" applyBorder="true" applyAlignment="true" applyProtection="false">
      <alignment horizontal="center" vertical="center" textRotation="0" wrapText="false" indent="0" shrinkToFit="false"/>
      <protection locked="true" hidden="false"/>
    </xf>
    <xf numFmtId="164" fontId="37" fillId="0" borderId="1" xfId="0" applyFont="true" applyBorder="true" applyAlignment="true" applyProtection="false">
      <alignment horizontal="center" vertical="center" textRotation="0" wrapText="false" indent="0" shrinkToFit="false"/>
      <protection locked="true" hidden="false"/>
    </xf>
    <xf numFmtId="178" fontId="37" fillId="0" borderId="1" xfId="0" applyFont="true" applyBorder="true" applyAlignment="true" applyProtection="false">
      <alignment horizontal="center" vertical="center" textRotation="0" wrapText="false" indent="0" shrinkToFit="false"/>
      <protection locked="true" hidden="false"/>
    </xf>
    <xf numFmtId="164" fontId="37" fillId="0" borderId="1" xfId="0" applyFont="true" applyBorder="true" applyAlignment="true" applyProtection="false">
      <alignment horizontal="left" vertical="bottom" textRotation="0" wrapText="false" indent="0" shrinkToFit="false"/>
      <protection locked="true" hidden="false"/>
    </xf>
    <xf numFmtId="164" fontId="39" fillId="0" borderId="41" xfId="0" applyFont="true" applyBorder="true" applyAlignment="true" applyProtection="true">
      <alignment horizontal="center" vertical="center" textRotation="0" wrapText="false" indent="0" shrinkToFit="false"/>
      <protection locked="true" hidden="true"/>
    </xf>
    <xf numFmtId="164" fontId="37" fillId="0" borderId="41" xfId="0" applyFont="true" applyBorder="true" applyAlignment="true" applyProtection="false">
      <alignment horizontal="center" vertical="center" textRotation="0" wrapText="false" indent="0" shrinkToFit="false"/>
      <protection locked="true" hidden="false"/>
    </xf>
    <xf numFmtId="178" fontId="37" fillId="0" borderId="41" xfId="0" applyFont="true" applyBorder="true" applyAlignment="true" applyProtection="false">
      <alignment horizontal="center" vertical="center" textRotation="0" wrapText="fals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9" fillId="0" borderId="0" xfId="0" applyFont="true" applyBorder="false" applyAlignment="true" applyProtection="false">
      <alignment horizontal="left" vertical="center" textRotation="0" wrapText="false" indent="0" shrinkToFit="false"/>
      <protection locked="true" hidden="false"/>
    </xf>
    <xf numFmtId="164" fontId="37" fillId="0" borderId="0" xfId="0" applyFont="true" applyBorder="false" applyAlignment="true" applyProtection="false">
      <alignment horizontal="left" vertical="center" textRotation="0" wrapText="true" indent="0" shrinkToFit="false"/>
      <protection locked="true" hidden="false"/>
    </xf>
    <xf numFmtId="164" fontId="37" fillId="0" borderId="0" xfId="0" applyFont="true" applyBorder="false" applyAlignment="true" applyProtection="false">
      <alignment horizontal="left" vertical="center"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left" vertical="center" textRotation="0" wrapText="true" indent="0" shrinkToFit="false"/>
      <protection locked="true" hidden="false"/>
    </xf>
    <xf numFmtId="164" fontId="37" fillId="0" borderId="0" xfId="0" applyFont="true" applyBorder="false" applyAlignment="true" applyProtection="false">
      <alignment horizontal="general" vertical="center" textRotation="0" wrapText="false" indent="0" shrinkToFit="false"/>
      <protection locked="true" hidden="false"/>
    </xf>
    <xf numFmtId="164" fontId="41" fillId="0" borderId="0" xfId="0" applyFont="true" applyBorder="false" applyAlignment="true" applyProtection="false">
      <alignment horizontal="general" vertical="center" textRotation="0" wrapText="false" indent="0" shrinkToFit="false"/>
      <protection locked="true" hidden="false"/>
    </xf>
    <xf numFmtId="164" fontId="43" fillId="0" borderId="0" xfId="0" applyFont="true" applyBorder="false" applyAlignment="true" applyProtection="false">
      <alignment horizontal="general" vertical="center" textRotation="0" wrapText="false" indent="0" shrinkToFit="false"/>
      <protection locked="true" hidden="false"/>
    </xf>
    <xf numFmtId="164" fontId="38" fillId="0" borderId="0" xfId="0" applyFont="true" applyBorder="true" applyAlignment="true" applyProtection="false">
      <alignment horizontal="center" vertical="top" textRotation="0" wrapText="false" indent="0" shrinkToFit="false"/>
      <protection locked="true" hidden="false"/>
    </xf>
    <xf numFmtId="164" fontId="43" fillId="0" borderId="0" xfId="0" applyFont="true" applyBorder="false" applyAlignment="true" applyProtection="false">
      <alignment horizontal="general" vertical="top" textRotation="0" wrapText="false" indent="0" shrinkToFit="false"/>
      <protection locked="true" hidden="false"/>
    </xf>
    <xf numFmtId="164" fontId="39" fillId="0" borderId="0" xfId="0" applyFont="true" applyBorder="false" applyAlignment="true" applyProtection="false">
      <alignment horizontal="center" vertical="top" textRotation="0" wrapText="false" indent="0" shrinkToFit="false"/>
      <protection locked="true" hidden="false"/>
    </xf>
    <xf numFmtId="164" fontId="37" fillId="0" borderId="0" xfId="0" applyFont="true" applyBorder="false" applyAlignment="true" applyProtection="true">
      <alignment horizontal="center" vertical="top" textRotation="0" wrapText="false" indent="0" shrinkToFit="false"/>
      <protection locked="true" hidden="true"/>
    </xf>
    <xf numFmtId="164" fontId="37" fillId="0" borderId="0" xfId="0" applyFont="true" applyBorder="false" applyAlignment="true" applyProtection="false">
      <alignment horizontal="center" vertical="top" textRotation="0" wrapText="false" indent="0" shrinkToFit="false"/>
      <protection locked="true" hidden="false"/>
    </xf>
    <xf numFmtId="164" fontId="37" fillId="0" borderId="0" xfId="0" applyFont="true" applyBorder="false" applyAlignment="true" applyProtection="false">
      <alignment horizontal="general" vertical="top" textRotation="0" wrapText="false" indent="0" shrinkToFit="false"/>
      <protection locked="true" hidden="false"/>
    </xf>
    <xf numFmtId="164" fontId="39" fillId="2" borderId="1" xfId="0" applyFont="true" applyBorder="true" applyAlignment="true" applyProtection="false">
      <alignment horizontal="center" vertical="center" textRotation="0" wrapText="false" indent="0" shrinkToFit="false"/>
      <protection locked="true" hidden="false"/>
    </xf>
    <xf numFmtId="164" fontId="37" fillId="0" borderId="44" xfId="0" applyFont="true" applyBorder="true" applyAlignment="true" applyProtection="false">
      <alignment horizontal="center" vertical="top" textRotation="0" wrapText="false" indent="0" shrinkToFit="false"/>
      <protection locked="true" hidden="false"/>
    </xf>
    <xf numFmtId="164" fontId="39" fillId="2" borderId="21" xfId="0" applyFont="true" applyBorder="true" applyAlignment="true" applyProtection="false">
      <alignment horizontal="left" vertical="center" textRotation="0" wrapText="false" indent="0" shrinkToFit="false"/>
      <protection locked="true" hidden="false"/>
    </xf>
    <xf numFmtId="180" fontId="37" fillId="0" borderId="38" xfId="0" applyFont="true" applyBorder="true" applyAlignment="true" applyProtection="false">
      <alignment horizontal="center" vertical="center" textRotation="0" wrapText="false" indent="0" shrinkToFit="false"/>
      <protection locked="true" hidden="false"/>
    </xf>
    <xf numFmtId="170" fontId="37" fillId="0" borderId="38" xfId="0" applyFont="true" applyBorder="true" applyAlignment="true" applyProtection="false">
      <alignment horizontal="center" vertical="center" textRotation="0" wrapText="false" indent="0" shrinkToFit="false"/>
      <protection locked="true" hidden="false"/>
    </xf>
    <xf numFmtId="164" fontId="37" fillId="0" borderId="38" xfId="0" applyFont="true" applyBorder="true" applyAlignment="true" applyProtection="false">
      <alignment horizontal="center" vertical="center" textRotation="0" wrapText="false" indent="0" shrinkToFit="false"/>
      <protection locked="true" hidden="false"/>
    </xf>
    <xf numFmtId="164" fontId="37" fillId="6" borderId="0" xfId="0" applyFont="true" applyBorder="true" applyAlignment="true" applyProtection="false">
      <alignment horizontal="center" vertical="center" textRotation="0" wrapText="false" indent="0" shrinkToFit="false"/>
      <protection locked="true" hidden="false"/>
    </xf>
    <xf numFmtId="164" fontId="39" fillId="6" borderId="41" xfId="0" applyFont="true" applyBorder="true" applyAlignment="true" applyProtection="true">
      <alignment horizontal="center" vertical="center" textRotation="0" wrapText="false" indent="0" shrinkToFit="false"/>
      <protection locked="true" hidden="true"/>
    </xf>
    <xf numFmtId="170" fontId="37" fillId="6" borderId="41" xfId="0" applyFont="true" applyBorder="true" applyAlignment="true" applyProtection="false">
      <alignment horizontal="center" vertical="center" textRotation="0" wrapText="false" indent="0" shrinkToFit="false"/>
      <protection locked="true" hidden="false"/>
    </xf>
    <xf numFmtId="180" fontId="37" fillId="6" borderId="41" xfId="0" applyFont="true" applyBorder="true" applyAlignment="true" applyProtection="false">
      <alignment horizontal="center" vertical="center" textRotation="0" wrapText="false" indent="0" shrinkToFit="false"/>
      <protection locked="true" hidden="false"/>
    </xf>
    <xf numFmtId="164" fontId="37" fillId="6" borderId="41" xfId="0" applyFont="true" applyBorder="true" applyAlignment="true" applyProtection="false">
      <alignment horizontal="center" vertical="center" textRotation="0" wrapText="false" indent="0" shrinkToFit="false"/>
      <protection locked="true" hidden="false"/>
    </xf>
    <xf numFmtId="178" fontId="37" fillId="6" borderId="41" xfId="0" applyFont="true" applyBorder="true" applyAlignment="true" applyProtection="false">
      <alignment horizontal="center" vertical="center" textRotation="0" wrapText="false" indent="0" shrinkToFit="false"/>
      <protection locked="true" hidden="false"/>
    </xf>
    <xf numFmtId="180" fontId="37" fillId="0" borderId="36" xfId="0" applyFont="true" applyBorder="true" applyAlignment="true" applyProtection="false">
      <alignment horizontal="center" vertical="center" textRotation="0" wrapText="false" indent="0" shrinkToFit="false"/>
      <protection locked="true" hidden="false"/>
    </xf>
    <xf numFmtId="164" fontId="37" fillId="0" borderId="36" xfId="0" applyFont="true" applyBorder="true" applyAlignment="true" applyProtection="false">
      <alignment horizontal="center" vertical="center" textRotation="0" wrapText="false" indent="0" shrinkToFit="false"/>
      <protection locked="true" hidden="false"/>
    </xf>
    <xf numFmtId="164" fontId="37" fillId="6" borderId="0" xfId="0" applyFont="true" applyBorder="false" applyAlignment="false" applyProtection="false">
      <alignment horizontal="general" vertical="bottom" textRotation="0" wrapText="false" indent="0" shrinkToFit="false"/>
      <protection locked="true" hidden="false"/>
    </xf>
    <xf numFmtId="164" fontId="37" fillId="6" borderId="6" xfId="0" applyFont="true" applyBorder="true" applyAlignment="true" applyProtection="false">
      <alignment horizontal="left" vertical="bottom" textRotation="0" wrapText="false" indent="0" shrinkToFit="false"/>
      <protection locked="true" hidden="false"/>
    </xf>
    <xf numFmtId="164" fontId="37" fillId="6" borderId="45" xfId="0" applyFont="true" applyBorder="true" applyAlignment="true" applyProtection="false">
      <alignment horizontal="center" vertical="center" textRotation="0" wrapText="false" indent="0" shrinkToFit="false"/>
      <protection locked="true" hidden="false"/>
    </xf>
    <xf numFmtId="180" fontId="37" fillId="0" borderId="41" xfId="0" applyFont="true" applyBorder="true" applyAlignment="true" applyProtection="false">
      <alignment horizontal="center" vertical="center" textRotation="0" wrapText="false" indent="0" shrinkToFit="false"/>
      <protection locked="true" hidden="false"/>
    </xf>
    <xf numFmtId="164" fontId="37" fillId="0" borderId="41" xfId="0" applyFont="true" applyBorder="true" applyAlignment="true" applyProtection="false">
      <alignment horizontal="center" vertical="center" textRotation="0" wrapText="false" indent="0" shrinkToFit="false"/>
      <protection locked="true" hidden="false"/>
    </xf>
    <xf numFmtId="164" fontId="37" fillId="6" borderId="5" xfId="0" applyFont="true" applyBorder="true" applyAlignment="false" applyProtection="false">
      <alignment horizontal="general" vertical="bottom" textRotation="0" wrapText="false" indent="0" shrinkToFit="false"/>
      <protection locked="true" hidden="false"/>
    </xf>
    <xf numFmtId="164" fontId="39" fillId="6" borderId="37" xfId="0" applyFont="true" applyBorder="true" applyAlignment="true" applyProtection="true">
      <alignment horizontal="center" vertical="center" textRotation="0" wrapText="false" indent="0" shrinkToFit="false"/>
      <protection locked="true" hidden="true"/>
    </xf>
    <xf numFmtId="180" fontId="37" fillId="6" borderId="37" xfId="0" applyFont="true" applyBorder="true" applyAlignment="true" applyProtection="false">
      <alignment horizontal="center" vertical="center" textRotation="0" wrapText="false" indent="0" shrinkToFit="false"/>
      <protection locked="true" hidden="false"/>
    </xf>
    <xf numFmtId="164" fontId="37" fillId="6" borderId="37" xfId="0" applyFont="true" applyBorder="true" applyAlignment="true" applyProtection="true">
      <alignment horizontal="center" vertical="center" textRotation="0" wrapText="false" indent="0" shrinkToFit="false"/>
      <protection locked="true" hidden="true"/>
    </xf>
    <xf numFmtId="178" fontId="37" fillId="6" borderId="37" xfId="0" applyFont="true" applyBorder="true" applyAlignment="true" applyProtection="false">
      <alignment horizontal="center" vertical="center" textRotation="0" wrapText="false" indent="0" shrinkToFit="false"/>
      <protection locked="true" hidden="false"/>
    </xf>
    <xf numFmtId="164" fontId="37" fillId="6" borderId="2" xfId="0" applyFont="true" applyBorder="true" applyAlignment="true" applyProtection="false">
      <alignment horizontal="center" vertical="center" textRotation="0" wrapText="false" indent="0" shrinkToFit="false"/>
      <protection locked="true" hidden="false"/>
    </xf>
    <xf numFmtId="164" fontId="39" fillId="6" borderId="36" xfId="0" applyFont="true" applyBorder="true" applyAlignment="true" applyProtection="true">
      <alignment horizontal="center" vertical="center" textRotation="0" wrapText="false" indent="0" shrinkToFit="false"/>
      <protection locked="true" hidden="true"/>
    </xf>
    <xf numFmtId="170" fontId="37" fillId="6" borderId="36" xfId="0" applyFont="true" applyBorder="true" applyAlignment="true" applyProtection="false">
      <alignment horizontal="center" vertical="center" textRotation="0" wrapText="false" indent="0" shrinkToFit="false"/>
      <protection locked="true" hidden="false"/>
    </xf>
    <xf numFmtId="180" fontId="37" fillId="6" borderId="36" xfId="0" applyFont="true" applyBorder="true" applyAlignment="true" applyProtection="false">
      <alignment horizontal="center" vertical="center" textRotation="0" wrapText="false" indent="0" shrinkToFit="false"/>
      <protection locked="true" hidden="false"/>
    </xf>
    <xf numFmtId="164" fontId="37" fillId="6" borderId="36" xfId="0" applyFont="true" applyBorder="true" applyAlignment="true" applyProtection="false">
      <alignment horizontal="center" vertical="center" textRotation="0" wrapText="false" indent="0" shrinkToFit="false"/>
      <protection locked="true" hidden="false"/>
    </xf>
    <xf numFmtId="178" fontId="37" fillId="6" borderId="36"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false" indent="0" shrinkToFit="false"/>
      <protection locked="true" hidden="false"/>
    </xf>
    <xf numFmtId="164" fontId="37" fillId="6" borderId="6" xfId="0" applyFont="true" applyBorder="true" applyAlignment="true" applyProtection="false">
      <alignment horizontal="left" vertical="center" textRotation="0" wrapText="false" indent="0" shrinkToFit="false"/>
      <protection locked="true" hidden="false"/>
    </xf>
    <xf numFmtId="164" fontId="37" fillId="0" borderId="7" xfId="0" applyFont="true" applyBorder="true" applyAlignment="false" applyProtection="false">
      <alignment horizontal="general" vertical="bottom" textRotation="0" wrapText="false" indent="0" shrinkToFit="false"/>
      <protection locked="true" hidden="false"/>
    </xf>
    <xf numFmtId="164" fontId="37" fillId="6" borderId="0" xfId="0" applyFont="true" applyBorder="false" applyAlignment="true" applyProtection="false">
      <alignment horizontal="center" vertical="bottom" textRotation="0" wrapText="false" indent="0" shrinkToFit="false"/>
      <protection locked="true" hidden="false"/>
    </xf>
    <xf numFmtId="180" fontId="37" fillId="2" borderId="41" xfId="0" applyFont="true" applyBorder="true" applyAlignment="true" applyProtection="false">
      <alignment horizontal="center" vertical="center" textRotation="0" wrapText="false" indent="0" shrinkToFit="false"/>
      <protection locked="true" hidden="false"/>
    </xf>
    <xf numFmtId="164" fontId="37" fillId="0" borderId="9" xfId="0" applyFont="true" applyBorder="true" applyAlignment="true" applyProtection="false">
      <alignment horizontal="center" vertical="center" textRotation="0" wrapText="false" indent="0" shrinkToFit="false"/>
      <protection locked="true" hidden="false"/>
    </xf>
    <xf numFmtId="180" fontId="37" fillId="2" borderId="37" xfId="0" applyFont="true" applyBorder="true" applyAlignment="true" applyProtection="false">
      <alignment horizontal="center" vertical="center" textRotation="0" wrapText="false" indent="0" shrinkToFit="false"/>
      <protection locked="true" hidden="false"/>
    </xf>
    <xf numFmtId="164" fontId="37" fillId="6" borderId="3" xfId="0" applyFont="true" applyBorder="true" applyAlignment="false" applyProtection="false">
      <alignment horizontal="general" vertical="bottom" textRotation="0" wrapText="false" indent="0" shrinkToFit="false"/>
      <protection locked="true" hidden="false"/>
    </xf>
    <xf numFmtId="164" fontId="37" fillId="6" borderId="5" xfId="0" applyFont="true" applyBorder="true" applyAlignment="true" applyProtection="false">
      <alignment horizontal="center" vertical="center" textRotation="0" wrapText="false" indent="0" shrinkToFit="false"/>
      <protection locked="true" hidden="false"/>
    </xf>
    <xf numFmtId="164" fontId="37" fillId="6" borderId="37" xfId="0" applyFont="true" applyBorder="true" applyAlignment="true" applyProtection="false">
      <alignment horizontal="center" vertical="center" textRotation="0" wrapText="false" indent="0" shrinkToFit="false"/>
      <protection locked="true" hidden="false"/>
    </xf>
    <xf numFmtId="164" fontId="37" fillId="6" borderId="6"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bottom" textRotation="0" wrapText="false" indent="0" shrinkToFit="false"/>
      <protection locked="true" hidden="false"/>
    </xf>
    <xf numFmtId="178" fontId="37" fillId="0" borderId="41" xfId="0" applyFont="true" applyBorder="true" applyAlignment="true" applyProtection="false">
      <alignment horizontal="center" vertical="center" textRotation="0" wrapText="false" indent="0" shrinkToFit="false"/>
      <protection locked="true" hidden="false"/>
    </xf>
    <xf numFmtId="164" fontId="37" fillId="6" borderId="0" xfId="0" applyFont="true" applyBorder="true" applyAlignment="true" applyProtection="false">
      <alignment horizontal="left" vertical="center" textRotation="0" wrapText="false" indent="0" shrinkToFit="false"/>
      <protection locked="true" hidden="false"/>
    </xf>
    <xf numFmtId="164" fontId="37" fillId="2" borderId="2" xfId="0" applyFont="true" applyBorder="true" applyAlignment="true" applyProtection="false">
      <alignment horizontal="center" vertical="center" textRotation="0" wrapText="false" indent="0" shrinkToFit="false"/>
      <protection locked="true" hidden="false"/>
    </xf>
    <xf numFmtId="164" fontId="39" fillId="2" borderId="36" xfId="0" applyFont="true" applyBorder="true" applyAlignment="true" applyProtection="true">
      <alignment horizontal="center" vertical="center" textRotation="0" wrapText="false" indent="0" shrinkToFit="false"/>
      <protection locked="true" hidden="true"/>
    </xf>
    <xf numFmtId="164" fontId="37" fillId="6" borderId="5" xfId="0" applyFont="true" applyBorder="true" applyAlignment="true" applyProtection="false">
      <alignment horizontal="center" vertical="bottom" textRotation="0" wrapText="false" indent="0" shrinkToFit="false"/>
      <protection locked="true" hidden="false"/>
    </xf>
    <xf numFmtId="164" fontId="37" fillId="2" borderId="7" xfId="0" applyFont="true" applyBorder="true" applyAlignment="false" applyProtection="false">
      <alignment horizontal="general" vertical="bottom" textRotation="0" wrapText="false" indent="0" shrinkToFit="false"/>
      <protection locked="true" hidden="false"/>
    </xf>
    <xf numFmtId="164" fontId="37" fillId="6" borderId="7" xfId="0" applyFont="true" applyBorder="true" applyAlignment="true" applyProtection="false">
      <alignment horizontal="center" vertical="center" textRotation="0" wrapText="false" indent="0" shrinkToFit="false"/>
      <protection locked="true" hidden="false"/>
    </xf>
    <xf numFmtId="185" fontId="37" fillId="6" borderId="36" xfId="0" applyFont="true" applyBorder="true" applyAlignment="true" applyProtection="false">
      <alignment horizontal="center" vertical="center" textRotation="0" wrapText="false" indent="0" shrinkToFit="false"/>
      <protection locked="true" hidden="false"/>
    </xf>
    <xf numFmtId="164" fontId="37" fillId="6" borderId="8" xfId="0" applyFont="true" applyBorder="true" applyAlignment="true" applyProtection="false">
      <alignment horizontal="center" vertical="center" textRotation="0" wrapText="false" indent="0" shrinkToFit="false"/>
      <protection locked="true" hidden="false"/>
    </xf>
    <xf numFmtId="164" fontId="39" fillId="2" borderId="7" xfId="0" applyFont="true" applyBorder="true" applyAlignment="true" applyProtection="true">
      <alignment horizontal="center" vertical="center" textRotation="0" wrapText="false" indent="0" shrinkToFit="false"/>
      <protection locked="true" hidden="true"/>
    </xf>
    <xf numFmtId="164" fontId="37" fillId="2" borderId="7" xfId="0" applyFont="true" applyBorder="true" applyAlignment="true" applyProtection="false">
      <alignment horizontal="center" vertical="center" textRotation="0" wrapText="false" indent="0" shrinkToFit="false"/>
      <protection locked="true" hidden="false"/>
    </xf>
    <xf numFmtId="164" fontId="37" fillId="2" borderId="1" xfId="0" applyFont="true" applyBorder="true" applyAlignment="true" applyProtection="false">
      <alignment horizontal="center" vertical="center" textRotation="0" wrapText="false" indent="0" shrinkToFit="false"/>
      <protection locked="true" hidden="false"/>
    </xf>
    <xf numFmtId="164" fontId="39" fillId="2" borderId="1" xfId="0" applyFont="true" applyBorder="true" applyAlignment="true" applyProtection="true">
      <alignment horizontal="center" vertical="center" textRotation="0" wrapText="false" indent="0" shrinkToFit="false"/>
      <protection locked="true" hidden="true"/>
    </xf>
    <xf numFmtId="180" fontId="37" fillId="2" borderId="1" xfId="0" applyFont="true" applyBorder="true" applyAlignment="true" applyProtection="false">
      <alignment horizontal="center" vertical="center" textRotation="0" wrapText="false" indent="0" shrinkToFit="false"/>
      <protection locked="true" hidden="false"/>
    </xf>
    <xf numFmtId="170" fontId="37" fillId="2" borderId="1" xfId="0" applyFont="true" applyBorder="true" applyAlignment="true" applyProtection="false">
      <alignment horizontal="center" vertical="center" textRotation="0" wrapText="false" indent="0" shrinkToFit="false"/>
      <protection locked="true" hidden="false"/>
    </xf>
    <xf numFmtId="178" fontId="37" fillId="2" borderId="1" xfId="0" applyFont="true" applyBorder="true" applyAlignment="true" applyProtection="false">
      <alignment horizontal="center" vertical="center" textRotation="0" wrapText="false" indent="0" shrinkToFit="false"/>
      <protection locked="true" hidden="false"/>
    </xf>
    <xf numFmtId="164" fontId="37" fillId="6" borderId="8" xfId="0" applyFont="true" applyBorder="true" applyAlignment="false" applyProtection="false">
      <alignment horizontal="general" vertical="bottom" textRotation="0" wrapText="false" indent="0" shrinkToFit="false"/>
      <protection locked="true" hidden="false"/>
    </xf>
    <xf numFmtId="164" fontId="37" fillId="6" borderId="6" xfId="0" applyFont="true" applyBorder="true" applyAlignment="true" applyProtection="false">
      <alignment horizontal="center" vertical="bottom" textRotation="0" wrapText="false" indent="0" shrinkToFit="false"/>
      <protection locked="true" hidden="false"/>
    </xf>
    <xf numFmtId="170" fontId="37" fillId="6" borderId="46" xfId="0" applyFont="true" applyBorder="true" applyAlignment="true" applyProtection="false">
      <alignment horizontal="center" vertical="center" textRotation="0" wrapText="false" indent="0" shrinkToFit="false"/>
      <protection locked="true" hidden="false"/>
    </xf>
    <xf numFmtId="180" fontId="37" fillId="6" borderId="46" xfId="0" applyFont="true" applyBorder="true" applyAlignment="true" applyProtection="false">
      <alignment horizontal="center" vertical="center" textRotation="0" wrapText="false" indent="0" shrinkToFit="false"/>
      <protection locked="true" hidden="false"/>
    </xf>
    <xf numFmtId="185" fontId="37" fillId="6" borderId="46" xfId="0" applyFont="true" applyBorder="true" applyAlignment="true" applyProtection="false">
      <alignment horizontal="center" vertical="center" textRotation="0" wrapText="false" indent="0" shrinkToFit="false"/>
      <protection locked="true" hidden="false"/>
    </xf>
    <xf numFmtId="164" fontId="37" fillId="6" borderId="9" xfId="0" applyFont="true" applyBorder="true" applyAlignment="true" applyProtection="false">
      <alignment horizontal="center" vertical="bottom" textRotation="0" wrapText="false" indent="0" shrinkToFit="false"/>
      <protection locked="true" hidden="false"/>
    </xf>
    <xf numFmtId="164" fontId="39" fillId="6" borderId="9" xfId="0" applyFont="true" applyBorder="true" applyAlignment="true" applyProtection="true">
      <alignment horizontal="center" vertical="center" textRotation="0" wrapText="false" indent="0" shrinkToFit="false"/>
      <protection locked="true" hidden="true"/>
    </xf>
    <xf numFmtId="180" fontId="37" fillId="6" borderId="9" xfId="0" applyFont="true" applyBorder="true" applyAlignment="true" applyProtection="false">
      <alignment horizontal="center" vertical="center" textRotation="0" wrapText="false" indent="0" shrinkToFit="false"/>
      <protection locked="true" hidden="false"/>
    </xf>
    <xf numFmtId="164" fontId="37" fillId="6" borderId="9" xfId="0" applyFont="true" applyBorder="true" applyAlignment="true" applyProtection="false">
      <alignment horizontal="center" vertical="center" textRotation="0" wrapText="false" indent="0" shrinkToFit="false"/>
      <protection locked="true" hidden="false"/>
    </xf>
    <xf numFmtId="178" fontId="37" fillId="6" borderId="9" xfId="0" applyFont="true" applyBorder="true" applyAlignment="true" applyProtection="false">
      <alignment horizontal="center" vertical="center" textRotation="0" wrapText="false" indent="0" shrinkToFit="false"/>
      <protection locked="true" hidden="false"/>
    </xf>
    <xf numFmtId="164" fontId="37" fillId="6" borderId="4" xfId="0" applyFont="true" applyBorder="true" applyAlignment="false" applyProtection="false">
      <alignment horizontal="general" vertical="bottom" textRotation="0" wrapText="false" indent="0" shrinkToFit="false"/>
      <protection locked="true" hidden="false"/>
    </xf>
    <xf numFmtId="164" fontId="37" fillId="6" borderId="4" xfId="0" applyFont="true" applyBorder="true" applyAlignment="true" applyProtection="false">
      <alignment horizontal="center" vertical="bottom" textRotation="0" wrapText="false" indent="0" shrinkToFit="false"/>
      <protection locked="true" hidden="false"/>
    </xf>
    <xf numFmtId="164" fontId="39" fillId="7" borderId="0" xfId="0" applyFont="true" applyBorder="true" applyAlignment="true" applyProtection="false">
      <alignment horizontal="left" vertical="center" textRotation="0" wrapText="true" indent="0" shrinkToFit="false"/>
      <protection locked="true" hidden="false"/>
    </xf>
    <xf numFmtId="164" fontId="39" fillId="0" borderId="0" xfId="0" applyFont="true" applyBorder="false" applyAlignment="true" applyProtection="false">
      <alignment horizontal="left" vertical="center" textRotation="0" wrapText="true" indent="0" shrinkToFit="false"/>
      <protection locked="true" hidden="false"/>
    </xf>
    <xf numFmtId="164" fontId="38" fillId="0" borderId="0" xfId="0" applyFont="true" applyBorder="true" applyAlignment="true" applyProtection="true">
      <alignment horizontal="center" vertical="bottom" textRotation="0" wrapText="false" indent="0" shrinkToFit="false"/>
      <protection locked="true" hidden="true"/>
    </xf>
    <xf numFmtId="164" fontId="38" fillId="0" borderId="0" xfId="0" applyFont="true" applyBorder="true" applyAlignment="true" applyProtection="true">
      <alignment horizontal="center" vertical="center" textRotation="0" wrapText="false" indent="0" shrinkToFit="false"/>
      <protection locked="true" hidden="true"/>
    </xf>
    <xf numFmtId="164" fontId="39" fillId="0" borderId="0" xfId="0" applyFont="true" applyBorder="true" applyAlignment="true" applyProtection="false">
      <alignment horizontal="center" vertical="top" textRotation="0" wrapText="false" indent="0" shrinkToFit="false"/>
      <protection locked="true" hidden="false"/>
    </xf>
    <xf numFmtId="164" fontId="39" fillId="0" borderId="4" xfId="0" applyFont="true" applyBorder="true" applyAlignment="true" applyProtection="true">
      <alignment horizontal="center" vertical="top" textRotation="0" wrapText="false" indent="0" shrinkToFit="false"/>
      <protection locked="true" hidden="true"/>
    </xf>
    <xf numFmtId="164" fontId="37" fillId="2" borderId="47" xfId="0" applyFont="true" applyBorder="true" applyAlignment="false" applyProtection="false">
      <alignment horizontal="general" vertical="bottom" textRotation="0" wrapText="false" indent="0" shrinkToFit="false"/>
      <protection locked="true" hidden="false"/>
    </xf>
    <xf numFmtId="164" fontId="39" fillId="0" borderId="1" xfId="0" applyFont="true" applyBorder="true" applyAlignment="true" applyProtection="true">
      <alignment horizontal="center" vertical="center" textRotation="0" wrapText="false" indent="0" shrinkToFit="false"/>
      <protection locked="true" hidden="true"/>
    </xf>
    <xf numFmtId="180" fontId="37" fillId="0" borderId="1" xfId="0" applyFont="true" applyBorder="true" applyAlignment="true" applyProtection="false">
      <alignment horizontal="center" vertical="center" textRotation="0" wrapText="false" indent="0" shrinkToFit="false"/>
      <protection locked="true" hidden="false"/>
    </xf>
    <xf numFmtId="170" fontId="37" fillId="0" borderId="1" xfId="0" applyFont="true" applyBorder="true" applyAlignment="true" applyProtection="false">
      <alignment horizontal="center" vertical="center" textRotation="0" wrapText="false" indent="0" shrinkToFit="false"/>
      <protection locked="true" hidden="false"/>
    </xf>
    <xf numFmtId="164" fontId="37" fillId="0" borderId="1" xfId="0" applyFont="true" applyBorder="true" applyAlignment="true" applyProtection="false">
      <alignment horizontal="center" vertical="center" textRotation="0" wrapText="false" indent="0" shrinkToFit="false"/>
      <protection locked="true" hidden="false"/>
    </xf>
    <xf numFmtId="178" fontId="37" fillId="0" borderId="1" xfId="0" applyFont="true" applyBorder="true" applyAlignment="true" applyProtection="false">
      <alignment horizontal="center" vertical="center" textRotation="0" wrapText="false" indent="0" shrinkToFit="false"/>
      <protection locked="true" hidden="false"/>
    </xf>
    <xf numFmtId="178" fontId="37" fillId="0" borderId="44" xfId="0" applyFont="true" applyBorder="true" applyAlignment="true" applyProtection="false">
      <alignment horizontal="center" vertical="center" textRotation="0" wrapText="false" indent="0" shrinkToFit="false"/>
      <protection locked="true" hidden="false"/>
    </xf>
    <xf numFmtId="180" fontId="37" fillId="2" borderId="2" xfId="0" applyFont="true" applyBorder="true" applyAlignment="true" applyProtection="false">
      <alignment horizontal="center" vertical="center" textRotation="0" wrapText="false" indent="0" shrinkToFit="false"/>
      <protection locked="true" hidden="false"/>
    </xf>
    <xf numFmtId="170" fontId="37" fillId="2" borderId="2" xfId="0" applyFont="true" applyBorder="true" applyAlignment="true" applyProtection="false">
      <alignment horizontal="center" vertical="center" textRotation="0" wrapText="false" indent="0" shrinkToFit="false"/>
      <protection locked="true" hidden="false"/>
    </xf>
    <xf numFmtId="164" fontId="37" fillId="0" borderId="44" xfId="0" applyFont="true" applyBorder="true" applyAlignment="true" applyProtection="false">
      <alignment horizontal="center" vertical="bottom" textRotation="0" wrapText="false" indent="0" shrinkToFit="false"/>
      <protection locked="true" hidden="false"/>
    </xf>
    <xf numFmtId="164" fontId="39" fillId="0" borderId="1" xfId="0" applyFont="true" applyBorder="true" applyAlignment="true" applyProtection="true">
      <alignment horizontal="center" vertical="bottom" textRotation="0" wrapText="false" indent="0" shrinkToFit="false"/>
      <protection locked="true" hidden="true"/>
    </xf>
    <xf numFmtId="180" fontId="37" fillId="2" borderId="1" xfId="0" applyFont="true" applyBorder="true" applyAlignment="true" applyProtection="false">
      <alignment horizontal="center" vertical="bottom" textRotation="0" wrapText="false" indent="0" shrinkToFit="false"/>
      <protection locked="true" hidden="false"/>
    </xf>
    <xf numFmtId="170" fontId="37" fillId="2" borderId="1" xfId="0" applyFont="true" applyBorder="true" applyAlignment="true" applyProtection="false">
      <alignment horizontal="center" vertical="bottom" textRotation="0" wrapText="false" indent="0" shrinkToFit="false"/>
      <protection locked="true" hidden="false"/>
    </xf>
    <xf numFmtId="164" fontId="37" fillId="2" borderId="1" xfId="0" applyFont="true" applyBorder="true" applyAlignment="true" applyProtection="false">
      <alignment horizontal="center" vertical="bottom" textRotation="0" wrapText="false" indent="0" shrinkToFit="false"/>
      <protection locked="true" hidden="false"/>
    </xf>
    <xf numFmtId="178" fontId="37" fillId="2" borderId="1" xfId="0" applyFont="true" applyBorder="true" applyAlignment="true" applyProtection="false">
      <alignment horizontal="center" vertical="bottom" textRotation="0" wrapText="false" indent="0" shrinkToFit="false"/>
      <protection locked="true" hidden="false"/>
    </xf>
    <xf numFmtId="178" fontId="37" fillId="2" borderId="44" xfId="0" applyFont="true" applyBorder="true" applyAlignment="true" applyProtection="false">
      <alignment horizontal="center" vertical="bottom" textRotation="0" wrapText="false" indent="0" shrinkToFit="false"/>
      <protection locked="true" hidden="false"/>
    </xf>
    <xf numFmtId="170" fontId="37" fillId="2" borderId="9"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true" applyAlignment="false" applyProtection="false">
      <alignment horizontal="general" vertical="bottom" textRotation="0" wrapText="false" indent="0" shrinkToFit="false"/>
      <protection locked="true" hidden="false"/>
    </xf>
    <xf numFmtId="164" fontId="39" fillId="2" borderId="0" xfId="0" applyFont="true" applyBorder="true" applyAlignment="true" applyProtection="true">
      <alignment horizontal="center" vertical="center" textRotation="0" wrapText="false" indent="0" shrinkToFit="false"/>
      <protection locked="true" hidden="true"/>
    </xf>
    <xf numFmtId="164" fontId="37" fillId="2" borderId="0" xfId="0" applyFont="true" applyBorder="true" applyAlignment="true" applyProtection="false">
      <alignment horizontal="center" vertical="center" textRotation="0" wrapText="false" indent="0" shrinkToFit="false"/>
      <protection locked="true" hidden="false"/>
    </xf>
    <xf numFmtId="180" fontId="37" fillId="2" borderId="0" xfId="0" applyFont="true" applyBorder="true" applyAlignment="true" applyProtection="false">
      <alignment horizontal="center" vertical="center" textRotation="0" wrapText="false" indent="0" shrinkToFit="false"/>
      <protection locked="true" hidden="false"/>
    </xf>
    <xf numFmtId="178" fontId="37" fillId="2" borderId="0"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true" applyAlignment="true" applyProtection="false">
      <alignment horizontal="left" vertical="center" textRotation="0" wrapText="false" indent="0" shrinkToFit="false"/>
      <protection locked="true" hidden="false"/>
    </xf>
    <xf numFmtId="164" fontId="39" fillId="0" borderId="0"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true" applyAlignment="true" applyProtection="false">
      <alignment horizontal="center" vertical="center" textRotation="0" wrapText="false" indent="0" shrinkToFit="false"/>
      <protection locked="true" hidden="false"/>
    </xf>
    <xf numFmtId="180" fontId="37" fillId="0" borderId="0" xfId="0" applyFont="true" applyBorder="true" applyAlignment="true" applyProtection="false">
      <alignment horizontal="center" vertical="center" textRotation="0" wrapText="false" indent="0" shrinkToFit="false"/>
      <protection locked="true" hidden="false"/>
    </xf>
    <xf numFmtId="178" fontId="37" fillId="0" borderId="0" xfId="0" applyFont="true" applyBorder="true" applyAlignment="true" applyProtection="false">
      <alignment horizontal="center" vertical="center" textRotation="0" wrapText="false" indent="0" shrinkToFit="false"/>
      <protection locked="true" hidden="false"/>
    </xf>
    <xf numFmtId="164" fontId="39" fillId="0" borderId="0" xfId="0" applyFont="true" applyBorder="true" applyAlignment="true" applyProtection="true">
      <alignment horizontal="center" vertical="bottom" textRotation="0" wrapText="false" indent="0" shrinkToFit="false"/>
      <protection locked="true" hidden="true"/>
    </xf>
    <xf numFmtId="179" fontId="0" fillId="0" borderId="0" xfId="0" applyFont="false" applyBorder="false" applyAlignment="false" applyProtection="false">
      <alignment horizontal="general" vertical="bottom" textRotation="0" wrapText="fals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64" fontId="31" fillId="8" borderId="0" xfId="0" applyFont="true" applyBorder="true" applyAlignment="true" applyProtection="false">
      <alignment horizontal="center" vertical="center" textRotation="0" wrapText="false" indent="0" shrinkToFit="false"/>
      <protection locked="true" hidden="false"/>
    </xf>
    <xf numFmtId="164" fontId="31" fillId="0" borderId="0" xfId="0" applyFont="true" applyBorder="false" applyAlignment="true" applyProtection="false">
      <alignment horizontal="center" vertical="center" textRotation="0" wrapText="false" indent="0" shrinkToFit="false"/>
      <protection locked="true" hidden="false"/>
    </xf>
    <xf numFmtId="164" fontId="44" fillId="0" borderId="30" xfId="0" applyFont="true" applyBorder="true" applyAlignment="true" applyProtection="false">
      <alignment horizontal="center" vertical="center" textRotation="0" wrapText="true" indent="0" shrinkToFit="false"/>
      <protection locked="true" hidden="false"/>
    </xf>
    <xf numFmtId="164" fontId="44" fillId="0" borderId="48"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false" applyAlignment="false" applyProtection="false">
      <alignment horizontal="general" vertical="bottom" textRotation="0" wrapText="false" indent="0" shrinkToFit="false"/>
      <protection locked="true" hidden="false"/>
    </xf>
    <xf numFmtId="164" fontId="44" fillId="0" borderId="11" xfId="0" applyFont="true" applyBorder="true" applyAlignment="true" applyProtection="false">
      <alignment horizontal="center" vertical="center" textRotation="0" wrapText="true" indent="0" shrinkToFit="false"/>
      <protection locked="true" hidden="false"/>
    </xf>
    <xf numFmtId="164" fontId="44" fillId="0" borderId="23" xfId="0" applyFont="true" applyBorder="true" applyAlignment="true" applyProtection="false">
      <alignment horizontal="center" vertical="center" textRotation="0" wrapText="false" indent="0" shrinkToFit="false"/>
      <protection locked="true" hidden="false"/>
    </xf>
    <xf numFmtId="164" fontId="25" fillId="0" borderId="30" xfId="0" applyFont="true" applyBorder="true" applyAlignment="true" applyProtection="false">
      <alignment horizontal="center" vertical="center" textRotation="0" wrapText="false" indent="0" shrinkToFit="false"/>
      <protection locked="true" hidden="false"/>
    </xf>
    <xf numFmtId="164" fontId="25" fillId="0" borderId="49" xfId="0" applyFont="true" applyBorder="true" applyAlignment="true" applyProtection="false">
      <alignment horizontal="center" vertical="center" textRotation="0" wrapText="true" indent="0" shrinkToFit="false"/>
      <protection locked="true" hidden="false"/>
    </xf>
    <xf numFmtId="179" fontId="25" fillId="0" borderId="49" xfId="0" applyFont="true" applyBorder="true" applyAlignment="true" applyProtection="false">
      <alignment horizontal="center" vertical="center" textRotation="0" wrapText="true" indent="0" shrinkToFit="false"/>
      <protection locked="true" hidden="false"/>
    </xf>
    <xf numFmtId="179" fontId="25" fillId="0" borderId="48" xfId="0" applyFont="true" applyBorder="true" applyAlignment="true" applyProtection="false">
      <alignment horizontal="center" vertical="center" textRotation="0" wrapText="tru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86" fontId="25" fillId="0" borderId="0" xfId="0" applyFont="true" applyBorder="true" applyAlignment="true" applyProtection="false">
      <alignment horizontal="center" vertical="center" textRotation="0" wrapText="true" indent="0" shrinkToFit="false"/>
      <protection locked="true" hidden="false"/>
    </xf>
    <xf numFmtId="164" fontId="25" fillId="0" borderId="50" xfId="0" applyFont="true" applyBorder="true" applyAlignment="true" applyProtection="false">
      <alignment horizontal="center" vertical="center" textRotation="0" wrapText="false" indent="0" shrinkToFit="false"/>
      <protection locked="true" hidden="false"/>
    </xf>
    <xf numFmtId="164" fontId="25" fillId="0" borderId="51" xfId="0" applyFont="true" applyBorder="true" applyAlignment="true" applyProtection="false">
      <alignment horizontal="general" vertical="center" textRotation="0" wrapText="true" indent="0" shrinkToFit="false"/>
      <protection locked="true" hidden="false"/>
    </xf>
    <xf numFmtId="178" fontId="26" fillId="9" borderId="51" xfId="0" applyFont="true" applyBorder="true" applyAlignment="true" applyProtection="false">
      <alignment horizontal="center" vertical="center" textRotation="0" wrapText="true" indent="0" shrinkToFit="false"/>
      <protection locked="true" hidden="false"/>
    </xf>
    <xf numFmtId="179" fontId="26" fillId="9" borderId="52" xfId="0" applyFont="true" applyBorder="true" applyAlignment="true" applyProtection="false">
      <alignment horizontal="center" vertical="center" textRotation="0" wrapText="true" indent="0" shrinkToFit="false"/>
      <protection locked="true" hidden="false"/>
    </xf>
    <xf numFmtId="179" fontId="26" fillId="9" borderId="53" xfId="0" applyFont="true" applyBorder="true" applyAlignment="true" applyProtection="false">
      <alignment horizontal="center" vertical="center" textRotation="0" wrapText="true" indent="0" shrinkToFit="false"/>
      <protection locked="true" hidden="false"/>
    </xf>
    <xf numFmtId="178" fontId="26" fillId="9" borderId="54" xfId="0" applyFont="true" applyBorder="true" applyAlignment="true" applyProtection="false">
      <alignment horizontal="center" vertical="center" textRotation="0" wrapText="true" indent="0" shrinkToFit="false"/>
      <protection locked="true" hidden="false"/>
    </xf>
    <xf numFmtId="164" fontId="5" fillId="0" borderId="9" xfId="0" applyFont="true" applyBorder="true" applyAlignment="true" applyProtection="false">
      <alignment horizontal="general" vertical="center" textRotation="0" wrapText="true" indent="0" shrinkToFit="false"/>
      <protection locked="true" hidden="false"/>
    </xf>
    <xf numFmtId="176" fontId="26" fillId="0" borderId="9" xfId="0" applyFont="true" applyBorder="true" applyAlignment="true" applyProtection="false">
      <alignment horizontal="center" vertical="center" textRotation="0" wrapText="true" indent="0" shrinkToFit="false"/>
      <protection locked="true" hidden="false"/>
    </xf>
    <xf numFmtId="179" fontId="26" fillId="0" borderId="3" xfId="0" applyFont="true" applyBorder="true" applyAlignment="true" applyProtection="false">
      <alignment horizontal="center" vertical="center" textRotation="0" wrapText="true" indent="0" shrinkToFit="false"/>
      <protection locked="true" hidden="false"/>
    </xf>
    <xf numFmtId="179" fontId="0" fillId="0" borderId="55" xfId="0" applyFont="false" applyBorder="true" applyAlignment="true" applyProtection="false">
      <alignment horizontal="center" vertical="bottom" textRotation="0" wrapText="false" indent="0" shrinkToFit="false"/>
      <protection locked="true" hidden="false"/>
    </xf>
    <xf numFmtId="178" fontId="26" fillId="9" borderId="56"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general" vertical="center" textRotation="0" wrapText="true" indent="0" shrinkToFit="false"/>
      <protection locked="true" hidden="false"/>
    </xf>
    <xf numFmtId="176" fontId="26" fillId="0" borderId="1" xfId="0" applyFont="true" applyBorder="true" applyAlignment="true" applyProtection="false">
      <alignment horizontal="center" vertical="center" textRotation="0" wrapText="true" indent="0" shrinkToFit="false"/>
      <protection locked="true" hidden="false"/>
    </xf>
    <xf numFmtId="179" fontId="26" fillId="0" borderId="44" xfId="0" applyFont="true" applyBorder="true" applyAlignment="true" applyProtection="false">
      <alignment horizontal="center" vertical="center" textRotation="0" wrapText="true" indent="0" shrinkToFit="false"/>
      <protection locked="true" hidden="false"/>
    </xf>
    <xf numFmtId="178" fontId="45" fillId="9" borderId="56" xfId="0" applyFont="true" applyBorder="true" applyAlignment="true" applyProtection="false">
      <alignment horizontal="center" vertical="center" textRotation="0" wrapText="true" indent="0" shrinkToFit="false"/>
      <protection locked="true" hidden="false"/>
    </xf>
    <xf numFmtId="164" fontId="46" fillId="0" borderId="1" xfId="0" applyFont="true" applyBorder="true" applyAlignment="true" applyProtection="false">
      <alignment horizontal="general" vertical="center" textRotation="0" wrapText="true" indent="0" shrinkToFit="false"/>
      <protection locked="true" hidden="false"/>
    </xf>
    <xf numFmtId="176" fontId="45" fillId="0" borderId="1" xfId="0" applyFont="true" applyBorder="true" applyAlignment="true" applyProtection="false">
      <alignment horizontal="center" vertical="center" textRotation="0" wrapText="true" indent="0" shrinkToFit="false"/>
      <protection locked="true" hidden="false"/>
    </xf>
    <xf numFmtId="179" fontId="45" fillId="0" borderId="44" xfId="0" applyFont="true" applyBorder="true" applyAlignment="true" applyProtection="false">
      <alignment horizontal="center" vertical="center" textRotation="0" wrapText="true" indent="0" shrinkToFit="false"/>
      <protection locked="true" hidden="false"/>
    </xf>
    <xf numFmtId="178" fontId="45" fillId="9" borderId="57" xfId="0" applyFont="true" applyBorder="true" applyAlignment="true" applyProtection="false">
      <alignment horizontal="center" vertical="center" textRotation="0" wrapText="true" indent="0" shrinkToFit="false"/>
      <protection locked="true" hidden="false"/>
    </xf>
    <xf numFmtId="164" fontId="46" fillId="0" borderId="2" xfId="0" applyFont="true" applyBorder="true" applyAlignment="true" applyProtection="false">
      <alignment horizontal="general" vertical="center" textRotation="0" wrapText="true" indent="0" shrinkToFit="false"/>
      <protection locked="true" hidden="false"/>
    </xf>
    <xf numFmtId="176" fontId="45" fillId="0" borderId="2" xfId="0" applyFont="true" applyBorder="true" applyAlignment="true" applyProtection="false">
      <alignment horizontal="center" vertical="center" textRotation="0" wrapText="true" indent="0" shrinkToFit="false"/>
      <protection locked="true" hidden="false"/>
    </xf>
    <xf numFmtId="179" fontId="45" fillId="0" borderId="58" xfId="0" applyFont="true" applyBorder="true" applyAlignment="true" applyProtection="false">
      <alignment horizontal="center" vertical="center" textRotation="0" wrapText="true" indent="0" shrinkToFit="false"/>
      <protection locked="true" hidden="false"/>
    </xf>
    <xf numFmtId="164" fontId="25" fillId="0" borderId="49" xfId="0" applyFont="true" applyBorder="true" applyAlignment="true" applyProtection="false">
      <alignment horizontal="general" vertical="center" textRotation="0" wrapText="true" indent="0" shrinkToFit="false"/>
      <protection locked="true" hidden="false"/>
    </xf>
    <xf numFmtId="178" fontId="26" fillId="9" borderId="49" xfId="0" applyFont="true" applyBorder="true" applyAlignment="true" applyProtection="false">
      <alignment horizontal="center" vertical="center" textRotation="0" wrapText="true" indent="0" shrinkToFit="false"/>
      <protection locked="true" hidden="false"/>
    </xf>
    <xf numFmtId="179" fontId="26" fillId="9" borderId="59" xfId="0" applyFont="true" applyBorder="true" applyAlignment="true" applyProtection="false">
      <alignment horizontal="center" vertical="center" textRotation="0" wrapText="true" indent="0" shrinkToFit="false"/>
      <protection locked="true" hidden="false"/>
    </xf>
    <xf numFmtId="179" fontId="26" fillId="9" borderId="48" xfId="0" applyFont="true" applyBorder="true" applyAlignment="true" applyProtection="false">
      <alignment horizontal="center" vertical="center" textRotation="0" wrapText="true" indent="0" shrinkToFit="false"/>
      <protection locked="true" hidden="false"/>
    </xf>
    <xf numFmtId="178" fontId="45" fillId="9" borderId="54" xfId="0" applyFont="true" applyBorder="true" applyAlignment="true" applyProtection="false">
      <alignment horizontal="center" vertical="center" textRotation="0" wrapText="true" indent="0" shrinkToFit="false"/>
      <protection locked="true" hidden="false"/>
    </xf>
    <xf numFmtId="164" fontId="46" fillId="0" borderId="9" xfId="0" applyFont="true" applyBorder="true" applyAlignment="true" applyProtection="false">
      <alignment horizontal="general" vertical="center" textRotation="0" wrapText="true" indent="0" shrinkToFit="false"/>
      <protection locked="true" hidden="false"/>
    </xf>
    <xf numFmtId="176" fontId="45" fillId="0" borderId="9" xfId="0" applyFont="true" applyBorder="true" applyAlignment="true" applyProtection="false">
      <alignment horizontal="center" vertical="center" textRotation="0" wrapText="true" indent="0" shrinkToFit="false"/>
      <protection locked="true" hidden="false"/>
    </xf>
    <xf numFmtId="179" fontId="45" fillId="0" borderId="3" xfId="0" applyFont="true" applyBorder="true" applyAlignment="true" applyProtection="false">
      <alignment horizontal="center" vertical="center" textRotation="0" wrapText="true" indent="0" shrinkToFit="false"/>
      <protection locked="true" hidden="false"/>
    </xf>
    <xf numFmtId="179" fontId="47" fillId="0" borderId="60" xfId="0" applyFont="true" applyBorder="true" applyAlignment="true" applyProtection="false">
      <alignment horizontal="center" vertical="bottom" textRotation="0" wrapText="false" indent="0" shrinkToFit="false"/>
      <protection locked="true" hidden="false"/>
    </xf>
    <xf numFmtId="164" fontId="48" fillId="0" borderId="30" xfId="0" applyFont="true" applyBorder="true" applyAlignment="true" applyProtection="false">
      <alignment horizontal="center" vertical="center" textRotation="0" wrapText="false" indent="0" shrinkToFit="false"/>
      <protection locked="true" hidden="false"/>
    </xf>
    <xf numFmtId="164" fontId="48" fillId="0" borderId="49" xfId="0" applyFont="true" applyBorder="true" applyAlignment="true" applyProtection="false">
      <alignment horizontal="general" vertical="center" textRotation="0" wrapText="true" indent="0" shrinkToFit="false"/>
      <protection locked="true" hidden="false"/>
    </xf>
    <xf numFmtId="178" fontId="45" fillId="9" borderId="49" xfId="0" applyFont="true" applyBorder="true" applyAlignment="true" applyProtection="false">
      <alignment horizontal="center" vertical="center" textRotation="0" wrapText="true" indent="0" shrinkToFit="false"/>
      <protection locked="true" hidden="false"/>
    </xf>
    <xf numFmtId="179" fontId="45" fillId="9" borderId="59" xfId="0" applyFont="true" applyBorder="true" applyAlignment="true" applyProtection="false">
      <alignment horizontal="center" vertical="center" textRotation="0" wrapText="true" indent="0" shrinkToFit="false"/>
      <protection locked="true" hidden="false"/>
    </xf>
    <xf numFmtId="179" fontId="45" fillId="9" borderId="48" xfId="0" applyFont="true" applyBorder="true" applyAlignment="true" applyProtection="false">
      <alignment horizontal="center" vertical="center" textRotation="0" wrapText="true" indent="0" shrinkToFit="false"/>
      <protection locked="true" hidden="false"/>
    </xf>
    <xf numFmtId="179" fontId="26" fillId="9" borderId="47" xfId="0" applyFont="true" applyBorder="true" applyAlignment="true" applyProtection="false">
      <alignment horizontal="center" vertical="center" textRotation="0" wrapText="true" indent="0" shrinkToFit="false"/>
      <protection locked="true" hidden="false"/>
    </xf>
    <xf numFmtId="164" fontId="25" fillId="0" borderId="56" xfId="0" applyFont="true" applyBorder="true" applyAlignment="true" applyProtection="false">
      <alignment horizontal="center" vertical="center" textRotation="0" wrapText="fals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78" fontId="26" fillId="9" borderId="1" xfId="0" applyFont="true" applyBorder="true" applyAlignment="true" applyProtection="false">
      <alignment horizontal="center" vertical="center" textRotation="0" wrapText="true" indent="0" shrinkToFit="false"/>
      <protection locked="true" hidden="false"/>
    </xf>
    <xf numFmtId="179" fontId="26" fillId="9" borderId="44" xfId="0" applyFont="true" applyBorder="true" applyAlignment="true" applyProtection="false">
      <alignment horizontal="center" vertical="center" textRotation="0" wrapText="true" indent="0" shrinkToFit="false"/>
      <protection locked="true" hidden="false"/>
    </xf>
    <xf numFmtId="179" fontId="26" fillId="9" borderId="60" xfId="0" applyFont="true" applyBorder="true" applyAlignment="true" applyProtection="false">
      <alignment horizontal="center" vertical="center" textRotation="0" wrapText="true" indent="0" shrinkToFit="false"/>
      <protection locked="true" hidden="false"/>
    </xf>
    <xf numFmtId="179" fontId="49" fillId="0" borderId="44" xfId="0" applyFont="true" applyBorder="true" applyAlignment="true" applyProtection="false">
      <alignment horizontal="center" vertical="center" textRotation="0" wrapText="true" indent="0" shrinkToFit="false"/>
      <protection locked="true" hidden="false"/>
    </xf>
    <xf numFmtId="178" fontId="26" fillId="9" borderId="57" xfId="0" applyFont="true" applyBorder="true" applyAlignment="true" applyProtection="false">
      <alignment horizontal="center" vertical="center" textRotation="0" wrapText="true" indent="0" shrinkToFit="false"/>
      <protection locked="true" hidden="false"/>
    </xf>
    <xf numFmtId="164" fontId="5" fillId="0" borderId="2" xfId="0" applyFont="true" applyBorder="true" applyAlignment="true" applyProtection="false">
      <alignment horizontal="general" vertical="center" textRotation="0" wrapText="true" indent="0" shrinkToFit="false"/>
      <protection locked="true" hidden="false"/>
    </xf>
    <xf numFmtId="179" fontId="49" fillId="0" borderId="58" xfId="0" applyFont="true" applyBorder="true" applyAlignment="true" applyProtection="false">
      <alignment horizontal="center" vertical="center" textRotation="0" wrapText="true" indent="0" shrinkToFit="false"/>
      <protection locked="true" hidden="false"/>
    </xf>
    <xf numFmtId="178" fontId="26" fillId="9" borderId="61" xfId="0" applyFont="true" applyBorder="true" applyAlignment="true" applyProtection="false">
      <alignment horizontal="center" vertical="center" textRotation="0" wrapText="true" indent="0" shrinkToFit="false"/>
      <protection locked="true" hidden="false"/>
    </xf>
    <xf numFmtId="164" fontId="5" fillId="0" borderId="62" xfId="0" applyFont="true" applyBorder="true" applyAlignment="true" applyProtection="false">
      <alignment horizontal="general" vertical="center" textRotation="0" wrapText="true" indent="0" shrinkToFit="false"/>
      <protection locked="true" hidden="false"/>
    </xf>
    <xf numFmtId="176" fontId="49" fillId="0" borderId="9" xfId="0" applyFont="true" applyBorder="true" applyAlignment="true" applyProtection="false">
      <alignment horizontal="center" vertical="center" textRotation="0" wrapText="true" indent="0" shrinkToFit="false"/>
      <protection locked="true" hidden="false"/>
    </xf>
    <xf numFmtId="164" fontId="8" fillId="0" borderId="0" xfId="0" applyFont="true" applyBorder="true" applyAlignment="true" applyProtection="false">
      <alignment horizontal="center" vertical="center" textRotation="0" wrapText="fals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center" vertical="bottom" textRotation="0" wrapText="false" indent="0" shrinkToFit="false"/>
      <protection locked="true" hidden="false"/>
    </xf>
    <xf numFmtId="164" fontId="26" fillId="2" borderId="0" xfId="0" applyFont="true" applyBorder="false" applyAlignment="true" applyProtection="false">
      <alignment horizontal="center" vertical="bottom" textRotation="0" wrapText="fals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4" fontId="51" fillId="2" borderId="0" xfId="0" applyFont="true" applyBorder="true" applyAlignment="true" applyProtection="false">
      <alignment horizontal="center" vertical="center" textRotation="0" wrapText="false" indent="0" shrinkToFit="false"/>
      <protection locked="true" hidden="false"/>
    </xf>
    <xf numFmtId="164" fontId="26" fillId="0" borderId="58" xfId="0" applyFont="true" applyBorder="true" applyAlignment="true" applyProtection="false">
      <alignment horizontal="general" vertical="center" textRotation="0" wrapText="false" indent="0" shrinkToFit="false"/>
      <protection locked="true" hidden="false"/>
    </xf>
    <xf numFmtId="164" fontId="26" fillId="0" borderId="20" xfId="0" applyFont="true" applyBorder="true" applyAlignment="true" applyProtection="false">
      <alignment horizontal="center" vertical="center" textRotation="0" wrapText="false" indent="0" shrinkToFit="false"/>
      <protection locked="true" hidden="false"/>
    </xf>
    <xf numFmtId="164" fontId="43" fillId="0" borderId="1" xfId="0" applyFont="true" applyBorder="true" applyAlignment="true" applyProtection="false">
      <alignment horizontal="center" vertical="center" textRotation="0" wrapText="false" indent="0" shrinkToFit="false"/>
      <protection locked="true" hidden="false"/>
    </xf>
    <xf numFmtId="164" fontId="43" fillId="0" borderId="3" xfId="0" applyFont="true" applyBorder="true" applyAlignment="true" applyProtection="false">
      <alignment horizontal="center" vertical="center" textRotation="0" wrapText="false" indent="0" shrinkToFit="false"/>
      <protection locked="true" hidden="false"/>
    </xf>
    <xf numFmtId="164" fontId="26" fillId="0" borderId="8" xfId="0" applyFont="true" applyBorder="true" applyAlignment="true" applyProtection="false">
      <alignment horizontal="center" vertical="center" textRotation="0" wrapText="false" indent="0" shrinkToFit="false"/>
      <protection locked="true" hidden="false"/>
    </xf>
    <xf numFmtId="164" fontId="26" fillId="0" borderId="6" xfId="0" applyFont="true" applyBorder="true" applyAlignment="true" applyProtection="false">
      <alignment horizontal="center" vertical="center" textRotation="0" wrapText="false" indent="0" shrinkToFit="false"/>
      <protection locked="true" hidden="false"/>
    </xf>
    <xf numFmtId="164" fontId="43" fillId="0" borderId="6" xfId="0" applyFont="true" applyBorder="true" applyAlignment="true" applyProtection="false">
      <alignment horizontal="center" vertical="center" textRotation="0" wrapText="false" indent="0" shrinkToFit="false"/>
      <protection locked="true" hidden="false"/>
    </xf>
    <xf numFmtId="164" fontId="43" fillId="0" borderId="5" xfId="0" applyFont="true" applyBorder="true" applyAlignment="true" applyProtection="false">
      <alignment horizontal="center" vertical="center" textRotation="0" wrapText="false" indent="0" shrinkToFit="false"/>
      <protection locked="true" hidden="false"/>
    </xf>
    <xf numFmtId="164" fontId="43" fillId="0" borderId="4" xfId="0" applyFont="true" applyBorder="true" applyAlignment="true" applyProtection="false">
      <alignment horizontal="center" vertical="center" textRotation="0" wrapText="false" indent="0" shrinkToFit="false"/>
      <protection locked="true" hidden="false"/>
    </xf>
    <xf numFmtId="164" fontId="43" fillId="0" borderId="44" xfId="0" applyFont="true" applyBorder="true" applyAlignment="true" applyProtection="false">
      <alignment horizontal="center" vertical="center" textRotation="0" wrapText="true" indent="0" shrinkToFit="false"/>
      <protection locked="true" hidden="false"/>
    </xf>
    <xf numFmtId="164" fontId="26" fillId="0" borderId="8" xfId="0" applyFont="true" applyBorder="true" applyAlignment="true" applyProtection="false">
      <alignment horizontal="general" vertical="center" textRotation="0" wrapText="false" indent="0" shrinkToFit="false"/>
      <protection locked="true" hidden="false"/>
    </xf>
    <xf numFmtId="164" fontId="43" fillId="0" borderId="2" xfId="0" applyFont="true" applyBorder="true" applyAlignment="true" applyProtection="false">
      <alignment horizontal="center" vertical="center" textRotation="0" wrapText="true" indent="0" shrinkToFit="false"/>
      <protection locked="true" hidden="false"/>
    </xf>
    <xf numFmtId="164" fontId="43" fillId="0" borderId="2" xfId="0" applyFont="true" applyBorder="true" applyAlignment="true" applyProtection="false">
      <alignment horizontal="center" vertical="center" textRotation="0" wrapText="false" indent="0" shrinkToFit="false"/>
      <protection locked="true" hidden="false"/>
    </xf>
    <xf numFmtId="164" fontId="43" fillId="0" borderId="58" xfId="0" applyFont="true" applyBorder="true" applyAlignment="true" applyProtection="false">
      <alignment horizontal="center" vertical="center" textRotation="0" wrapText="false" indent="0" shrinkToFit="false"/>
      <protection locked="true" hidden="false"/>
    </xf>
    <xf numFmtId="164" fontId="43" fillId="0" borderId="7" xfId="0" applyFont="true" applyBorder="true" applyAlignment="true" applyProtection="false">
      <alignment horizontal="center" vertical="center" textRotation="0" wrapText="false" indent="0" shrinkToFit="false"/>
      <protection locked="true" hidden="false"/>
    </xf>
    <xf numFmtId="164" fontId="25" fillId="0" borderId="8" xfId="0" applyFont="true" applyBorder="true" applyAlignment="true" applyProtection="false">
      <alignment horizontal="general" vertical="center" textRotation="0" wrapText="true" indent="0" shrinkToFit="false"/>
      <protection locked="true" hidden="false"/>
    </xf>
    <xf numFmtId="164" fontId="26" fillId="0" borderId="6" xfId="0" applyFont="true" applyBorder="true" applyAlignment="true" applyProtection="false">
      <alignment horizontal="general" vertical="center" textRotation="0" wrapText="true" indent="0" shrinkToFit="false"/>
      <protection locked="true" hidden="false"/>
    </xf>
    <xf numFmtId="164" fontId="43" fillId="0" borderId="6" xfId="0" applyFont="true" applyBorder="true" applyAlignment="true" applyProtection="false">
      <alignment horizontal="center" vertical="center" textRotation="0" wrapText="true" indent="0" shrinkToFit="false"/>
      <protection locked="true" hidden="false"/>
    </xf>
    <xf numFmtId="164" fontId="43" fillId="0" borderId="9"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false" applyAlignment="true" applyProtection="false">
      <alignment horizontal="general" vertical="center" textRotation="0" wrapText="true" indent="0" shrinkToFit="false"/>
      <protection locked="true" hidden="false"/>
    </xf>
    <xf numFmtId="164" fontId="32" fillId="0" borderId="58" xfId="0" applyFont="true" applyBorder="true" applyAlignment="true" applyProtection="false">
      <alignment horizontal="general" vertical="center" textRotation="0" wrapText="false" indent="0" shrinkToFit="false"/>
      <protection locked="true" hidden="false"/>
    </xf>
    <xf numFmtId="164" fontId="5" fillId="0" borderId="20" xfId="0" applyFont="true" applyBorder="true" applyAlignment="true" applyProtection="false">
      <alignment horizontal="general" vertical="center" textRotation="0" wrapText="false" indent="0" shrinkToFit="false"/>
      <protection locked="true" hidden="false"/>
    </xf>
    <xf numFmtId="187" fontId="43" fillId="0" borderId="20" xfId="0" applyFont="true" applyBorder="true" applyAlignment="true" applyProtection="false">
      <alignment horizontal="center" vertical="center" textRotation="0" wrapText="false" indent="0" shrinkToFit="false"/>
      <protection locked="true" hidden="false"/>
    </xf>
    <xf numFmtId="168" fontId="38" fillId="0" borderId="20" xfId="0" applyFont="true" applyBorder="true" applyAlignment="true" applyProtection="false">
      <alignment horizontal="center" vertical="center" textRotation="0" wrapText="false" indent="0" shrinkToFit="false"/>
      <protection locked="true" hidden="false"/>
    </xf>
    <xf numFmtId="164" fontId="43" fillId="0" borderId="20" xfId="0" applyFont="true" applyBorder="true" applyAlignment="true" applyProtection="false">
      <alignment horizontal="center" vertical="center" textRotation="0" wrapText="false" indent="0" shrinkToFit="false"/>
      <protection locked="true" hidden="false"/>
    </xf>
    <xf numFmtId="168" fontId="38" fillId="0" borderId="2" xfId="0" applyFont="true" applyBorder="true" applyAlignment="true" applyProtection="false">
      <alignment horizontal="center" vertical="center" textRotation="0" wrapText="false" indent="0" shrinkToFit="false"/>
      <protection locked="true" hidden="false"/>
    </xf>
    <xf numFmtId="164" fontId="32" fillId="0" borderId="8" xfId="0" applyFont="true" applyBorder="true" applyAlignment="true" applyProtection="false">
      <alignment horizontal="justify" vertical="center" textRotation="0" wrapText="tru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87" fontId="43" fillId="0" borderId="6" xfId="0" applyFont="true" applyBorder="true" applyAlignment="true" applyProtection="false">
      <alignment horizontal="center" vertical="center" textRotation="0" wrapText="false" indent="0" shrinkToFit="false"/>
      <protection locked="true" hidden="false"/>
    </xf>
    <xf numFmtId="168" fontId="38" fillId="0" borderId="6" xfId="0" applyFont="true" applyBorder="true" applyAlignment="true" applyProtection="false">
      <alignment horizontal="center" vertical="center" textRotation="0" wrapText="false" indent="0" shrinkToFit="false"/>
      <protection locked="true" hidden="false"/>
    </xf>
    <xf numFmtId="164" fontId="43" fillId="0" borderId="8" xfId="0" applyFont="true" applyBorder="true" applyAlignment="true" applyProtection="false">
      <alignment horizontal="center" vertical="center" textRotation="0" wrapText="false" indent="0" shrinkToFit="false"/>
      <protection locked="true" hidden="false"/>
    </xf>
    <xf numFmtId="168" fontId="38" fillId="0" borderId="7" xfId="0" applyFont="true" applyBorder="true" applyAlignment="true" applyProtection="false">
      <alignment horizontal="center" vertical="center" textRotation="0" wrapText="false" indent="0" shrinkToFit="false"/>
      <protection locked="true" hidden="false"/>
    </xf>
    <xf numFmtId="168" fontId="38" fillId="0" borderId="6" xfId="0" applyFont="true" applyBorder="true" applyAlignment="true" applyProtection="false">
      <alignment horizontal="general" vertical="center" textRotation="0" wrapText="false" indent="0" shrinkToFit="false"/>
      <protection locked="true" hidden="false"/>
    </xf>
    <xf numFmtId="164" fontId="26" fillId="0" borderId="7" xfId="0" applyFont="true" applyBorder="true" applyAlignment="false" applyProtection="false">
      <alignment horizontal="general" vertical="bottom" textRotation="0" wrapText="false" indent="0" shrinkToFit="false"/>
      <protection locked="true" hidden="false"/>
    </xf>
    <xf numFmtId="164" fontId="32" fillId="0" borderId="3" xfId="0" applyFont="true" applyBorder="true" applyAlignment="true" applyProtection="false">
      <alignment horizontal="general" vertical="center" textRotation="0" wrapText="true" indent="0" shrinkToFit="false"/>
      <protection locked="true" hidden="false"/>
    </xf>
    <xf numFmtId="164" fontId="5" fillId="0" borderId="5" xfId="0" applyFont="true" applyBorder="true" applyAlignment="true" applyProtection="false">
      <alignment horizontal="center" vertical="center" textRotation="0" wrapText="false" indent="0" shrinkToFit="false"/>
      <protection locked="true" hidden="false"/>
    </xf>
    <xf numFmtId="187" fontId="43" fillId="0" borderId="5" xfId="0" applyFont="true" applyBorder="true" applyAlignment="true" applyProtection="false">
      <alignment horizontal="center" vertical="center" textRotation="0" wrapText="false" indent="0" shrinkToFit="false"/>
      <protection locked="true" hidden="false"/>
    </xf>
    <xf numFmtId="168" fontId="38" fillId="0" borderId="5" xfId="0" applyFont="true" applyBorder="true" applyAlignment="true" applyProtection="false">
      <alignment horizontal="center" vertical="center" textRotation="0" wrapText="false" indent="0" shrinkToFit="false"/>
      <protection locked="true" hidden="false"/>
    </xf>
    <xf numFmtId="168" fontId="38" fillId="2" borderId="5" xfId="0" applyFont="true" applyBorder="true" applyAlignment="true" applyProtection="false">
      <alignment horizontal="center" vertical="center" textRotation="0" wrapText="false" indent="0" shrinkToFit="false"/>
      <protection locked="true" hidden="false"/>
    </xf>
    <xf numFmtId="168" fontId="38" fillId="0" borderId="9" xfId="0" applyFont="true" applyBorder="true" applyAlignment="true" applyProtection="false">
      <alignment horizontal="center" vertical="center" textRotation="0" wrapText="false" indent="0" shrinkToFit="false"/>
      <protection locked="true" hidden="false"/>
    </xf>
    <xf numFmtId="164" fontId="38" fillId="0" borderId="0"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26" fillId="0" borderId="58" xfId="0" applyFont="true" applyBorder="true" applyAlignment="true" applyProtection="false">
      <alignment horizontal="general" vertical="center" textRotation="0" wrapText="false" indent="0" shrinkToFit="false"/>
      <protection locked="true" hidden="false"/>
    </xf>
    <xf numFmtId="164" fontId="26" fillId="0" borderId="20" xfId="0" applyFont="true" applyBorder="true" applyAlignment="true" applyProtection="false">
      <alignment horizontal="center" vertical="center" textRotation="0" wrapText="false" indent="0" shrinkToFit="false"/>
      <protection locked="true" hidden="false"/>
    </xf>
    <xf numFmtId="164" fontId="43" fillId="0" borderId="1"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false" applyAlignment="false" applyProtection="false">
      <alignment horizontal="general" vertical="bottom" textRotation="0" wrapText="false" indent="0" shrinkToFit="false"/>
      <protection locked="true" hidden="false"/>
    </xf>
    <xf numFmtId="164" fontId="26" fillId="0" borderId="8" xfId="0" applyFont="true" applyBorder="true" applyAlignment="true" applyProtection="false">
      <alignment horizontal="center" vertical="center" textRotation="0" wrapText="false" indent="0" shrinkToFit="false"/>
      <protection locked="true" hidden="false"/>
    </xf>
    <xf numFmtId="164" fontId="26" fillId="0" borderId="6" xfId="0" applyFont="true" applyBorder="true" applyAlignment="true" applyProtection="false">
      <alignment horizontal="center" vertical="center" textRotation="0" wrapText="false" indent="0" shrinkToFit="false"/>
      <protection locked="true" hidden="false"/>
    </xf>
    <xf numFmtId="164" fontId="43" fillId="0" borderId="6" xfId="0" applyFont="true" applyBorder="true" applyAlignment="true" applyProtection="false">
      <alignment horizontal="center" vertical="center" textRotation="0" wrapText="false" indent="0" shrinkToFit="false"/>
      <protection locked="true" hidden="false"/>
    </xf>
    <xf numFmtId="164" fontId="43" fillId="0" borderId="9" xfId="0" applyFont="true" applyBorder="true" applyAlignment="true" applyProtection="false">
      <alignment horizontal="center" vertical="center" textRotation="0" wrapText="false" indent="0" shrinkToFit="false"/>
      <protection locked="true" hidden="false"/>
    </xf>
    <xf numFmtId="164" fontId="43" fillId="0" borderId="4" xfId="0" applyFont="true" applyBorder="true" applyAlignment="true" applyProtection="false">
      <alignment horizontal="center" vertical="center" textRotation="0" wrapText="false" indent="0" shrinkToFit="false"/>
      <protection locked="true" hidden="false"/>
    </xf>
    <xf numFmtId="164" fontId="43" fillId="0" borderId="1" xfId="0" applyFont="true" applyBorder="true" applyAlignment="true" applyProtection="false">
      <alignment horizontal="center" vertical="center" textRotation="0" wrapText="true" indent="0" shrinkToFit="false"/>
      <protection locked="true" hidden="false"/>
    </xf>
    <xf numFmtId="164" fontId="26" fillId="0" borderId="8" xfId="0" applyFont="true" applyBorder="true" applyAlignment="true" applyProtection="false">
      <alignment horizontal="general" vertical="center" textRotation="0" wrapText="false" indent="0" shrinkToFit="false"/>
      <protection locked="true" hidden="false"/>
    </xf>
    <xf numFmtId="164" fontId="43" fillId="0" borderId="2" xfId="0" applyFont="true" applyBorder="true" applyAlignment="true" applyProtection="false">
      <alignment horizontal="center" vertical="center" textRotation="0" wrapText="true" indent="0" shrinkToFit="false"/>
      <protection locked="true" hidden="false"/>
    </xf>
    <xf numFmtId="164" fontId="43" fillId="0" borderId="2" xfId="0" applyFont="true" applyBorder="true" applyAlignment="true" applyProtection="false">
      <alignment horizontal="center" vertical="center" textRotation="0" wrapText="false" indent="0" shrinkToFit="false"/>
      <protection locked="true" hidden="false"/>
    </xf>
    <xf numFmtId="164" fontId="43" fillId="0" borderId="58" xfId="0" applyFont="true" applyBorder="true" applyAlignment="true" applyProtection="false">
      <alignment horizontal="center" vertical="center" textRotation="0" wrapText="false" indent="0" shrinkToFit="false"/>
      <protection locked="true" hidden="false"/>
    </xf>
    <xf numFmtId="164" fontId="43" fillId="0" borderId="7" xfId="0" applyFont="true" applyBorder="true" applyAlignment="true" applyProtection="false">
      <alignment horizontal="center" vertical="center" textRotation="0" wrapText="false" indent="0" shrinkToFit="false"/>
      <protection locked="true" hidden="false"/>
    </xf>
    <xf numFmtId="164" fontId="25" fillId="0" borderId="3" xfId="0" applyFont="true" applyBorder="true" applyAlignment="true" applyProtection="false">
      <alignment horizontal="general" vertical="center" textRotation="0" wrapText="true" indent="0" shrinkToFit="false"/>
      <protection locked="true" hidden="false"/>
    </xf>
    <xf numFmtId="164" fontId="26" fillId="0" borderId="5" xfId="0" applyFont="true" applyBorder="true" applyAlignment="true" applyProtection="false">
      <alignment horizontal="general" vertical="center" textRotation="0" wrapText="true" indent="0" shrinkToFit="false"/>
      <protection locked="true" hidden="false"/>
    </xf>
    <xf numFmtId="164" fontId="43" fillId="0" borderId="9" xfId="0" applyFont="true" applyBorder="true" applyAlignment="true" applyProtection="false">
      <alignment horizontal="center" vertical="center" textRotation="0" wrapText="true" indent="0" shrinkToFit="false"/>
      <protection locked="true" hidden="false"/>
    </xf>
    <xf numFmtId="164" fontId="43" fillId="0" borderId="5" xfId="0" applyFont="true" applyBorder="true" applyAlignment="true" applyProtection="false">
      <alignment horizontal="center" vertical="center" textRotation="0" wrapText="true" indent="0" shrinkToFit="false"/>
      <protection locked="true" hidden="false"/>
    </xf>
    <xf numFmtId="164" fontId="43" fillId="0" borderId="5" xfId="0" applyFont="true" applyBorder="true" applyAlignment="true" applyProtection="false">
      <alignment horizontal="center" vertical="center" textRotation="0" wrapText="false" indent="0" shrinkToFit="false"/>
      <protection locked="true" hidden="false"/>
    </xf>
    <xf numFmtId="164" fontId="32" fillId="0" borderId="8" xfId="0" applyFont="true" applyBorder="true" applyAlignment="true" applyProtection="false">
      <alignment horizontal="general" vertical="center" textRotation="0" wrapText="fals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87" fontId="43" fillId="0" borderId="6" xfId="0" applyFont="true" applyBorder="true" applyAlignment="true" applyProtection="false">
      <alignment horizontal="center" vertical="center" textRotation="0" wrapText="false" indent="0" shrinkToFit="false"/>
      <protection locked="true" hidden="false"/>
    </xf>
    <xf numFmtId="168" fontId="38" fillId="0" borderId="6" xfId="0" applyFont="true" applyBorder="true" applyAlignment="true" applyProtection="false">
      <alignment horizontal="center" vertical="center" textRotation="0" wrapText="false" indent="0" shrinkToFit="false"/>
      <protection locked="true" hidden="false"/>
    </xf>
    <xf numFmtId="164" fontId="43" fillId="0" borderId="8" xfId="0" applyFont="true" applyBorder="true" applyAlignment="true" applyProtection="false">
      <alignment horizontal="center" vertical="center" textRotation="0" wrapText="false" indent="0" shrinkToFit="false"/>
      <protection locked="true" hidden="false"/>
    </xf>
    <xf numFmtId="168" fontId="38" fillId="0" borderId="7" xfId="0" applyFont="true" applyBorder="true" applyAlignment="true" applyProtection="false">
      <alignment horizontal="center" vertical="center" textRotation="0" wrapText="false" indent="0" shrinkToFit="false"/>
      <protection locked="true" hidden="false"/>
    </xf>
    <xf numFmtId="164" fontId="32" fillId="0" borderId="3" xfId="0" applyFont="true" applyBorder="true" applyAlignment="true" applyProtection="false">
      <alignment horizontal="justify" vertical="center" textRotation="0" wrapText="true" indent="0" shrinkToFit="false"/>
      <protection locked="true" hidden="false"/>
    </xf>
    <xf numFmtId="164" fontId="5" fillId="0" borderId="5" xfId="0" applyFont="true" applyBorder="true" applyAlignment="true" applyProtection="false">
      <alignment horizontal="center" vertical="center" textRotation="0" wrapText="false" indent="0" shrinkToFit="false"/>
      <protection locked="true" hidden="false"/>
    </xf>
    <xf numFmtId="187" fontId="43" fillId="0" borderId="5" xfId="0" applyFont="true" applyBorder="true" applyAlignment="true" applyProtection="false">
      <alignment horizontal="center" vertical="center" textRotation="0" wrapText="false" indent="0" shrinkToFit="false"/>
      <protection locked="true" hidden="false"/>
    </xf>
    <xf numFmtId="168" fontId="38" fillId="0" borderId="9" xfId="0" applyFont="true" applyBorder="true" applyAlignment="true" applyProtection="false">
      <alignment horizontal="center" vertical="center" textRotation="0" wrapText="false" indent="0" shrinkToFit="false"/>
      <protection locked="true" hidden="false"/>
    </xf>
    <xf numFmtId="168" fontId="38" fillId="0" borderId="5" xfId="0" applyFont="true" applyBorder="true" applyAlignment="true" applyProtection="false">
      <alignment horizontal="center" vertical="center" textRotation="0" wrapText="false" indent="0" shrinkToFit="false"/>
      <protection locked="true" hidden="false"/>
    </xf>
    <xf numFmtId="168" fontId="38" fillId="0" borderId="5" xfId="0" applyFont="true" applyBorder="true" applyAlignment="true" applyProtection="false">
      <alignment horizontal="general" vertical="center" textRotation="0" wrapText="false" indent="0" shrinkToFit="false"/>
      <protection locked="true" hidden="false"/>
    </xf>
    <xf numFmtId="164" fontId="43" fillId="0" borderId="3" xfId="0" applyFont="true" applyBorder="true" applyAlignment="true" applyProtection="false">
      <alignment horizontal="center" vertical="center" textRotation="0" wrapText="false" indent="0" shrinkToFit="false"/>
      <protection locked="true" hidden="false"/>
    </xf>
    <xf numFmtId="164" fontId="26" fillId="0" borderId="9"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86" fontId="31" fillId="8" borderId="0" xfId="0" applyFont="true" applyBorder="false" applyAlignment="true" applyProtection="false">
      <alignment horizontal="center" vertical="center" textRotation="0" wrapText="false" indent="0" shrinkToFit="false"/>
      <protection locked="true" hidden="false"/>
    </xf>
    <xf numFmtId="186" fontId="25" fillId="0" borderId="0" xfId="0" applyFont="true" applyBorder="true" applyAlignment="true" applyProtection="false">
      <alignment horizontal="center" vertical="center" textRotation="0" wrapText="true" indent="0" shrinkToFit="false"/>
      <protection locked="true" hidden="false"/>
    </xf>
    <xf numFmtId="164" fontId="25" fillId="0" borderId="54" xfId="0" applyFont="true" applyBorder="true" applyAlignment="true" applyProtection="false">
      <alignment horizontal="center" vertical="center" textRotation="0" wrapText="false" indent="0" shrinkToFit="false"/>
      <protection locked="true" hidden="false"/>
    </xf>
    <xf numFmtId="164" fontId="25" fillId="0" borderId="9" xfId="0" applyFont="true" applyBorder="true" applyAlignment="true" applyProtection="false">
      <alignment horizontal="general" vertical="center" textRotation="0" wrapText="true" indent="0" shrinkToFit="false"/>
      <protection locked="true" hidden="false"/>
    </xf>
    <xf numFmtId="179" fontId="26" fillId="0" borderId="9" xfId="0" applyFont="true" applyBorder="true" applyAlignment="true" applyProtection="false">
      <alignment horizontal="center" vertical="center" textRotation="0" wrapText="true" indent="0" shrinkToFit="false"/>
      <protection locked="true" hidden="false"/>
    </xf>
    <xf numFmtId="186" fontId="0" fillId="0" borderId="0" xfId="0" applyFont="false" applyBorder="true" applyAlignment="true" applyProtection="false">
      <alignment horizontal="center" vertical="bottom" textRotation="0" wrapText="false" indent="0" shrinkToFit="false"/>
      <protection locked="true" hidden="false"/>
    </xf>
    <xf numFmtId="179" fontId="26" fillId="0" borderId="0" xfId="0" applyFont="true" applyBorder="true" applyAlignment="true" applyProtection="false">
      <alignment horizontal="center" vertical="center" textRotation="0" wrapText="true" indent="0" shrinkToFit="false"/>
      <protection locked="true" hidden="false"/>
    </xf>
    <xf numFmtId="179" fontId="26" fillId="0" borderId="1" xfId="0" applyFont="true" applyBorder="true" applyAlignment="true" applyProtection="false">
      <alignment horizontal="center" vertical="center" textRotation="0" wrapText="true" indent="0" shrinkToFit="false"/>
      <protection locked="true" hidden="false"/>
    </xf>
    <xf numFmtId="179" fontId="26" fillId="9" borderId="1" xfId="0" applyFont="true" applyBorder="true" applyAlignment="true" applyProtection="false">
      <alignment horizontal="center" vertical="center" textRotation="0" wrapText="true" indent="0" shrinkToFit="false"/>
      <protection locked="true" hidden="false"/>
    </xf>
    <xf numFmtId="164" fontId="0" fillId="0" borderId="63" xfId="0" applyFont="false" applyBorder="true" applyAlignment="false" applyProtection="false">
      <alignment horizontal="general" vertical="bottom" textRotation="0" wrapText="false" indent="0" shrinkToFit="false"/>
      <protection locked="true" hidden="false"/>
    </xf>
    <xf numFmtId="176" fontId="26" fillId="0" borderId="62" xfId="0" applyFont="true" applyBorder="true" applyAlignment="true" applyProtection="false">
      <alignment horizontal="center" vertical="center" textRotation="0" wrapText="true" indent="0" shrinkToFit="false"/>
      <protection locked="true" hidden="false"/>
    </xf>
    <xf numFmtId="179" fontId="26" fillId="0" borderId="62" xfId="0" applyFont="true" applyBorder="true" applyAlignment="true" applyProtection="false">
      <alignment horizontal="center" vertical="center" textRotation="0" wrapText="true" indent="0" shrinkToFit="false"/>
      <protection locked="true" hidden="false"/>
    </xf>
    <xf numFmtId="179" fontId="0" fillId="0" borderId="23" xfId="0" applyFont="false" applyBorder="true" applyAlignment="true" applyProtection="false">
      <alignment horizontal="center" vertical="bottom" textRotation="0" wrapText="false" indent="0" shrinkToFit="false"/>
      <protection locked="true" hidden="false"/>
    </xf>
    <xf numFmtId="164" fontId="53" fillId="0" borderId="0" xfId="0" applyFont="true" applyBorder="false" applyAlignment="false" applyProtection="false">
      <alignment horizontal="general" vertical="bottom" textRotation="0" wrapText="false" indent="0" shrinkToFit="false"/>
      <protection locked="true" hidden="false"/>
    </xf>
    <xf numFmtId="164" fontId="31" fillId="0" borderId="2" xfId="0" applyFont="true" applyBorder="true" applyAlignment="true" applyProtection="false">
      <alignment horizontal="center" vertical="center" textRotation="0" wrapText="false" indent="0" shrinkToFit="false"/>
      <protection locked="true" hidden="false"/>
    </xf>
    <xf numFmtId="164" fontId="31" fillId="0" borderId="8" xfId="0" applyFont="true" applyBorder="true" applyAlignment="true" applyProtection="false">
      <alignment horizontal="center" vertical="center" textRotation="0" wrapText="false" indent="0" shrinkToFit="false"/>
      <protection locked="true" hidden="false"/>
    </xf>
    <xf numFmtId="164" fontId="31" fillId="0" borderId="0" xfId="0" applyFont="true" applyBorder="true" applyAlignment="true" applyProtection="false">
      <alignment horizontal="center" vertical="center" textRotation="0" wrapText="false" indent="0" shrinkToFit="false"/>
      <protection locked="true" hidden="false"/>
    </xf>
    <xf numFmtId="164" fontId="31" fillId="0" borderId="6" xfId="0" applyFont="true" applyBorder="true" applyAlignment="true" applyProtection="false">
      <alignment horizontal="center" vertical="center" textRotation="0" wrapText="false" indent="0" shrinkToFit="false"/>
      <protection locked="true" hidden="false"/>
    </xf>
    <xf numFmtId="164" fontId="26" fillId="0" borderId="8"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79" fontId="0" fillId="0" borderId="6" xfId="0" applyFont="true" applyBorder="true" applyAlignment="false" applyProtection="false">
      <alignment horizontal="general" vertical="bottom" textRotation="0" wrapText="fals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4" fontId="0" fillId="0" borderId="4" xfId="0" applyFont="true" applyBorder="true" applyAlignment="false" applyProtection="false">
      <alignment horizontal="general" vertical="bottom" textRotation="0" wrapText="false" indent="0" shrinkToFit="false"/>
      <protection locked="true" hidden="false"/>
    </xf>
    <xf numFmtId="179" fontId="0" fillId="0" borderId="5" xfId="0" applyFont="true" applyBorder="true" applyAlignment="false" applyProtection="false">
      <alignment horizontal="general" vertical="bottom" textRotation="0" wrapText="false" indent="0" shrinkToFit="false"/>
      <protection locked="true" hidden="false"/>
    </xf>
    <xf numFmtId="164" fontId="25" fillId="0" borderId="54" xfId="0" applyFont="true" applyBorder="true" applyAlignment="true" applyProtection="false">
      <alignment horizontal="center" vertical="center" textRotation="0" wrapText="false" indent="0" shrinkToFit="false"/>
      <protection locked="true" hidden="false"/>
    </xf>
    <xf numFmtId="164" fontId="25" fillId="0" borderId="9" xfId="0" applyFont="true" applyBorder="true" applyAlignment="true" applyProtection="false">
      <alignment horizontal="center" vertical="center" textRotation="0" wrapText="true" indent="0" shrinkToFit="false"/>
      <protection locked="true" hidden="false"/>
    </xf>
    <xf numFmtId="179" fontId="25" fillId="0" borderId="55" xfId="0" applyFont="true" applyBorder="true" applyAlignment="true" applyProtection="false">
      <alignment horizontal="center" vertical="center" textRotation="0" wrapText="true" indent="0" shrinkToFit="false"/>
      <protection locked="true" hidden="false"/>
    </xf>
    <xf numFmtId="164" fontId="25" fillId="0" borderId="56" xfId="0" applyFont="true" applyBorder="true" applyAlignment="true" applyProtection="false">
      <alignment horizontal="center" vertical="center" textRotation="0" wrapText="false" indent="0" shrinkToFit="false"/>
      <protection locked="true" hidden="false"/>
    </xf>
    <xf numFmtId="164" fontId="25" fillId="0" borderId="1" xfId="0" applyFont="true" applyBorder="true" applyAlignment="true" applyProtection="false">
      <alignment horizontal="center" vertical="center" textRotation="0" wrapText="true" indent="0" shrinkToFit="false"/>
      <protection locked="true" hidden="false"/>
    </xf>
    <xf numFmtId="178" fontId="26" fillId="0" borderId="1" xfId="0" applyFont="true" applyBorder="true" applyAlignment="true" applyProtection="false">
      <alignment horizontal="center" vertical="center" textRotation="0" wrapText="true" indent="0" shrinkToFit="false"/>
      <protection locked="true" hidden="false"/>
    </xf>
    <xf numFmtId="179" fontId="26" fillId="0" borderId="60" xfId="0" applyFont="true" applyBorder="true" applyAlignment="true" applyProtection="false">
      <alignment horizontal="center" vertical="center" textRotation="0" wrapText="true" indent="0" shrinkToFit="false"/>
      <protection locked="true" hidden="false"/>
    </xf>
    <xf numFmtId="178" fontId="26" fillId="0" borderId="56"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general" vertical="center" textRotation="0" wrapText="true" indent="0" shrinkToFit="false"/>
      <protection locked="true" hidden="false"/>
    </xf>
    <xf numFmtId="176" fontId="26" fillId="0" borderId="1" xfId="0" applyFont="true" applyBorder="true" applyAlignment="true" applyProtection="false">
      <alignment horizontal="center" vertical="center" textRotation="0" wrapText="true" indent="0" shrinkToFit="false"/>
      <protection locked="true" hidden="false"/>
    </xf>
    <xf numFmtId="178" fontId="26" fillId="0" borderId="9" xfId="0" applyFont="true" applyBorder="true" applyAlignment="true" applyProtection="false">
      <alignment horizontal="center" vertical="center" textRotation="0" wrapText="true" indent="0" shrinkToFit="false"/>
      <protection locked="true" hidden="false"/>
    </xf>
    <xf numFmtId="179" fontId="26" fillId="0" borderId="55"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25" fillId="2" borderId="0" xfId="0" applyFont="true" applyBorder="false" applyAlignment="true" applyProtection="false">
      <alignment horizontal="center" vertical="bottom" textRotation="0" wrapText="false" indent="0" shrinkToFit="false"/>
      <protection locked="true" hidden="false"/>
    </xf>
    <xf numFmtId="164" fontId="51" fillId="2" borderId="0" xfId="30" applyFont="true" applyBorder="false" applyAlignment="true" applyProtection="false">
      <alignment horizontal="center" vertical="bottom" textRotation="0" wrapText="false" indent="0" shrinkToFit="false"/>
      <protection locked="true" hidden="false"/>
    </xf>
    <xf numFmtId="164" fontId="25" fillId="2" borderId="0" xfId="30" applyFont="true" applyBorder="false" applyAlignment="true" applyProtection="false">
      <alignment horizontal="center"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center" vertical="center" textRotation="0" wrapText="true" indent="0" shrinkToFit="false"/>
      <protection locked="true" hidden="false"/>
    </xf>
    <xf numFmtId="164" fontId="38" fillId="0" borderId="9" xfId="0" applyFont="true" applyBorder="true" applyAlignment="true" applyProtection="false">
      <alignment horizontal="center" vertical="center" textRotation="0" wrapText="true" indent="0" shrinkToFit="false"/>
      <protection locked="true" hidden="false"/>
    </xf>
    <xf numFmtId="164" fontId="38" fillId="0" borderId="4"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true" indent="0" shrinkToFit="false"/>
      <protection locked="true" hidden="false"/>
    </xf>
    <xf numFmtId="164" fontId="31" fillId="0" borderId="6" xfId="0" applyFont="true" applyBorder="true" applyAlignment="true" applyProtection="false">
      <alignment horizontal="center" vertical="center" textRotation="0" wrapText="false" indent="0" shrinkToFit="false"/>
      <protection locked="true" hidden="false"/>
    </xf>
    <xf numFmtId="164" fontId="5" fillId="0" borderId="6" xfId="0" applyFont="true" applyBorder="true" applyAlignment="true" applyProtection="false">
      <alignment horizontal="justify" vertical="center" textRotation="0" wrapText="true" indent="0" shrinkToFit="false"/>
      <protection locked="true" hidden="false"/>
    </xf>
    <xf numFmtId="164" fontId="54" fillId="0" borderId="7" xfId="0" applyFont="true" applyBorder="true" applyAlignment="true" applyProtection="false">
      <alignment horizontal="center" vertical="center" textRotation="0" wrapText="false" indent="0" shrinkToFit="false"/>
      <protection locked="true" hidden="false"/>
    </xf>
    <xf numFmtId="168" fontId="54" fillId="2" borderId="0" xfId="0" applyFont="true" applyBorder="true" applyAlignment="true" applyProtection="false">
      <alignment horizontal="center" vertical="center" textRotation="0" wrapText="false" indent="0" shrinkToFit="false"/>
      <protection locked="true" hidden="false"/>
    </xf>
    <xf numFmtId="179" fontId="26" fillId="0" borderId="0" xfId="0" applyFont="true" applyBorder="false" applyAlignment="true" applyProtection="false">
      <alignment horizontal="general" vertical="center" textRotation="0" wrapText="false" indent="0" shrinkToFit="false"/>
      <protection locked="true" hidden="false"/>
    </xf>
    <xf numFmtId="164" fontId="5" fillId="0" borderId="6" xfId="0" applyFont="true" applyBorder="true" applyAlignment="true" applyProtection="false">
      <alignment horizontal="general" vertical="center" textRotation="0" wrapText="false" indent="0" shrinkToFit="false"/>
      <protection locked="true" hidden="false"/>
    </xf>
    <xf numFmtId="164" fontId="6" fillId="0" borderId="0" xfId="30" applyFont="true" applyBorder="false" applyAlignment="false" applyProtection="false">
      <alignment horizontal="general" vertical="bottom" textRotation="0" wrapText="false" indent="0" shrinkToFit="false"/>
      <protection locked="true" hidden="false"/>
    </xf>
    <xf numFmtId="164" fontId="8" fillId="0" borderId="0" xfId="30" applyFont="true" applyBorder="true" applyAlignment="true" applyProtection="false">
      <alignment horizontal="center" vertical="center" textRotation="0" wrapText="true" indent="0" shrinkToFit="false"/>
      <protection locked="true" hidden="false"/>
    </xf>
    <xf numFmtId="188" fontId="6" fillId="0" borderId="0" xfId="30" applyFont="true" applyBorder="false" applyAlignment="true" applyProtection="false">
      <alignment horizontal="center" vertical="bottom" textRotation="0" wrapText="false" indent="0" shrinkToFit="false"/>
      <protection locked="true" hidden="false"/>
    </xf>
    <xf numFmtId="164" fontId="6" fillId="0" borderId="0" xfId="30" applyFont="true" applyBorder="false" applyAlignment="true" applyProtection="false">
      <alignment horizontal="center" vertical="bottom" textRotation="0" wrapText="false" indent="0" shrinkToFit="false"/>
      <protection locked="true" hidden="false"/>
    </xf>
    <xf numFmtId="164" fontId="26" fillId="0" borderId="0" xfId="30" applyFont="true" applyBorder="true" applyAlignment="true" applyProtection="false">
      <alignment horizontal="center" vertical="center" textRotation="0" wrapText="false" indent="0" shrinkToFit="false"/>
      <protection locked="true" hidden="false"/>
    </xf>
    <xf numFmtId="188" fontId="6" fillId="0" borderId="0" xfId="30" applyFont="true" applyBorder="false" applyAlignment="false" applyProtection="false">
      <alignment horizontal="general" vertical="bottom" textRotation="0" wrapText="false" indent="0" shrinkToFit="false"/>
      <protection locked="true" hidden="false"/>
    </xf>
    <xf numFmtId="164" fontId="24" fillId="0" borderId="0" xfId="30" applyFont="true" applyBorder="false" applyAlignment="true" applyProtection="false">
      <alignment horizontal="center" vertical="bottom" textRotation="0" wrapText="false" indent="0" shrinkToFit="false"/>
      <protection locked="true" hidden="false"/>
    </xf>
    <xf numFmtId="164" fontId="55" fillId="0" borderId="0" xfId="30" applyFont="true" applyBorder="false" applyAlignment="true" applyProtection="false">
      <alignment horizontal="center" vertical="bottom" textRotation="0" wrapText="false" indent="0" shrinkToFit="false"/>
      <protection locked="true" hidden="false"/>
    </xf>
    <xf numFmtId="164" fontId="51" fillId="2" borderId="0" xfId="30" applyFont="true" applyBorder="true" applyAlignment="true" applyProtection="false">
      <alignment horizontal="center" vertical="center" textRotation="0" wrapText="false" indent="0" shrinkToFit="false"/>
      <protection locked="true" hidden="false"/>
    </xf>
    <xf numFmtId="164" fontId="26" fillId="2" borderId="0" xfId="30" applyFont="true" applyBorder="false" applyAlignment="true" applyProtection="false">
      <alignment horizontal="center" vertical="bottom" textRotation="0" wrapText="false" indent="0" shrinkToFit="false"/>
      <protection locked="true" hidden="false"/>
    </xf>
    <xf numFmtId="164" fontId="26" fillId="0" borderId="0" xfId="30" applyFont="true" applyBorder="false" applyAlignment="true" applyProtection="false">
      <alignment horizontal="general" vertical="bottom" textRotation="0" wrapText="false" indent="0" shrinkToFit="false"/>
      <protection locked="true" hidden="false"/>
    </xf>
    <xf numFmtId="164" fontId="26" fillId="0" borderId="0" xfId="30" applyFont="true" applyBorder="false" applyAlignment="false" applyProtection="false">
      <alignment horizontal="general" vertical="bottom" textRotation="0" wrapText="false" indent="0" shrinkToFit="false"/>
      <protection locked="true" hidden="false"/>
    </xf>
    <xf numFmtId="188" fontId="26" fillId="0" borderId="0" xfId="30" applyFont="true" applyBorder="false" applyAlignment="true" applyProtection="false">
      <alignment horizontal="center" vertical="bottom" textRotation="0" wrapText="false" indent="0" shrinkToFit="false"/>
      <protection locked="true" hidden="false"/>
    </xf>
    <xf numFmtId="164" fontId="26" fillId="0" borderId="0" xfId="30" applyFont="true" applyBorder="false" applyAlignment="true" applyProtection="false">
      <alignment horizontal="center" vertical="bottom" textRotation="0" wrapText="false" indent="0" shrinkToFit="false"/>
      <protection locked="true" hidden="false"/>
    </xf>
    <xf numFmtId="164" fontId="25" fillId="0" borderId="0" xfId="30" applyFont="true" applyBorder="false" applyAlignment="true" applyProtection="false">
      <alignment horizontal="center" vertical="bottom" textRotation="0" wrapText="false" indent="0" shrinkToFit="false"/>
      <protection locked="true" hidden="false"/>
    </xf>
    <xf numFmtId="164" fontId="6" fillId="0" borderId="0" xfId="30" applyFont="true" applyBorder="false" applyAlignment="true" applyProtection="false">
      <alignment horizontal="general" vertical="center" textRotation="0" wrapText="false" indent="0" shrinkToFit="false"/>
      <protection locked="true" hidden="false"/>
    </xf>
    <xf numFmtId="164" fontId="38" fillId="0" borderId="26" xfId="30" applyFont="true" applyBorder="true" applyAlignment="true" applyProtection="false">
      <alignment horizontal="center" vertical="center" textRotation="0" wrapText="false" indent="0" shrinkToFit="false"/>
      <protection locked="true" hidden="false"/>
    </xf>
    <xf numFmtId="164" fontId="38" fillId="0" borderId="52" xfId="30" applyFont="true" applyBorder="true" applyAlignment="true" applyProtection="false">
      <alignment horizontal="center" vertical="center" textRotation="0" wrapText="true" indent="0" shrinkToFit="false"/>
      <protection locked="true" hidden="false"/>
    </xf>
    <xf numFmtId="164" fontId="38" fillId="0" borderId="53" xfId="30" applyFont="true" applyBorder="true" applyAlignment="true" applyProtection="false">
      <alignment horizontal="center" vertical="center" textRotation="0" wrapText="false" indent="0" shrinkToFit="false"/>
      <protection locked="true" hidden="false"/>
    </xf>
    <xf numFmtId="164" fontId="26" fillId="0" borderId="0" xfId="30" applyFont="true" applyBorder="false" applyAlignment="true" applyProtection="false">
      <alignment horizontal="general" vertical="center" textRotation="0" wrapText="false" indent="0" shrinkToFit="false"/>
      <protection locked="true" hidden="false"/>
    </xf>
    <xf numFmtId="164" fontId="6" fillId="0" borderId="0" xfId="30" applyFont="true" applyBorder="false" applyAlignment="true" applyProtection="false">
      <alignment horizontal="center" vertical="center" textRotation="0" wrapText="true" indent="0" shrinkToFit="false"/>
      <protection locked="true" hidden="false"/>
    </xf>
    <xf numFmtId="164" fontId="38" fillId="0" borderId="54" xfId="30" applyFont="true" applyBorder="true" applyAlignment="true" applyProtection="false">
      <alignment horizontal="center" vertical="top" textRotation="0" wrapText="true" indent="0" shrinkToFit="false"/>
      <protection locked="true" hidden="false"/>
    </xf>
    <xf numFmtId="164" fontId="38" fillId="0" borderId="3" xfId="30" applyFont="true" applyBorder="true" applyAlignment="true" applyProtection="false">
      <alignment horizontal="center" vertical="center" textRotation="0" wrapText="true" indent="0" shrinkToFit="false"/>
      <protection locked="true" hidden="false"/>
    </xf>
    <xf numFmtId="164" fontId="38" fillId="0" borderId="9" xfId="30" applyFont="true" applyBorder="true" applyAlignment="true" applyProtection="false">
      <alignment horizontal="center" vertical="center" textRotation="0" wrapText="true" indent="0" shrinkToFit="false"/>
      <protection locked="true" hidden="false"/>
    </xf>
    <xf numFmtId="164" fontId="38" fillId="0" borderId="64" xfId="30" applyFont="true" applyBorder="true" applyAlignment="true" applyProtection="false">
      <alignment horizontal="center" vertical="center" textRotation="0" wrapText="true" indent="0" shrinkToFit="false"/>
      <protection locked="true" hidden="false"/>
    </xf>
    <xf numFmtId="164" fontId="38" fillId="0" borderId="0" xfId="30" applyFont="true" applyBorder="true" applyAlignment="true" applyProtection="false">
      <alignment horizontal="center" vertical="center" textRotation="0" wrapText="true" indent="0" shrinkToFit="false"/>
      <protection locked="true" hidden="false"/>
    </xf>
    <xf numFmtId="164" fontId="26" fillId="0" borderId="0" xfId="30" applyFont="true" applyBorder="false" applyAlignment="true" applyProtection="false">
      <alignment horizontal="center" vertical="center" textRotation="0" wrapText="true" indent="0" shrinkToFit="false"/>
      <protection locked="true" hidden="false"/>
    </xf>
    <xf numFmtId="164" fontId="56" fillId="0" borderId="0" xfId="30" applyFont="true" applyBorder="false" applyAlignment="true" applyProtection="false">
      <alignment horizontal="center" vertical="center" textRotation="0" wrapText="false" indent="0" shrinkToFit="false"/>
      <protection locked="true" hidden="false"/>
    </xf>
    <xf numFmtId="164" fontId="54" fillId="0" borderId="17" xfId="30" applyFont="true" applyBorder="true" applyAlignment="true" applyProtection="false">
      <alignment horizontal="center" vertical="center" textRotation="0" wrapText="false" indent="0" shrinkToFit="false"/>
      <protection locked="true" hidden="false"/>
    </xf>
    <xf numFmtId="164" fontId="54" fillId="0" borderId="6" xfId="30" applyFont="true" applyBorder="true" applyAlignment="true" applyProtection="false">
      <alignment horizontal="center" vertical="center" textRotation="0" wrapText="false" indent="0" shrinkToFit="false"/>
      <protection locked="true" hidden="false"/>
    </xf>
    <xf numFmtId="164" fontId="54" fillId="0" borderId="0" xfId="30" applyFont="true" applyBorder="true" applyAlignment="true" applyProtection="false">
      <alignment horizontal="center" vertical="center" textRotation="0" wrapText="false" indent="0" shrinkToFit="false"/>
      <protection locked="true" hidden="false"/>
    </xf>
    <xf numFmtId="164" fontId="26" fillId="0" borderId="64" xfId="30" applyFont="true" applyBorder="true" applyAlignment="true" applyProtection="false">
      <alignment horizontal="center" vertical="center" textRotation="0" wrapText="false" indent="0" shrinkToFit="false"/>
      <protection locked="true" hidden="false"/>
    </xf>
    <xf numFmtId="164" fontId="26" fillId="0" borderId="0" xfId="30" applyFont="true" applyBorder="false" applyAlignment="true" applyProtection="false">
      <alignment horizontal="center" vertical="center" textRotation="0" wrapText="false" indent="0" shrinkToFit="false"/>
      <protection locked="true" hidden="false"/>
    </xf>
    <xf numFmtId="164" fontId="31" fillId="0" borderId="17" xfId="30" applyFont="true" applyBorder="true" applyAlignment="true" applyProtection="false">
      <alignment horizontal="center" vertical="bottom" textRotation="0" wrapText="true" indent="0" shrinkToFit="false"/>
      <protection locked="true" hidden="false"/>
    </xf>
    <xf numFmtId="164" fontId="43" fillId="0" borderId="6" xfId="30" applyFont="true" applyBorder="true" applyAlignment="true" applyProtection="false">
      <alignment horizontal="center" vertical="bottom" textRotation="0" wrapText="false" indent="0" shrinkToFit="false"/>
      <protection locked="true" hidden="false"/>
    </xf>
    <xf numFmtId="164" fontId="31" fillId="0" borderId="6" xfId="30" applyFont="true" applyBorder="true" applyAlignment="true" applyProtection="false">
      <alignment horizontal="center" vertical="center" textRotation="0" wrapText="false" indent="0" shrinkToFit="false"/>
      <protection locked="true" hidden="false"/>
    </xf>
    <xf numFmtId="168" fontId="54" fillId="0" borderId="6" xfId="30" applyFont="true" applyBorder="true" applyAlignment="true" applyProtection="false">
      <alignment horizontal="center" vertical="center" textRotation="0" wrapText="false" indent="0" shrinkToFit="false"/>
      <protection locked="true" hidden="false"/>
    </xf>
    <xf numFmtId="168" fontId="54" fillId="0" borderId="7" xfId="30" applyFont="true" applyBorder="true" applyAlignment="true" applyProtection="false">
      <alignment horizontal="center" vertical="center" textRotation="0" wrapText="false" indent="0" shrinkToFit="false"/>
      <protection locked="true" hidden="false"/>
    </xf>
    <xf numFmtId="168" fontId="54" fillId="0" borderId="18" xfId="30" applyFont="true" applyBorder="true" applyAlignment="true" applyProtection="false">
      <alignment horizontal="center" vertical="center" textRotation="0" wrapText="false" indent="0" shrinkToFit="false"/>
      <protection locked="true" hidden="false"/>
    </xf>
    <xf numFmtId="179" fontId="26" fillId="0" borderId="0" xfId="30" applyFont="true" applyBorder="false" applyAlignment="true" applyProtection="false">
      <alignment horizontal="right" vertical="center" textRotation="0" wrapText="false" indent="0" shrinkToFit="false"/>
      <protection locked="true" hidden="false"/>
    </xf>
    <xf numFmtId="164" fontId="31" fillId="0" borderId="6" xfId="30" applyFont="true" applyBorder="true" applyAlignment="true" applyProtection="false">
      <alignment horizontal="center" vertical="bottom" textRotation="0" wrapText="false" indent="0" shrinkToFit="false"/>
      <protection locked="true" hidden="false"/>
    </xf>
    <xf numFmtId="168" fontId="54" fillId="0" borderId="0" xfId="30" applyFont="true" applyBorder="true" applyAlignment="true" applyProtection="false">
      <alignment horizontal="center" vertical="center" textRotation="0" wrapText="false" indent="0" shrinkToFit="false"/>
      <protection locked="true" hidden="false"/>
    </xf>
    <xf numFmtId="179" fontId="26" fillId="0" borderId="35" xfId="30" applyFont="true" applyBorder="true" applyAlignment="true" applyProtection="false">
      <alignment horizontal="right" vertical="center" textRotation="0" wrapText="false" indent="0" shrinkToFit="false"/>
      <protection locked="true" hidden="false"/>
    </xf>
    <xf numFmtId="179" fontId="26" fillId="0" borderId="0" xfId="30" applyFont="true" applyBorder="false" applyAlignment="true" applyProtection="false">
      <alignment horizontal="right" vertical="bottom" textRotation="0" wrapText="false" indent="0" shrinkToFit="false"/>
      <protection locked="true" hidden="false"/>
    </xf>
    <xf numFmtId="164" fontId="26" fillId="0" borderId="11" xfId="30" applyFont="true" applyBorder="true" applyAlignment="true" applyProtection="false">
      <alignment horizontal="general" vertical="bottom" textRotation="0" wrapText="true" indent="0" shrinkToFit="false"/>
      <protection locked="true" hidden="false"/>
    </xf>
    <xf numFmtId="164" fontId="26" fillId="0" borderId="13" xfId="30" applyFont="true" applyBorder="true" applyAlignment="false" applyProtection="false">
      <alignment horizontal="general" vertical="bottom" textRotation="0" wrapText="false" indent="0" shrinkToFit="false"/>
      <protection locked="true" hidden="false"/>
    </xf>
    <xf numFmtId="164" fontId="26" fillId="0" borderId="14" xfId="30" applyFont="true" applyBorder="true" applyAlignment="false" applyProtection="false">
      <alignment horizontal="general" vertical="bottom" textRotation="0" wrapText="false" indent="0" shrinkToFit="false"/>
      <protection locked="true" hidden="false"/>
    </xf>
    <xf numFmtId="164" fontId="26" fillId="0" borderId="23" xfId="30" applyFont="true" applyBorder="true" applyAlignment="false" applyProtection="false">
      <alignment horizontal="general" vertical="bottom" textRotation="0" wrapText="false" indent="0" shrinkToFit="false"/>
      <protection locked="true" hidden="false"/>
    </xf>
    <xf numFmtId="164" fontId="26" fillId="0" borderId="0" xfId="30" applyFont="true" applyBorder="true" applyAlignment="false" applyProtection="false">
      <alignment horizontal="general" vertical="bottom" textRotation="0" wrapText="false" indent="0" shrinkToFit="false"/>
      <protection locked="true" hidden="false"/>
    </xf>
    <xf numFmtId="164" fontId="51" fillId="2" borderId="0" xfId="30" applyFont="true" applyBorder="true" applyAlignment="true" applyProtection="false">
      <alignment horizontal="general" vertical="center" textRotation="0" wrapText="false" indent="0" shrinkToFit="false"/>
      <protection locked="true" hidden="false"/>
    </xf>
    <xf numFmtId="164" fontId="57" fillId="0" borderId="0" xfId="30" applyFont="true" applyBorder="false" applyAlignment="true" applyProtection="false">
      <alignment horizontal="center" vertical="bottom" textRotation="0" wrapText="false" indent="0" shrinkToFit="false"/>
      <protection locked="true" hidden="false"/>
    </xf>
    <xf numFmtId="164" fontId="58" fillId="0" borderId="0" xfId="30" applyFont="true" applyBorder="false" applyAlignment="false" applyProtection="false">
      <alignment horizontal="general" vertical="bottom" textRotation="0" wrapText="false" indent="0" shrinkToFit="false"/>
      <protection locked="true" hidden="false"/>
    </xf>
    <xf numFmtId="164" fontId="38" fillId="0" borderId="24" xfId="30" applyFont="true" applyBorder="true" applyAlignment="true" applyProtection="false">
      <alignment horizontal="center" vertical="center" textRotation="0" wrapText="true" indent="0" shrinkToFit="false"/>
      <protection locked="true" hidden="false"/>
    </xf>
    <xf numFmtId="164" fontId="38" fillId="0" borderId="63" xfId="30" applyFont="true" applyBorder="true" applyAlignment="true" applyProtection="false">
      <alignment horizontal="center" vertical="center" textRotation="0" wrapText="true" indent="0" shrinkToFit="false"/>
      <protection locked="true" hidden="false"/>
    </xf>
    <xf numFmtId="164" fontId="59" fillId="10" borderId="0" xfId="0" applyFont="true" applyBorder="true" applyAlignment="true" applyProtection="false">
      <alignment horizontal="left" vertical="center" textRotation="0" wrapText="true" indent="1" shrinkToFit="false"/>
      <protection locked="true" hidden="false"/>
    </xf>
    <xf numFmtId="188" fontId="38" fillId="0" borderId="28" xfId="30" applyFont="true" applyBorder="true" applyAlignment="true" applyProtection="false">
      <alignment horizontal="center" vertical="center" textRotation="0" wrapText="true" indent="0" shrinkToFit="false"/>
      <protection locked="true" hidden="false"/>
    </xf>
    <xf numFmtId="188" fontId="38" fillId="0" borderId="29" xfId="30" applyFont="true" applyBorder="true" applyAlignment="true" applyProtection="false">
      <alignment horizontal="center" vertical="center" textRotation="0" wrapText="true" indent="0" shrinkToFit="false"/>
      <protection locked="true" hidden="false"/>
    </xf>
    <xf numFmtId="168" fontId="54" fillId="0" borderId="65" xfId="30" applyFont="true" applyBorder="true" applyAlignment="true" applyProtection="false">
      <alignment horizontal="center" vertical="center" textRotation="0" wrapText="false" indent="0" shrinkToFit="false"/>
      <protection locked="true" hidden="false"/>
    </xf>
    <xf numFmtId="168" fontId="54" fillId="0" borderId="60" xfId="30" applyFont="true" applyBorder="true" applyAlignment="true" applyProtection="false">
      <alignment horizontal="center" vertical="center" textRotation="0" wrapText="false" indent="0" shrinkToFit="false"/>
      <protection locked="true" hidden="false"/>
    </xf>
    <xf numFmtId="189" fontId="59" fillId="10" borderId="0" xfId="0" applyFont="true" applyBorder="true" applyAlignment="true" applyProtection="false">
      <alignment horizontal="left" vertical="center" textRotation="0" wrapText="true" indent="1" shrinkToFit="false"/>
      <protection locked="true" hidden="false"/>
    </xf>
    <xf numFmtId="168" fontId="54" fillId="0" borderId="66" xfId="30" applyFont="true" applyBorder="true" applyAlignment="true" applyProtection="false">
      <alignment horizontal="center" vertical="center" textRotation="0" wrapText="false" indent="0" shrinkToFit="false"/>
      <protection locked="tru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31" fillId="0" borderId="0" xfId="30" applyFont="true" applyBorder="true" applyAlignment="true" applyProtection="false">
      <alignment horizontal="center" vertical="center" textRotation="0" wrapText="true" indent="0" shrinkToFit="false"/>
      <protection locked="true" hidden="false"/>
    </xf>
    <xf numFmtId="164" fontId="26" fillId="0" borderId="0" xfId="30" applyFont="true" applyBorder="true" applyAlignment="true" applyProtection="false">
      <alignment horizontal="left" vertical="center" textRotation="0" wrapText="false" indent="0" shrinkToFit="false"/>
      <protection locked="true" hidden="false"/>
    </xf>
    <xf numFmtId="164" fontId="51" fillId="2" borderId="0" xfId="30" applyFont="true" applyBorder="true" applyAlignment="true" applyProtection="false">
      <alignment horizontal="center" vertical="bottom" textRotation="0" wrapText="false" indent="0" shrinkToFit="false"/>
      <protection locked="true" hidden="false"/>
    </xf>
    <xf numFmtId="164" fontId="38" fillId="0" borderId="30" xfId="30" applyFont="true" applyBorder="true" applyAlignment="true" applyProtection="false">
      <alignment horizontal="center" vertical="center" textRotation="0" wrapText="true" indent="0" shrinkToFit="false"/>
      <protection locked="true" hidden="false"/>
    </xf>
    <xf numFmtId="164" fontId="38" fillId="0" borderId="29" xfId="30" applyFont="true" applyBorder="true" applyAlignment="true" applyProtection="false">
      <alignment horizontal="center" vertical="center" textRotation="0" wrapText="false" indent="0" shrinkToFit="false"/>
      <protection locked="true" hidden="false"/>
    </xf>
    <xf numFmtId="164" fontId="38" fillId="0" borderId="44" xfId="30" applyFont="true" applyBorder="true" applyAlignment="true" applyProtection="false">
      <alignment horizontal="center" vertical="center" textRotation="0" wrapText="true" indent="0" shrinkToFit="false"/>
      <protection locked="true" hidden="false"/>
    </xf>
    <xf numFmtId="164" fontId="26" fillId="0" borderId="2" xfId="30" applyFont="true" applyBorder="true" applyAlignment="false" applyProtection="false">
      <alignment horizontal="general" vertical="bottom" textRotation="0" wrapText="false" indent="0" shrinkToFit="false"/>
      <protection locked="true" hidden="false"/>
    </xf>
    <xf numFmtId="164" fontId="26" fillId="0" borderId="58" xfId="30" applyFont="true" applyBorder="true" applyAlignment="false" applyProtection="false">
      <alignment horizontal="general" vertical="bottom" textRotation="0" wrapText="false" indent="0" shrinkToFit="false"/>
      <protection locked="true" hidden="false"/>
    </xf>
    <xf numFmtId="164" fontId="26" fillId="0" borderId="64" xfId="30" applyFont="true" applyBorder="true" applyAlignment="false" applyProtection="false">
      <alignment horizontal="general" vertical="bottom" textRotation="0" wrapText="false" indent="0" shrinkToFit="false"/>
      <protection locked="true" hidden="false"/>
    </xf>
    <xf numFmtId="164" fontId="6" fillId="0" borderId="7" xfId="30" applyFont="true" applyBorder="true" applyAlignment="false" applyProtection="false">
      <alignment horizontal="general" vertical="bottom" textRotation="0" wrapText="false" indent="0" shrinkToFit="false"/>
      <protection locked="true" hidden="false"/>
    </xf>
    <xf numFmtId="164" fontId="6" fillId="0" borderId="8" xfId="30" applyFont="true" applyBorder="true" applyAlignment="false" applyProtection="false">
      <alignment horizontal="general" vertical="bottom" textRotation="0" wrapText="false" indent="0" shrinkToFit="false"/>
      <protection locked="true" hidden="false"/>
    </xf>
    <xf numFmtId="164" fontId="6" fillId="0" borderId="35" xfId="30" applyFont="true" applyBorder="true" applyAlignment="false" applyProtection="false">
      <alignment horizontal="general" vertical="bottom" textRotation="0" wrapText="false" indent="0" shrinkToFit="false"/>
      <protection locked="true" hidden="false"/>
    </xf>
    <xf numFmtId="164" fontId="6" fillId="0" borderId="33" xfId="30" applyFont="true" applyBorder="true" applyAlignment="false" applyProtection="false">
      <alignment horizontal="general" vertical="bottom" textRotation="0" wrapText="false" indent="0" shrinkToFit="false"/>
      <protection locked="true" hidden="false"/>
    </xf>
    <xf numFmtId="164" fontId="6" fillId="0" borderId="67" xfId="30" applyFont="true" applyBorder="true" applyAlignment="false" applyProtection="false">
      <alignment horizontal="general" vertical="bottom" textRotation="0" wrapText="false" indent="0" shrinkToFit="false"/>
      <protection locked="true" hidden="false"/>
    </xf>
    <xf numFmtId="164" fontId="6" fillId="0" borderId="23" xfId="30" applyFont="true" applyBorder="true" applyAlignment="false" applyProtection="false">
      <alignment horizontal="general" vertical="bottom" textRotation="0" wrapText="false" indent="0" shrinkToFit="false"/>
      <protection locked="true" hidden="false"/>
    </xf>
    <xf numFmtId="164" fontId="5" fillId="0" borderId="0" xfId="30" applyFont="true" applyBorder="false" applyAlignment="false" applyProtection="false">
      <alignment horizontal="general" vertical="bottom" textRotation="0" wrapText="false" indent="0" shrinkToFit="false"/>
      <protection locked="true" hidden="false"/>
    </xf>
    <xf numFmtId="164" fontId="6" fillId="0" borderId="0" xfId="29" applyFont="true" applyBorder="false" applyAlignment="false" applyProtection="false">
      <alignment horizontal="general" vertical="bottom" textRotation="0" wrapText="false" indent="0" shrinkToFit="false"/>
      <protection locked="true" hidden="false"/>
    </xf>
    <xf numFmtId="164" fontId="37" fillId="0" borderId="0" xfId="29" applyFont="true" applyBorder="false" applyAlignment="false" applyProtection="false">
      <alignment horizontal="general" vertical="bottom" textRotation="0" wrapText="false" indent="0" shrinkToFit="false"/>
      <protection locked="true" hidden="false"/>
    </xf>
    <xf numFmtId="164" fontId="60" fillId="3" borderId="2" xfId="0" applyFont="true" applyBorder="true" applyAlignment="true" applyProtection="false">
      <alignment horizontal="center" vertical="center" textRotation="0" wrapText="true" indent="0" shrinkToFit="false"/>
      <protection locked="true" hidden="false"/>
    </xf>
    <xf numFmtId="164" fontId="15" fillId="0" borderId="0" xfId="29" applyFont="true" applyBorder="false" applyAlignment="false" applyProtection="false">
      <alignment horizontal="general" vertical="bottom" textRotation="0" wrapText="false" indent="0" shrinkToFit="false"/>
      <protection locked="true" hidden="false"/>
    </xf>
    <xf numFmtId="181" fontId="15" fillId="0" borderId="0" xfId="29" applyFont="true" applyBorder="false" applyAlignment="false" applyProtection="false">
      <alignment horizontal="general" vertical="bottom" textRotation="0" wrapText="false" indent="0" shrinkToFit="false"/>
      <protection locked="true" hidden="false"/>
    </xf>
    <xf numFmtId="164" fontId="26" fillId="0" borderId="0" xfId="29" applyFont="true" applyBorder="false" applyAlignment="false" applyProtection="false">
      <alignment horizontal="general" vertical="bottom" textRotation="0" wrapText="false" indent="0" shrinkToFit="false"/>
      <protection locked="true" hidden="false"/>
    </xf>
    <xf numFmtId="164" fontId="26" fillId="3" borderId="9" xfId="0" applyFont="true" applyBorder="true" applyAlignment="true" applyProtection="false">
      <alignment horizontal="center" vertical="center" textRotation="0" wrapText="false" indent="0" shrinkToFit="false"/>
      <protection locked="true" hidden="false"/>
    </xf>
    <xf numFmtId="164" fontId="14" fillId="0" borderId="0" xfId="29" applyFont="true" applyBorder="false" applyAlignment="true" applyProtection="false">
      <alignment horizontal="center" vertical="center" textRotation="0" wrapText="false" indent="0" shrinkToFit="false"/>
      <protection locked="true" hidden="false"/>
    </xf>
    <xf numFmtId="164" fontId="15" fillId="0" borderId="0" xfId="29" applyFont="true" applyBorder="false" applyAlignment="true" applyProtection="false">
      <alignment horizontal="center" vertical="center" textRotation="0" wrapText="false" indent="0" shrinkToFit="false"/>
      <protection locked="true" hidden="false"/>
    </xf>
    <xf numFmtId="164" fontId="26" fillId="0" borderId="0" xfId="29" applyFont="true" applyBorder="false" applyAlignment="true" applyProtection="false">
      <alignment horizontal="center" vertical="center" textRotation="0" wrapText="false" indent="0" shrinkToFit="false"/>
      <protection locked="true" hidden="false"/>
    </xf>
    <xf numFmtId="164" fontId="38" fillId="3" borderId="1" xfId="29" applyFont="true" applyBorder="true" applyAlignment="true" applyProtection="false">
      <alignment horizontal="center" vertical="center" textRotation="0" wrapText="false" indent="0" shrinkToFit="false"/>
      <protection locked="true" hidden="false"/>
    </xf>
    <xf numFmtId="164" fontId="38" fillId="3" borderId="1" xfId="29" applyFont="true" applyBorder="true" applyAlignment="true" applyProtection="false">
      <alignment horizontal="center" vertical="center" textRotation="0" wrapText="true" indent="0" shrinkToFit="false"/>
      <protection locked="true" hidden="false"/>
    </xf>
    <xf numFmtId="164" fontId="43" fillId="0" borderId="1" xfId="29" applyFont="true" applyBorder="true" applyAlignment="true" applyProtection="false">
      <alignment horizontal="center" vertical="center" textRotation="0" wrapText="false" indent="0" shrinkToFit="false"/>
      <protection locked="true" hidden="false"/>
    </xf>
    <xf numFmtId="190" fontId="43" fillId="0" borderId="1" xfId="29" applyFont="true" applyBorder="true" applyAlignment="true" applyProtection="false">
      <alignment horizontal="center" vertical="center" textRotation="0" wrapText="false" indent="0" shrinkToFit="false"/>
      <protection locked="true" hidden="false"/>
    </xf>
    <xf numFmtId="164" fontId="32" fillId="3" borderId="1" xfId="29" applyFont="true" applyBorder="true" applyAlignment="true" applyProtection="false">
      <alignment horizontal="center" vertical="center" textRotation="0" wrapText="true" indent="0" shrinkToFit="false"/>
      <protection locked="true" hidden="false"/>
    </xf>
    <xf numFmtId="164" fontId="43" fillId="0" borderId="1" xfId="29" applyFont="true" applyBorder="true" applyAlignment="true" applyProtection="false">
      <alignment horizontal="center" vertical="center" textRotation="0" wrapText="false" indent="0" shrinkToFit="false"/>
      <protection locked="true" hidden="false"/>
    </xf>
    <xf numFmtId="164" fontId="26" fillId="0" borderId="0" xfId="29" applyFont="true" applyBorder="false" applyAlignment="true" applyProtection="false">
      <alignment horizontal="center" vertical="bottom" textRotation="0" wrapText="false" indent="0" shrinkToFit="false"/>
      <protection locked="true" hidden="false"/>
    </xf>
    <xf numFmtId="164" fontId="43" fillId="0" borderId="2" xfId="29" applyFont="true" applyBorder="true" applyAlignment="true" applyProtection="false">
      <alignment horizontal="center" vertical="center" textRotation="0" wrapText="false" indent="0" shrinkToFit="false"/>
      <protection locked="true" hidden="false"/>
    </xf>
    <xf numFmtId="190" fontId="43" fillId="0" borderId="2" xfId="29" applyFont="true" applyBorder="true" applyAlignment="true" applyProtection="false">
      <alignment horizontal="center" vertical="center" textRotation="0" wrapText="false" indent="0" shrinkToFit="false"/>
      <protection locked="true" hidden="false"/>
    </xf>
    <xf numFmtId="164" fontId="30" fillId="0" borderId="0"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1" fillId="0" borderId="0" xfId="0" applyFont="true" applyBorder="true" applyAlignment="true" applyProtection="false">
      <alignment horizontal="center" vertical="center" textRotation="0" wrapText="false" indent="0" shrinkToFit="false"/>
      <protection locked="true" hidden="false"/>
    </xf>
    <xf numFmtId="164" fontId="32" fillId="0" borderId="0" xfId="0" applyFont="true" applyBorder="true" applyAlignment="true" applyProtection="false">
      <alignment horizontal="center" vertical="center" textRotation="0" wrapText="false" indent="0" shrinkToFit="false"/>
      <protection locked="true" hidden="false"/>
    </xf>
    <xf numFmtId="164" fontId="51" fillId="2"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general" vertical="bottom" textRotation="0" wrapText="false" indent="0" shrinkToFit="false"/>
      <protection locked="true" hidden="false"/>
    </xf>
    <xf numFmtId="164" fontId="25" fillId="0" borderId="20" xfId="0" applyFont="true" applyBorder="true" applyAlignment="true" applyProtection="false">
      <alignment horizontal="center" vertical="center" textRotation="0" wrapText="false" indent="0" shrinkToFit="false"/>
      <protection locked="true" hidden="false"/>
    </xf>
    <xf numFmtId="164" fontId="48" fillId="0" borderId="7" xfId="0" applyFont="true" applyBorder="true" applyAlignment="true" applyProtection="false">
      <alignment horizontal="center" vertical="bottom" textRotation="0" wrapText="false" indent="0" shrinkToFit="false"/>
      <protection locked="true" hidden="false"/>
    </xf>
    <xf numFmtId="164" fontId="48" fillId="0" borderId="20" xfId="0" applyFont="true" applyBorder="true" applyAlignment="true" applyProtection="false">
      <alignment horizontal="center" vertical="center" textRotation="0" wrapText="false" indent="0" shrinkToFit="false"/>
      <protection locked="true" hidden="false"/>
    </xf>
    <xf numFmtId="164" fontId="25" fillId="0" borderId="20" xfId="0" applyFont="true" applyBorder="true" applyAlignment="true" applyProtection="false">
      <alignment horizontal="center" vertical="center" textRotation="0" wrapText="true" indent="0" shrinkToFit="false"/>
      <protection locked="true" hidden="false"/>
    </xf>
    <xf numFmtId="164" fontId="48" fillId="0" borderId="7"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48" fillId="0" borderId="6" xfId="0" applyFont="true" applyBorder="true" applyAlignment="false" applyProtection="false">
      <alignment horizontal="general" vertical="bottom" textRotation="0" wrapText="false" indent="0" shrinkToFit="false"/>
      <protection locked="true" hidden="false"/>
    </xf>
    <xf numFmtId="164" fontId="26" fillId="0" borderId="6" xfId="0" applyFont="true" applyBorder="true" applyAlignment="true" applyProtection="false">
      <alignment horizontal="center" vertical="bottom" textRotation="0" wrapText="false" indent="0" shrinkToFit="false"/>
      <protection locked="true" hidden="false"/>
    </xf>
    <xf numFmtId="164" fontId="48" fillId="0" borderId="9" xfId="0" applyFont="true" applyBorder="true" applyAlignment="true" applyProtection="false">
      <alignment horizontal="center" vertical="center" textRotation="0" wrapText="true" indent="0" shrinkToFit="false"/>
      <protection locked="true" hidden="false"/>
    </xf>
    <xf numFmtId="164" fontId="48" fillId="0" borderId="21" xfId="0" applyFont="true" applyBorder="true" applyAlignment="true" applyProtection="false">
      <alignment horizontal="center" vertical="center" textRotation="0" wrapText="true" indent="0" shrinkToFit="false"/>
      <protection locked="true" hidden="false"/>
    </xf>
    <xf numFmtId="164" fontId="25" fillId="0" borderId="21" xfId="0" applyFont="true" applyBorder="true" applyAlignment="true" applyProtection="false">
      <alignment horizontal="center" vertical="center" textRotation="0" wrapText="true" indent="0" shrinkToFit="false"/>
      <protection locked="true" hidden="false"/>
    </xf>
    <xf numFmtId="164" fontId="62" fillId="0" borderId="7" xfId="0" applyFont="true" applyBorder="true" applyAlignment="true" applyProtection="false">
      <alignment horizontal="center" vertical="bottom" textRotation="0" wrapText="false" indent="0" shrinkToFit="false"/>
      <protection locked="true" hidden="false"/>
    </xf>
    <xf numFmtId="164" fontId="45" fillId="0" borderId="6" xfId="0" applyFont="true" applyBorder="true" applyAlignment="true" applyProtection="false">
      <alignment horizontal="center" vertical="bottom" textRotation="0" wrapText="false" indent="0" shrinkToFit="false"/>
      <protection locked="true" hidden="false"/>
    </xf>
    <xf numFmtId="168" fontId="48" fillId="0" borderId="6" xfId="0" applyFont="true" applyBorder="true" applyAlignment="true" applyProtection="false">
      <alignment horizontal="center" vertical="bottom" textRotation="0" wrapText="false" indent="0" shrinkToFit="false"/>
      <protection locked="true" hidden="false"/>
    </xf>
    <xf numFmtId="179" fontId="26" fillId="0" borderId="6" xfId="0" applyFont="true" applyBorder="true" applyAlignment="true" applyProtection="false">
      <alignment horizontal="center" vertical="bottom" textRotation="0" wrapText="false" indent="0" shrinkToFit="false"/>
      <protection locked="true" hidden="false"/>
    </xf>
    <xf numFmtId="168" fontId="25" fillId="0" borderId="6" xfId="0" applyFont="true" applyBorder="true" applyAlignment="true" applyProtection="false">
      <alignment horizontal="center" vertical="bottom" textRotation="0" wrapText="false" indent="0" shrinkToFit="false"/>
      <protection locked="true" hidden="false"/>
    </xf>
    <xf numFmtId="170" fontId="26" fillId="0" borderId="6" xfId="0" applyFont="true" applyBorder="true" applyAlignment="true" applyProtection="false">
      <alignment horizontal="center" vertical="bottom" textRotation="0" wrapText="false" indent="0" shrinkToFit="false"/>
      <protection locked="true" hidden="false"/>
    </xf>
    <xf numFmtId="179" fontId="26" fillId="0" borderId="0" xfId="0" applyFont="true" applyBorder="false" applyAlignment="true" applyProtection="false">
      <alignment horizontal="right" vertical="center" textRotation="0" wrapText="false" indent="0" shrinkToFit="false"/>
      <protection locked="true" hidden="false"/>
    </xf>
    <xf numFmtId="164" fontId="63" fillId="0" borderId="7" xfId="0" applyFont="true" applyBorder="true" applyAlignment="true" applyProtection="false">
      <alignment horizontal="center" vertical="bottom" textRotation="0" wrapText="false" indent="0" shrinkToFit="false"/>
      <protection locked="true" hidden="false"/>
    </xf>
    <xf numFmtId="179" fontId="26" fillId="0" borderId="0" xfId="0" applyFont="true" applyBorder="false" applyAlignment="true" applyProtection="false">
      <alignment horizontal="right" vertical="bottom" textRotation="0" wrapText="false" indent="0" shrinkToFit="false"/>
      <protection locked="true" hidden="false"/>
    </xf>
    <xf numFmtId="164" fontId="62" fillId="0" borderId="9" xfId="0" applyFont="true" applyBorder="true" applyAlignment="true" applyProtection="false">
      <alignment horizontal="center" vertical="bottom" textRotation="0" wrapText="false" indent="0" shrinkToFit="false"/>
      <protection locked="true" hidden="false"/>
    </xf>
    <xf numFmtId="164" fontId="45" fillId="0" borderId="5" xfId="0" applyFont="true" applyBorder="true" applyAlignment="true" applyProtection="false">
      <alignment horizontal="center" vertical="bottom" textRotation="0" wrapText="false" indent="0" shrinkToFit="false"/>
      <protection locked="true" hidden="false"/>
    </xf>
    <xf numFmtId="170" fontId="26" fillId="0" borderId="5" xfId="0" applyFont="true" applyBorder="true" applyAlignment="true" applyProtection="false">
      <alignment horizontal="center" vertical="bottom" textRotation="0" wrapText="false" indent="0" shrinkToFit="false"/>
      <protection locked="true" hidden="false"/>
    </xf>
    <xf numFmtId="168" fontId="25" fillId="0" borderId="5" xfId="0" applyFont="true" applyBorder="true" applyAlignment="true" applyProtection="false">
      <alignment horizontal="center"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65" fillId="0" borderId="0" xfId="0" applyFont="true" applyBorder="true" applyAlignment="true" applyProtection="false">
      <alignment horizontal="center" vertical="bottom" textRotation="0" wrapText="false" indent="0" shrinkToFit="false"/>
      <protection locked="true" hidden="false"/>
    </xf>
    <xf numFmtId="164" fontId="26" fillId="0" borderId="4" xfId="0" applyFont="true" applyBorder="true" applyAlignment="true" applyProtection="false">
      <alignment horizontal="center" vertical="bottom" textRotation="0" wrapText="false" indent="0" shrinkToFit="false"/>
      <protection locked="true" hidden="false"/>
    </xf>
    <xf numFmtId="164" fontId="25" fillId="0" borderId="2" xfId="0" applyFont="true" applyBorder="true" applyAlignment="true" applyProtection="false">
      <alignment horizontal="justify" vertical="center" textRotation="0" wrapText="true" indent="0" shrinkToFit="false"/>
      <protection locked="true" hidden="false"/>
    </xf>
    <xf numFmtId="164" fontId="26" fillId="0" borderId="19" xfId="0" applyFont="true" applyBorder="true" applyAlignment="true" applyProtection="false">
      <alignment horizontal="general" vertical="center" textRotation="0" wrapText="false" indent="0" shrinkToFit="false"/>
      <protection locked="true" hidden="false"/>
    </xf>
    <xf numFmtId="164" fontId="26" fillId="0" borderId="19" xfId="0" applyFont="true" applyBorder="true" applyAlignment="false" applyProtection="false">
      <alignment horizontal="general" vertical="bottom" textRotation="0" wrapText="false" indent="0" shrinkToFit="false"/>
      <protection locked="true" hidden="false"/>
    </xf>
    <xf numFmtId="164" fontId="26" fillId="0" borderId="20" xfId="0" applyFont="true" applyBorder="true" applyAlignment="true" applyProtection="false">
      <alignment horizontal="general" vertical="center" textRotation="0" wrapText="fals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6" fillId="0" borderId="6" xfId="0" applyFont="true" applyBorder="true" applyAlignment="true" applyProtection="false">
      <alignment horizontal="general" vertical="center" textRotation="0" wrapText="false" indent="0" shrinkToFit="false"/>
      <protection locked="true" hidden="false"/>
    </xf>
    <xf numFmtId="164" fontId="25" fillId="0" borderId="6" xfId="0" applyFont="true" applyBorder="true" applyAlignment="true" applyProtection="false">
      <alignment horizontal="center" vertical="center" textRotation="0" wrapText="false" indent="0" shrinkToFit="false"/>
      <protection locked="true" hidden="false"/>
    </xf>
    <xf numFmtId="164" fontId="26" fillId="0" borderId="3" xfId="0" applyFont="true" applyBorder="true" applyAlignment="false" applyProtection="false">
      <alignment horizontal="general" vertical="bottom" textRotation="0" wrapText="false" indent="0" shrinkToFit="false"/>
      <protection locked="true" hidden="false"/>
    </xf>
    <xf numFmtId="164" fontId="51" fillId="2" borderId="5" xfId="0" applyFont="true" applyBorder="true" applyAlignment="true" applyProtection="false">
      <alignment horizontal="center" vertical="bottom" textRotation="0" wrapText="false" indent="0" shrinkToFit="false"/>
      <protection locked="true" hidden="false"/>
    </xf>
    <xf numFmtId="164" fontId="26" fillId="0" borderId="4" xfId="0" applyFont="true" applyBorder="true" applyAlignment="false" applyProtection="false">
      <alignment horizontal="general" vertical="bottom" textRotation="0" wrapText="false" indent="0" shrinkToFit="false"/>
      <protection locked="true" hidden="false"/>
    </xf>
    <xf numFmtId="164" fontId="26" fillId="0" borderId="5" xfId="0" applyFont="true" applyBorder="true" applyAlignment="true" applyProtection="false">
      <alignment horizontal="general" vertical="center" textRotation="0" wrapText="false" indent="0" shrinkToFit="false"/>
      <protection locked="true" hidden="false"/>
    </xf>
    <xf numFmtId="180" fontId="48" fillId="0" borderId="5" xfId="0" applyFont="true" applyBorder="true" applyAlignment="true" applyProtection="false">
      <alignment horizontal="center" vertical="center" textRotation="0" wrapText="false" indent="0" shrinkToFit="false"/>
      <protection locked="true" hidden="false"/>
    </xf>
    <xf numFmtId="164" fontId="48" fillId="0" borderId="6" xfId="0" applyFont="true" applyBorder="true" applyAlignment="true" applyProtection="false">
      <alignment horizontal="center" vertical="center" textRotation="0" wrapText="false" indent="0" shrinkToFit="false"/>
      <protection locked="true" hidden="false"/>
    </xf>
    <xf numFmtId="164" fontId="45" fillId="0" borderId="6" xfId="0" applyFont="true" applyBorder="true" applyAlignment="false" applyProtection="false">
      <alignment horizontal="general" vertical="bottom" textRotation="0" wrapText="false" indent="0" shrinkToFit="false"/>
      <protection locked="true" hidden="false"/>
    </xf>
    <xf numFmtId="164" fontId="25" fillId="0" borderId="2" xfId="0" applyFont="true" applyBorder="true" applyAlignment="true" applyProtection="false">
      <alignment horizontal="justify"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6" fillId="0" borderId="6" xfId="0" applyFont="true" applyBorder="true" applyAlignment="true" applyProtection="false">
      <alignment horizontal="general" vertical="center" textRotation="0" wrapText="false" indent="0" shrinkToFit="false"/>
      <protection locked="true" hidden="false"/>
    </xf>
    <xf numFmtId="164" fontId="48" fillId="0" borderId="6" xfId="0" applyFont="true" applyBorder="true" applyAlignment="true" applyProtection="false">
      <alignment horizontal="center" vertical="center" textRotation="0" wrapText="false" indent="0" shrinkToFit="false"/>
      <protection locked="true" hidden="false"/>
    </xf>
    <xf numFmtId="164" fontId="48" fillId="0" borderId="6" xfId="0" applyFont="true" applyBorder="true" applyAlignment="true" applyProtection="false">
      <alignment horizontal="center" vertical="top" textRotation="0" wrapText="false" indent="0" shrinkToFit="false"/>
      <protection locked="true" hidden="false"/>
    </xf>
    <xf numFmtId="164" fontId="26" fillId="0" borderId="3" xfId="0" applyFont="true" applyBorder="true" applyAlignment="true" applyProtection="false">
      <alignment horizontal="justify" vertical="center" textRotation="0" wrapText="true" indent="0" shrinkToFit="false"/>
      <protection locked="true" hidden="false"/>
    </xf>
    <xf numFmtId="164" fontId="51" fillId="0" borderId="5" xfId="0" applyFont="true" applyBorder="true" applyAlignment="true" applyProtection="false">
      <alignment horizontal="center" vertical="bottom" textRotation="0" wrapText="false" indent="0" shrinkToFit="false"/>
      <protection locked="true" hidden="false"/>
    </xf>
    <xf numFmtId="164" fontId="26" fillId="0" borderId="4" xfId="0" applyFont="true" applyBorder="true" applyAlignment="true" applyProtection="false">
      <alignment horizontal="general" vertical="center" textRotation="0" wrapText="false" indent="0" shrinkToFit="false"/>
      <protection locked="true" hidden="false"/>
    </xf>
    <xf numFmtId="164" fontId="26" fillId="0" borderId="4" xfId="0" applyFont="true" applyBorder="true" applyAlignment="false" applyProtection="false">
      <alignment horizontal="general" vertical="bottom" textRotation="0" wrapText="false" indent="0" shrinkToFit="false"/>
      <protection locked="true" hidden="false"/>
    </xf>
    <xf numFmtId="164" fontId="26" fillId="0" borderId="5" xfId="0" applyFont="true" applyBorder="true" applyAlignment="true" applyProtection="false">
      <alignment horizontal="general" vertical="center" textRotation="0" wrapText="false" indent="0" shrinkToFit="false"/>
      <protection locked="true" hidden="false"/>
    </xf>
    <xf numFmtId="168" fontId="48" fillId="0" borderId="6" xfId="0" applyFont="true" applyBorder="true" applyAlignment="true" applyProtection="false">
      <alignment horizontal="center" vertical="bottom" textRotation="0" wrapText="false" indent="0" shrinkToFit="false"/>
      <protection locked="true" hidden="false"/>
    </xf>
    <xf numFmtId="164" fontId="45" fillId="0" borderId="0" xfId="30" applyFont="true" applyBorder="tru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true" applyProtection="false">
      <alignment horizontal="general" vertical="center" textRotation="0" wrapText="false" indent="0" shrinkToFit="false"/>
      <protection locked="true" hidden="false"/>
    </xf>
    <xf numFmtId="164" fontId="39" fillId="2" borderId="21" xfId="0" applyFont="true" applyBorder="true" applyAlignment="true" applyProtection="false">
      <alignment horizontal="center" vertical="center" textRotation="0" wrapText="true" indent="0" shrinkToFit="false"/>
      <protection locked="true" hidden="false"/>
    </xf>
    <xf numFmtId="164" fontId="39" fillId="0" borderId="0" xfId="0" applyFont="true" applyBorder="false" applyAlignment="true" applyProtection="false">
      <alignment horizontal="center" vertical="center" textRotation="0" wrapText="true" indent="0" shrinkToFit="false"/>
      <protection locked="true" hidden="false"/>
    </xf>
    <xf numFmtId="164" fontId="37" fillId="0" borderId="2" xfId="0" applyFont="true" applyBorder="true" applyAlignment="true" applyProtection="false">
      <alignment horizontal="general" vertical="center" textRotation="0" wrapText="false" indent="0" shrinkToFit="false"/>
      <protection locked="true" hidden="false"/>
    </xf>
    <xf numFmtId="164" fontId="37" fillId="0" borderId="20" xfId="0" applyFont="true" applyBorder="true" applyAlignment="true" applyProtection="false">
      <alignment horizontal="general" vertical="center" textRotation="0" wrapText="false" indent="0" shrinkToFit="false"/>
      <protection locked="true" hidden="false"/>
    </xf>
    <xf numFmtId="164" fontId="37" fillId="0" borderId="19" xfId="0" applyFont="true" applyBorder="true" applyAlignment="true" applyProtection="false">
      <alignment horizontal="general" vertical="center" textRotation="0" wrapText="false" indent="0" shrinkToFit="false"/>
      <protection locked="true" hidden="false"/>
    </xf>
    <xf numFmtId="164" fontId="39" fillId="0" borderId="20" xfId="0" applyFont="true" applyBorder="true" applyAlignment="true" applyProtection="false">
      <alignment horizontal="general" vertical="center" textRotation="0" wrapText="fals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7" xfId="0" applyFont="true" applyBorder="true" applyAlignment="true" applyProtection="false">
      <alignment horizontal="general" vertical="center" textRotation="0" wrapText="false" indent="0" shrinkToFit="false"/>
      <protection locked="true" hidden="false"/>
    </xf>
    <xf numFmtId="164" fontId="37" fillId="0" borderId="6" xfId="0" applyFont="true" applyBorder="true" applyAlignment="true" applyProtection="false">
      <alignment horizontal="general" vertical="center" textRotation="0" wrapText="false" indent="0" shrinkToFit="false"/>
      <protection locked="true" hidden="false"/>
    </xf>
    <xf numFmtId="164" fontId="37" fillId="0" borderId="0" xfId="0" applyFont="true" applyBorder="true" applyAlignment="true" applyProtection="false">
      <alignment horizontal="general" vertical="center" textRotation="0" wrapText="false" indent="0" shrinkToFit="false"/>
      <protection locked="true" hidden="false"/>
    </xf>
    <xf numFmtId="164" fontId="39" fillId="0" borderId="6" xfId="0" applyFont="true" applyBorder="true" applyAlignment="true" applyProtection="false">
      <alignment horizontal="general" vertical="center" textRotation="0" wrapText="false" indent="0" shrinkToFit="false"/>
      <protection locked="true" hidden="false"/>
    </xf>
    <xf numFmtId="168" fontId="39" fillId="2" borderId="1" xfId="0" applyFont="true" applyBorder="true" applyAlignment="true" applyProtection="false">
      <alignment horizontal="center" vertical="center" textRotation="0" wrapText="false" indent="0" shrinkToFit="false"/>
      <protection locked="true" hidden="false"/>
    </xf>
    <xf numFmtId="166" fontId="67" fillId="0" borderId="6" xfId="0" applyFont="true" applyBorder="true" applyAlignment="true" applyProtection="false">
      <alignment horizontal="left" vertical="center" textRotation="0" wrapText="false" indent="0" shrinkToFit="false"/>
      <protection locked="true" hidden="false"/>
    </xf>
    <xf numFmtId="164" fontId="37" fillId="0" borderId="8" xfId="0" applyFont="true" applyBorder="true" applyAlignment="true" applyProtection="false">
      <alignment horizontal="general" vertical="center" textRotation="0" wrapText="false" indent="0" shrinkToFit="false"/>
      <protection locked="true" hidden="false"/>
    </xf>
    <xf numFmtId="164" fontId="37" fillId="0" borderId="9" xfId="0" applyFont="true" applyBorder="true" applyAlignment="true" applyProtection="false">
      <alignment horizontal="general" vertical="center" textRotation="0" wrapText="false" indent="0" shrinkToFit="false"/>
      <protection locked="true" hidden="false"/>
    </xf>
    <xf numFmtId="164" fontId="37" fillId="0" borderId="5" xfId="0" applyFont="true" applyBorder="true" applyAlignment="true" applyProtection="false">
      <alignment horizontal="general" vertical="center" textRotation="0" wrapText="false" indent="0" shrinkToFit="false"/>
      <protection locked="true" hidden="false"/>
    </xf>
    <xf numFmtId="164" fontId="37" fillId="0" borderId="3" xfId="0" applyFont="true" applyBorder="true" applyAlignment="true" applyProtection="false">
      <alignment horizontal="general" vertical="center" textRotation="0" wrapText="false" indent="0" shrinkToFit="false"/>
      <protection locked="true" hidden="false"/>
    </xf>
    <xf numFmtId="164" fontId="39" fillId="0" borderId="7" xfId="0" applyFont="true" applyBorder="true" applyAlignment="true" applyProtection="false">
      <alignment horizontal="general" vertical="center" textRotation="0" wrapText="false" indent="0" shrinkToFit="false"/>
      <protection locked="true" hidden="false"/>
    </xf>
    <xf numFmtId="164" fontId="39" fillId="0" borderId="9" xfId="0" applyFont="true" applyBorder="true" applyAlignment="true" applyProtection="false">
      <alignment horizontal="general" vertical="center" textRotation="0" wrapText="false" indent="0" shrinkToFit="false"/>
      <protection locked="true" hidden="false"/>
    </xf>
    <xf numFmtId="164" fontId="37" fillId="0" borderId="1" xfId="0" applyFont="true" applyBorder="true" applyAlignment="true" applyProtection="false">
      <alignment horizontal="left" vertical="center" textRotation="0" wrapText="true" indent="0" shrinkToFit="false"/>
      <protection locked="true" hidden="false"/>
    </xf>
    <xf numFmtId="164" fontId="37" fillId="0" borderId="6" xfId="0" applyFont="true" applyBorder="true" applyAlignment="true" applyProtection="false">
      <alignment horizontal="general" vertical="center" textRotation="0" wrapText="true" indent="0" shrinkToFit="false"/>
      <protection locked="true" hidden="false"/>
    </xf>
    <xf numFmtId="168" fontId="39" fillId="2" borderId="21" xfId="0" applyFont="true" applyBorder="true" applyAlignment="true" applyProtection="false">
      <alignment horizontal="center" vertical="center" textRotation="0" wrapText="false" indent="0" shrinkToFit="false"/>
      <protection locked="true" hidden="false"/>
    </xf>
    <xf numFmtId="166" fontId="67" fillId="0" borderId="0" xfId="0" applyFont="true" applyBorder="true" applyAlignment="true" applyProtection="false">
      <alignment horizontal="left" vertical="center" textRotation="0" wrapText="false" indent="0" shrinkToFit="false"/>
      <protection locked="true" hidden="false"/>
    </xf>
    <xf numFmtId="164" fontId="39" fillId="2" borderId="7" xfId="0" applyFont="true" applyBorder="true" applyAlignment="true" applyProtection="false">
      <alignment horizontal="center" vertical="center" textRotation="0" wrapText="true" indent="0" shrinkToFit="false"/>
      <protection locked="true" hidden="false"/>
    </xf>
    <xf numFmtId="164" fontId="37" fillId="0" borderId="0" xfId="0" applyFont="true" applyBorder="true" applyAlignment="true" applyProtection="false">
      <alignment horizontal="general" vertical="center"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4" fontId="37" fillId="0" borderId="9" xfId="0" applyFont="true" applyBorder="true" applyAlignment="true" applyProtection="false">
      <alignment horizontal="left" vertical="center" textRotation="0" wrapText="true" indent="0" shrinkToFit="false"/>
      <protection locked="true" hidden="false"/>
    </xf>
    <xf numFmtId="164" fontId="37" fillId="0" borderId="7" xfId="0" applyFont="true" applyBorder="true" applyAlignment="true" applyProtection="false">
      <alignment horizontal="left" vertical="center" textRotation="0" wrapText="false" indent="0" shrinkToFit="false"/>
      <protection locked="true" hidden="false"/>
    </xf>
    <xf numFmtId="164" fontId="37" fillId="0" borderId="9" xfId="0" applyFont="true" applyBorder="true" applyAlignment="true" applyProtection="false">
      <alignment horizontal="left" vertical="center" textRotation="0" wrapText="false" indent="0" shrinkToFit="false"/>
      <protection locked="true" hidden="false"/>
    </xf>
    <xf numFmtId="164" fontId="37" fillId="0" borderId="4" xfId="0" applyFont="true" applyBorder="true" applyAlignment="true" applyProtection="false">
      <alignment horizontal="general" vertical="center" textRotation="0" wrapText="false" indent="0" shrinkToFit="false"/>
      <protection locked="true" hidden="false"/>
    </xf>
    <xf numFmtId="164" fontId="68" fillId="0" borderId="0" xfId="0" applyFont="true" applyBorder="fals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general" vertical="center" textRotation="0" wrapText="true" indent="0" shrinkToFit="false"/>
      <protection locked="true" hidden="false"/>
    </xf>
    <xf numFmtId="164" fontId="39" fillId="0" borderId="1" xfId="0" applyFont="true" applyBorder="true" applyAlignment="true" applyProtection="false">
      <alignment horizontal="center" vertical="center" textRotation="0" wrapText="true" indent="0" shrinkToFit="false"/>
      <protection locked="true" hidden="false"/>
    </xf>
    <xf numFmtId="164" fontId="39" fillId="0" borderId="2" xfId="0" applyFont="true" applyBorder="true" applyAlignment="true" applyProtection="false">
      <alignment horizontal="center" vertical="center" textRotation="0" wrapText="false" indent="0" shrinkToFit="false"/>
      <protection locked="true" hidden="false"/>
    </xf>
    <xf numFmtId="164" fontId="39" fillId="0" borderId="6" xfId="0" applyFont="true" applyBorder="true" applyAlignment="true" applyProtection="false">
      <alignment horizontal="left" vertical="center" textRotation="0" wrapText="false" indent="0" shrinkToFit="false"/>
      <protection locked="true" hidden="false"/>
    </xf>
    <xf numFmtId="164" fontId="37" fillId="0" borderId="9" xfId="0" applyFont="true" applyBorder="true" applyAlignment="true" applyProtection="false">
      <alignment horizontal="general" vertical="center" textRotation="0" wrapText="true" indent="0" shrinkToFit="false"/>
      <protection locked="true" hidden="false"/>
    </xf>
    <xf numFmtId="164" fontId="37" fillId="0" borderId="2" xfId="0" applyFont="true" applyBorder="true" applyAlignment="true" applyProtection="false">
      <alignment horizontal="left" vertical="center" textRotation="0" wrapText="true" indent="0" shrinkToFit="false"/>
      <protection locked="true" hidden="false"/>
    </xf>
    <xf numFmtId="164" fontId="37" fillId="0" borderId="58" xfId="0" applyFont="true" applyBorder="true" applyAlignment="true" applyProtection="false">
      <alignment horizontal="general" vertical="center" textRotation="0" wrapText="false" indent="0" shrinkToFit="false"/>
      <protection locked="true" hidden="false"/>
    </xf>
    <xf numFmtId="164" fontId="39" fillId="0" borderId="2" xfId="0" applyFont="true" applyBorder="true" applyAlignment="true" applyProtection="false">
      <alignment horizontal="general" vertical="center" textRotation="0" wrapText="false" indent="0" shrinkToFit="false"/>
      <protection locked="true" hidden="false"/>
    </xf>
    <xf numFmtId="164" fontId="37" fillId="0" borderId="6" xfId="0" applyFont="true" applyBorder="true" applyAlignment="true" applyProtection="false">
      <alignment horizontal="center" vertical="center" textRotation="0" wrapText="false" indent="0" shrinkToFit="false"/>
      <protection locked="true" hidden="false"/>
    </xf>
    <xf numFmtId="164" fontId="37" fillId="0" borderId="5" xfId="0" applyFont="true" applyBorder="true" applyAlignment="true" applyProtection="false">
      <alignment horizontal="center" vertical="center" textRotation="0" wrapText="false" indent="0" shrinkToFit="false"/>
      <protection locked="true" hidden="false"/>
    </xf>
    <xf numFmtId="164" fontId="37" fillId="0" borderId="1" xfId="0" applyFont="true" applyBorder="true" applyAlignment="true" applyProtection="false">
      <alignment horizontal="general" vertical="center" textRotation="0" wrapText="false" indent="0" shrinkToFit="false"/>
      <protection locked="true" hidden="false"/>
    </xf>
    <xf numFmtId="164" fontId="37" fillId="0" borderId="2" xfId="0" applyFont="true" applyBorder="true" applyAlignment="true" applyProtection="false">
      <alignment horizontal="center" vertical="center" textRotation="0" wrapText="false" indent="0" shrinkToFit="false"/>
      <protection locked="true" hidden="false"/>
    </xf>
    <xf numFmtId="164" fontId="37" fillId="0" borderId="20" xfId="0" applyFont="true" applyBorder="true" applyAlignment="true" applyProtection="false">
      <alignment horizontal="center" vertical="center" textRotation="0" wrapText="false" indent="0" shrinkToFit="false"/>
      <protection locked="true" hidden="false"/>
    </xf>
    <xf numFmtId="178" fontId="37" fillId="0" borderId="9" xfId="0" applyFont="true" applyBorder="true" applyAlignment="true" applyProtection="false">
      <alignment horizontal="general" vertical="center" textRotation="0" wrapText="false" indent="0" shrinkToFit="false"/>
      <protection locked="true" hidden="false"/>
    </xf>
    <xf numFmtId="164" fontId="39" fillId="0" borderId="0" xfId="0" applyFont="true" applyBorder="true" applyAlignment="true" applyProtection="false">
      <alignment horizontal="general" vertical="center" textRotation="0" wrapText="false" indent="0" shrinkToFit="false"/>
      <protection locked="true" hidden="false"/>
    </xf>
    <xf numFmtId="164" fontId="6" fillId="0" borderId="0" xfId="30" applyFont="tru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6" fillId="0" borderId="0" xfId="31"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center" vertical="center" textRotation="0" wrapText="true" indent="0" shrinkToFit="false"/>
      <protection locked="true" hidden="false"/>
    </xf>
    <xf numFmtId="164" fontId="6" fillId="0" borderId="0" xfId="31" applyFont="true" applyBorder="false" applyAlignment="true" applyProtection="false">
      <alignment horizontal="center" vertical="center" textRotation="0" wrapText="true" indent="0" shrinkToFit="false"/>
      <protection locked="true" hidden="false"/>
    </xf>
    <xf numFmtId="164" fontId="24" fillId="0" borderId="0" xfId="0" applyFont="true" applyBorder="false" applyAlignment="true" applyProtection="false">
      <alignment horizontal="center" vertical="bottom" textRotation="0" wrapText="false" indent="0" shrinkToFit="false"/>
      <protection locked="true" hidden="false"/>
    </xf>
    <xf numFmtId="164" fontId="38" fillId="0" borderId="0" xfId="0" applyFont="true" applyBorder="true" applyAlignment="true" applyProtection="false">
      <alignment horizontal="center" vertical="center" textRotation="0" wrapText="false" indent="0" shrinkToFit="false"/>
      <protection locked="true" hidden="false"/>
    </xf>
    <xf numFmtId="164" fontId="43" fillId="0" borderId="0" xfId="31" applyFont="true" applyBorder="false" applyAlignment="true" applyProtection="false">
      <alignment horizontal="center" vertical="bottom" textRotation="0" wrapText="false" indent="0" shrinkToFit="false"/>
      <protection locked="true" hidden="false"/>
    </xf>
    <xf numFmtId="164" fontId="26" fillId="0" borderId="0" xfId="31" applyFont="true" applyBorder="false" applyAlignment="true" applyProtection="false">
      <alignment horizontal="center" vertical="bottom" textRotation="0" wrapText="false" indent="0" shrinkToFit="false"/>
      <protection locked="true" hidden="false"/>
    </xf>
    <xf numFmtId="164" fontId="25" fillId="0" borderId="0" xfId="0" applyFont="true" applyBorder="true" applyAlignment="true" applyProtection="false">
      <alignment horizontal="left" vertical="bottom" textRotation="0" wrapText="false" indent="0" shrinkToFit="false"/>
      <protection locked="true" hidden="false"/>
    </xf>
    <xf numFmtId="164" fontId="26" fillId="0" borderId="0" xfId="31" applyFont="true" applyBorder="false" applyAlignment="false" applyProtection="false">
      <alignment horizontal="general" vertical="bottom" textRotation="0" wrapText="false" indent="0" shrinkToFit="false"/>
      <protection locked="true" hidden="false"/>
    </xf>
    <xf numFmtId="164" fontId="51" fillId="2" borderId="8" xfId="0" applyFont="true" applyBorder="true" applyAlignment="true" applyProtection="false">
      <alignment horizontal="left" vertical="bottom" textRotation="0" wrapText="false" indent="0" shrinkToFit="false"/>
      <protection locked="true" hidden="false"/>
    </xf>
    <xf numFmtId="164" fontId="38" fillId="0" borderId="1" xfId="31" applyFont="true" applyBorder="true" applyAlignment="true" applyProtection="false">
      <alignment horizontal="center" vertical="center" textRotation="0" wrapText="false" indent="0" shrinkToFit="false"/>
      <protection locked="true" hidden="false"/>
    </xf>
    <xf numFmtId="164" fontId="25" fillId="0" borderId="0" xfId="31" applyFont="true" applyBorder="false" applyAlignment="true" applyProtection="false">
      <alignment horizontal="general" vertical="center" textRotation="0" wrapText="false" indent="0" shrinkToFit="false"/>
      <protection locked="true" hidden="false"/>
    </xf>
    <xf numFmtId="164" fontId="57" fillId="0" borderId="0" xfId="31" applyFont="true" applyBorder="false" applyAlignment="true" applyProtection="false">
      <alignment horizontal="general" vertical="center" textRotation="0" wrapText="false" indent="0" shrinkToFit="false"/>
      <protection locked="true" hidden="false"/>
    </xf>
    <xf numFmtId="164" fontId="38" fillId="0" borderId="1" xfId="31" applyFont="true" applyBorder="true" applyAlignment="true" applyProtection="false">
      <alignment horizontal="center" vertical="center" textRotation="0" wrapText="true" indent="0" shrinkToFit="false"/>
      <protection locked="true" hidden="false"/>
    </xf>
    <xf numFmtId="164" fontId="54" fillId="0" borderId="1" xfId="31" applyFont="true" applyBorder="true" applyAlignment="true" applyProtection="false">
      <alignment horizontal="center" vertical="center" textRotation="0" wrapText="true" indent="0" shrinkToFit="false"/>
      <protection locked="true" hidden="false"/>
    </xf>
    <xf numFmtId="190" fontId="54" fillId="0" borderId="1" xfId="31" applyFont="true" applyBorder="true" applyAlignment="true" applyProtection="false">
      <alignment horizontal="center" vertical="center" textRotation="0" wrapText="true" indent="0" shrinkToFit="false"/>
      <protection locked="true" hidden="false"/>
    </xf>
    <xf numFmtId="164" fontId="26" fillId="0" borderId="0" xfId="31" applyFont="true" applyBorder="false" applyAlignment="true" applyProtection="false">
      <alignment horizontal="center" vertical="center" textRotation="0" wrapText="true" indent="0" shrinkToFit="false"/>
      <protection locked="true" hidden="false"/>
    </xf>
    <xf numFmtId="190" fontId="54" fillId="0" borderId="1" xfId="31" applyFont="true" applyBorder="true" applyAlignment="true" applyProtection="false">
      <alignment horizontal="center" vertical="center" textRotation="0" wrapText="true" indent="0" shrinkToFit="false"/>
      <protection locked="true" hidden="false"/>
    </xf>
    <xf numFmtId="164" fontId="51" fillId="2" borderId="8" xfId="0" applyFont="true" applyBorder="true" applyAlignment="true" applyProtection="false">
      <alignment horizontal="left" vertical="center" textRotation="0" wrapText="false" indent="0" shrinkToFit="false"/>
      <protection locked="true" hidden="false"/>
    </xf>
    <xf numFmtId="164" fontId="25" fillId="0" borderId="0" xfId="31" applyFont="true" applyBorder="true" applyAlignment="true" applyProtection="false">
      <alignment horizontal="center" vertical="center" textRotation="0" wrapText="true" indent="0" shrinkToFit="false"/>
      <protection locked="true" hidden="false"/>
    </xf>
    <xf numFmtId="190" fontId="25" fillId="0" borderId="0" xfId="31" applyFont="true" applyBorder="true" applyAlignment="true" applyProtection="false">
      <alignment horizontal="center" vertical="center" textRotation="0" wrapText="true" indent="0" shrinkToFit="false"/>
      <protection locked="true" hidden="false"/>
    </xf>
    <xf numFmtId="164" fontId="38" fillId="0" borderId="1" xfId="31" applyFont="true" applyBorder="true" applyAlignment="true" applyProtection="false">
      <alignment horizontal="center" vertical="center" textRotation="0" wrapText="true" indent="0" shrinkToFit="false"/>
      <protection locked="true" hidden="false"/>
    </xf>
    <xf numFmtId="164" fontId="69" fillId="0" borderId="19" xfId="31" applyFont="true" applyBorder="true" applyAlignment="true" applyProtection="false">
      <alignment horizontal="center" vertical="center" textRotation="0" wrapText="true" indent="0" shrinkToFit="false"/>
      <protection locked="true" hidden="false"/>
    </xf>
    <xf numFmtId="190" fontId="70" fillId="0" borderId="0" xfId="31" applyFont="true" applyBorder="true" applyAlignment="true" applyProtection="false">
      <alignment horizontal="center" vertical="center" textRotation="0" wrapText="true" indent="0" shrinkToFit="false"/>
      <protection locked="true" hidden="false"/>
    </xf>
    <xf numFmtId="164" fontId="26" fillId="0" borderId="68" xfId="0" applyFont="true" applyBorder="true" applyAlignment="true" applyProtection="false">
      <alignment horizontal="general" vertical="center" textRotation="0" wrapText="false" indent="0" shrinkToFit="false"/>
      <protection locked="true" hidden="false"/>
    </xf>
    <xf numFmtId="164" fontId="26" fillId="0" borderId="69" xfId="0" applyFont="true" applyBorder="true" applyAlignment="true" applyProtection="false">
      <alignment horizontal="general" vertical="center" textRotation="0" wrapText="false" indent="0" shrinkToFit="false"/>
      <protection locked="true" hidden="false"/>
    </xf>
    <xf numFmtId="164" fontId="38" fillId="0" borderId="10" xfId="0" applyFont="true" applyBorder="true" applyAlignment="true" applyProtection="false">
      <alignment horizontal="center" vertical="center" textRotation="0" wrapText="true" indent="0" shrinkToFit="false"/>
      <protection locked="true" hidden="false"/>
    </xf>
    <xf numFmtId="164" fontId="31" fillId="0" borderId="22" xfId="0" applyFont="true" applyBorder="true" applyAlignment="true" applyProtection="false">
      <alignment horizontal="center" vertical="center" textRotation="0" wrapText="false" indent="0" shrinkToFit="false"/>
      <protection locked="true" hidden="false"/>
    </xf>
    <xf numFmtId="168" fontId="43" fillId="0" borderId="70" xfId="0" applyFont="true" applyBorder="true" applyAlignment="true" applyProtection="false">
      <alignment horizontal="center" vertical="center" textRotation="0" wrapText="false" indent="0" shrinkToFit="false"/>
      <protection locked="true" hidden="false"/>
    </xf>
    <xf numFmtId="164" fontId="71" fillId="2" borderId="22" xfId="0" applyFont="true" applyBorder="true" applyAlignment="true" applyProtection="false">
      <alignment horizontal="center" vertical="center" textRotation="0" wrapText="false" indent="0" shrinkToFit="false"/>
      <protection locked="true" hidden="false"/>
    </xf>
    <xf numFmtId="164" fontId="26" fillId="0" borderId="71" xfId="0" applyFont="true" applyBorder="true" applyAlignment="true" applyProtection="false">
      <alignment horizontal="general" vertical="center" textRotation="0" wrapText="false" indent="0" shrinkToFit="false"/>
      <protection locked="true" hidden="false"/>
    </xf>
    <xf numFmtId="164" fontId="26" fillId="0" borderId="4" xfId="0" applyFont="true" applyBorder="true" applyAlignment="true" applyProtection="false">
      <alignment horizontal="general" vertical="center" textRotation="0" wrapText="false" indent="0" shrinkToFit="false"/>
      <protection locked="true" hidden="false"/>
    </xf>
    <xf numFmtId="164" fontId="26" fillId="0" borderId="17" xfId="0" applyFont="true" applyBorder="true" applyAlignment="true" applyProtection="false">
      <alignment horizontal="center" vertical="center" textRotation="0" wrapText="false" indent="0" shrinkToFit="false"/>
      <protection locked="true" hidden="false"/>
    </xf>
    <xf numFmtId="164" fontId="32" fillId="0" borderId="5" xfId="0" applyFont="true" applyBorder="true" applyAlignment="true" applyProtection="false">
      <alignment horizontal="center" vertical="center" textRotation="0" wrapText="true" indent="0" shrinkToFit="false"/>
      <protection locked="true" hidden="false"/>
    </xf>
    <xf numFmtId="164" fontId="26" fillId="0" borderId="72" xfId="0" applyFont="true" applyBorder="true" applyAlignment="true" applyProtection="false">
      <alignment horizontal="general" vertical="center" textRotation="0" wrapText="false" indent="0" shrinkToFit="false"/>
      <protection locked="true" hidden="false"/>
    </xf>
    <xf numFmtId="164" fontId="26" fillId="0" borderId="73" xfId="0" applyFont="true" applyBorder="true" applyAlignment="true" applyProtection="false">
      <alignment horizontal="general" vertical="center" textRotation="0" wrapText="false" indent="0" shrinkToFit="false"/>
      <protection locked="true" hidden="false"/>
    </xf>
    <xf numFmtId="164" fontId="26" fillId="0" borderId="22" xfId="0" applyFont="true" applyBorder="true" applyAlignment="true" applyProtection="false">
      <alignment horizontal="general" vertical="center" textRotation="0" wrapText="false" indent="0" shrinkToFit="false"/>
      <protection locked="true" hidden="false"/>
    </xf>
    <xf numFmtId="164" fontId="26" fillId="0" borderId="18" xfId="0" applyFont="true" applyBorder="true" applyAlignment="true" applyProtection="false">
      <alignment horizontal="general" vertical="center" textRotation="0" wrapText="false" indent="0" shrinkToFit="false"/>
      <protection locked="true" hidden="false"/>
    </xf>
    <xf numFmtId="164" fontId="31" fillId="0" borderId="17" xfId="0" applyFont="true" applyBorder="true" applyAlignment="true" applyProtection="false">
      <alignment horizontal="center" vertical="center" textRotation="0" wrapText="false" indent="0" shrinkToFit="false"/>
      <protection locked="true" hidden="false"/>
    </xf>
    <xf numFmtId="187" fontId="5" fillId="0" borderId="6" xfId="0" applyFont="true" applyBorder="true" applyAlignment="true" applyProtection="false">
      <alignment horizontal="center" vertical="center" textRotation="0" wrapText="false" indent="0" shrinkToFit="false"/>
      <protection locked="true" hidden="false"/>
    </xf>
    <xf numFmtId="168" fontId="43" fillId="0" borderId="74" xfId="0" applyFont="true" applyBorder="true" applyAlignment="true" applyProtection="false">
      <alignment horizontal="center" vertical="center" textRotation="0" wrapText="false" indent="0" shrinkToFit="false"/>
      <protection locked="true" hidden="false"/>
    </xf>
    <xf numFmtId="164" fontId="71" fillId="2" borderId="17" xfId="0" applyFont="true" applyBorder="true" applyAlignment="true" applyProtection="false">
      <alignment horizontal="center" vertical="center" textRotation="0" wrapText="false" indent="0" shrinkToFit="false"/>
      <protection locked="true" hidden="false"/>
    </xf>
    <xf numFmtId="187" fontId="26" fillId="0" borderId="6" xfId="0" applyFont="true" applyBorder="true" applyAlignment="true" applyProtection="false">
      <alignment horizontal="center" vertical="center" textRotation="0" wrapText="false" indent="0" shrinkToFit="false"/>
      <protection locked="true" hidden="false"/>
    </xf>
    <xf numFmtId="164" fontId="26" fillId="0" borderId="11" xfId="0" applyFont="true" applyBorder="true" applyAlignment="true" applyProtection="false">
      <alignment horizontal="center" vertical="center" textRotation="0" wrapText="false" indent="0" shrinkToFit="false"/>
      <protection locked="true" hidden="false"/>
    </xf>
    <xf numFmtId="164" fontId="26" fillId="0" borderId="14" xfId="0" applyFont="true" applyBorder="true" applyAlignment="true" applyProtection="false">
      <alignment horizontal="general" vertical="center" textRotation="0" wrapText="false" indent="0" shrinkToFit="false"/>
      <protection locked="true" hidden="false"/>
    </xf>
    <xf numFmtId="164" fontId="26" fillId="0" borderId="33" xfId="0" applyFont="true" applyBorder="true" applyAlignment="true" applyProtection="false">
      <alignment horizontal="center" vertical="center" textRotation="0" wrapText="false" indent="0" shrinkToFit="false"/>
      <protection locked="true" hidden="false"/>
    </xf>
    <xf numFmtId="164" fontId="26" fillId="0" borderId="15"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true" applyAlignment="true" applyProtection="false">
      <alignment horizontal="center" vertical="center" textRotation="0" wrapText="false" indent="0" shrinkToFit="false"/>
      <protection locked="true" hidden="false"/>
    </xf>
    <xf numFmtId="164" fontId="31" fillId="0" borderId="26" xfId="0" applyFont="true" applyBorder="true" applyAlignment="true" applyProtection="false">
      <alignment horizontal="center" vertical="center" textRotation="0" wrapText="false" indent="0" shrinkToFit="false"/>
      <protection locked="true" hidden="false"/>
    </xf>
    <xf numFmtId="164" fontId="26" fillId="0" borderId="75" xfId="0" applyFont="true" applyBorder="true" applyAlignment="true" applyProtection="false">
      <alignment horizontal="general" vertical="center" textRotation="0" wrapText="false" indent="0" shrinkToFit="false"/>
      <protection locked="true" hidden="false"/>
    </xf>
    <xf numFmtId="168" fontId="43" fillId="0" borderId="48" xfId="0" applyFont="true" applyBorder="true" applyAlignment="true" applyProtection="false">
      <alignment horizontal="center" vertical="center" textRotation="0" wrapText="false" indent="0" shrinkToFit="false"/>
      <protection locked="true" hidden="false"/>
    </xf>
    <xf numFmtId="164" fontId="25" fillId="0" borderId="7" xfId="0" applyFont="true" applyBorder="true" applyAlignment="true" applyProtection="false">
      <alignment horizontal="center" vertical="center" textRotation="0" wrapText="false" indent="0" shrinkToFit="false"/>
      <protection locked="true" hidden="false"/>
    </xf>
    <xf numFmtId="164" fontId="5" fillId="0" borderId="7" xfId="0" applyFont="true" applyBorder="true" applyAlignment="true" applyProtection="false">
      <alignment horizontal="general" vertical="center" textRotation="0" wrapText="false" indent="0" shrinkToFit="false"/>
      <protection locked="true" hidden="false"/>
    </xf>
    <xf numFmtId="164" fontId="31" fillId="2" borderId="76" xfId="0" applyFont="true" applyBorder="true" applyAlignment="true" applyProtection="false">
      <alignment horizontal="center" vertical="center" textRotation="0" wrapText="false" indent="0" shrinkToFit="false"/>
      <protection locked="true" hidden="false"/>
    </xf>
    <xf numFmtId="164" fontId="26" fillId="0" borderId="67" xfId="0" applyFont="true" applyBorder="true" applyAlignment="true" applyProtection="false">
      <alignment horizontal="general" vertical="center" textRotation="0" wrapText="false" indent="0" shrinkToFit="false"/>
      <protection locked="true" hidden="false"/>
    </xf>
    <xf numFmtId="164" fontId="26" fillId="0" borderId="22" xfId="0" applyFont="true" applyBorder="true" applyAlignment="true" applyProtection="false">
      <alignment horizontal="center" vertical="center" textRotation="0" wrapText="false" indent="0" shrinkToFit="false"/>
      <protection locked="true" hidden="false"/>
    </xf>
    <xf numFmtId="164" fontId="71" fillId="2" borderId="76"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30" fillId="0" borderId="0" xfId="0" applyFont="true" applyBorder="false" applyAlignment="true" applyProtection="false">
      <alignment horizontal="center" vertical="center" textRotation="0" wrapText="false" indent="0" shrinkToFit="false"/>
      <protection locked="true" hidden="false"/>
    </xf>
    <xf numFmtId="164" fontId="26" fillId="0" borderId="57" xfId="0" applyFont="true" applyBorder="true" applyAlignment="true" applyProtection="false">
      <alignment horizontal="justify" vertical="center" textRotation="0" wrapText="true" indent="0" shrinkToFit="false"/>
      <protection locked="true" hidden="false"/>
    </xf>
    <xf numFmtId="164" fontId="26" fillId="0" borderId="19" xfId="0" applyFont="true" applyBorder="true" applyAlignment="true" applyProtection="false">
      <alignment horizontal="center" vertical="center" textRotation="0" wrapText="false" indent="0" shrinkToFit="false"/>
      <protection locked="true" hidden="false"/>
    </xf>
    <xf numFmtId="164" fontId="26" fillId="0" borderId="19" xfId="0" applyFont="true" applyBorder="true" applyAlignment="true" applyProtection="false">
      <alignment horizontal="general" vertical="center" textRotation="0" wrapText="false" indent="0" shrinkToFit="false"/>
      <protection locked="true" hidden="false"/>
    </xf>
    <xf numFmtId="164" fontId="26" fillId="0" borderId="20" xfId="0" applyFont="true" applyBorder="true" applyAlignment="true" applyProtection="false">
      <alignment horizontal="general" vertical="center" textRotation="0" wrapText="false" indent="0" shrinkToFit="false"/>
      <protection locked="true" hidden="false"/>
    </xf>
    <xf numFmtId="188" fontId="25" fillId="0" borderId="60" xfId="0" applyFont="true" applyBorder="true" applyAlignment="true" applyProtection="false">
      <alignment horizontal="center" vertical="center" textRotation="0" wrapText="false" indent="0" shrinkToFit="false"/>
      <protection locked="true" hidden="false"/>
    </xf>
    <xf numFmtId="164" fontId="26" fillId="0" borderId="7" xfId="0" applyFont="true" applyBorder="true" applyAlignment="true" applyProtection="false">
      <alignment horizontal="center" vertical="center" textRotation="0" wrapText="false" indent="0" shrinkToFit="false"/>
      <protection locked="true" hidden="false"/>
    </xf>
    <xf numFmtId="168" fontId="25" fillId="0" borderId="35" xfId="0" applyFont="true" applyBorder="true" applyAlignment="true" applyProtection="false">
      <alignment horizontal="center" vertical="center" textRotation="0" wrapText="false" indent="0" shrinkToFit="false"/>
      <protection locked="true" hidden="false"/>
    </xf>
    <xf numFmtId="164" fontId="25" fillId="3" borderId="56" xfId="0" applyFont="true" applyBorder="true" applyAlignment="true" applyProtection="false">
      <alignment horizontal="center" vertical="center" textRotation="0" wrapText="false" indent="0" shrinkToFit="false"/>
      <protection locked="true" hidden="false"/>
    </xf>
    <xf numFmtId="168" fontId="25" fillId="0" borderId="0" xfId="0" applyFont="true" applyBorder="true" applyAlignment="true" applyProtection="false">
      <alignment horizontal="center" vertical="center" textRotation="0" wrapText="false" indent="0" shrinkToFit="false"/>
      <protection locked="true" hidden="false"/>
    </xf>
    <xf numFmtId="164" fontId="26" fillId="0" borderId="22" xfId="0" applyFont="true" applyBorder="true" applyAlignment="true" applyProtection="false">
      <alignment horizontal="left" vertical="top" textRotation="0" wrapText="true" indent="0" shrinkToFit="false"/>
      <protection locked="true" hidden="false"/>
    </xf>
    <xf numFmtId="164" fontId="26" fillId="0" borderId="58" xfId="0" applyFont="true" applyBorder="true" applyAlignment="true" applyProtection="false">
      <alignment horizontal="center" vertical="center" textRotation="0" wrapText="false" indent="0" shrinkToFit="false"/>
      <protection locked="true" hidden="false"/>
    </xf>
    <xf numFmtId="168" fontId="25" fillId="0" borderId="19" xfId="0" applyFont="true" applyBorder="true" applyAlignment="true" applyProtection="false">
      <alignment horizontal="center" vertical="center" textRotation="0" wrapText="false" indent="0" shrinkToFit="false"/>
      <protection locked="true" hidden="false"/>
    </xf>
    <xf numFmtId="168" fontId="25" fillId="0" borderId="1" xfId="0" applyFont="true" applyBorder="true" applyAlignment="true" applyProtection="false">
      <alignment horizontal="center" vertical="center" textRotation="0" wrapText="false" indent="0" shrinkToFit="false"/>
      <protection locked="true" hidden="false"/>
    </xf>
    <xf numFmtId="168" fontId="25" fillId="0" borderId="60" xfId="0" applyFont="true" applyBorder="true" applyAlignment="true" applyProtection="false">
      <alignment horizontal="center" vertical="center" textRotation="0" wrapText="false" indent="0" shrinkToFit="false"/>
      <protection locked="true" hidden="false"/>
    </xf>
    <xf numFmtId="164" fontId="26" fillId="0" borderId="0" xfId="0" applyFont="true" applyBorder="true" applyAlignment="true" applyProtection="false">
      <alignment horizontal="center" vertical="center" textRotation="0" wrapText="false" indent="0" shrinkToFit="false"/>
      <protection locked="true" hidden="false"/>
    </xf>
    <xf numFmtId="168" fontId="25" fillId="0" borderId="0" xfId="0" applyFont="true" applyBorder="true" applyAlignment="true" applyProtection="false">
      <alignment horizontal="center" vertical="center" textRotation="0" wrapText="false" indent="0" shrinkToFit="false"/>
      <protection locked="true" hidden="false"/>
    </xf>
    <xf numFmtId="164" fontId="25" fillId="3" borderId="77" xfId="0" applyFont="true" applyBorder="true" applyAlignment="true" applyProtection="false">
      <alignment horizontal="center" vertical="center" textRotation="0" wrapText="false" indent="0" shrinkToFit="false"/>
      <protection locked="true" hidden="false"/>
    </xf>
    <xf numFmtId="164" fontId="26" fillId="0" borderId="3" xfId="0" applyFont="true" applyBorder="true" applyAlignment="true" applyProtection="false">
      <alignment horizontal="center" vertical="center" textRotation="0" wrapText="false" indent="0" shrinkToFit="false"/>
      <protection locked="true" hidden="false"/>
    </xf>
    <xf numFmtId="164" fontId="26" fillId="0" borderId="4" xfId="0" applyFont="true" applyBorder="true" applyAlignment="true" applyProtection="false">
      <alignment horizontal="center" vertical="center" textRotation="0" wrapText="false" indent="0" shrinkToFit="false"/>
      <protection locked="true" hidden="false"/>
    </xf>
    <xf numFmtId="168" fontId="25" fillId="0" borderId="4" xfId="0" applyFont="true" applyBorder="true" applyAlignment="true" applyProtection="false">
      <alignment horizontal="center" vertical="center" textRotation="0" wrapText="false" indent="0" shrinkToFit="false"/>
      <protection locked="true" hidden="false"/>
    </xf>
    <xf numFmtId="164" fontId="26" fillId="0" borderId="56" xfId="0" applyFont="true" applyBorder="true" applyAlignment="true" applyProtection="false">
      <alignment horizontal="left" vertical="center" textRotation="0" wrapText="true" indent="0" shrinkToFit="false"/>
      <protection locked="true" hidden="false"/>
    </xf>
    <xf numFmtId="164" fontId="26" fillId="0" borderId="7" xfId="0" applyFont="true" applyBorder="true" applyAlignment="true" applyProtection="false">
      <alignment horizontal="general" vertical="center" textRotation="0" wrapText="false" indent="0" shrinkToFit="false"/>
      <protection locked="true" hidden="false"/>
    </xf>
    <xf numFmtId="164" fontId="26" fillId="0" borderId="55" xfId="0" applyFont="true" applyBorder="true" applyAlignment="true" applyProtection="false">
      <alignment horizontal="center" vertical="center" textRotation="0" wrapText="false" indent="0" shrinkToFit="false"/>
      <protection locked="true" hidden="false"/>
    </xf>
    <xf numFmtId="164" fontId="26" fillId="0" borderId="18" xfId="0" applyFont="true" applyBorder="true" applyAlignment="true" applyProtection="false">
      <alignment horizontal="center" vertical="center" textRotation="0" wrapText="false" indent="0" shrinkToFit="false"/>
      <protection locked="true" hidden="false"/>
    </xf>
    <xf numFmtId="164" fontId="26" fillId="0" borderId="5" xfId="0" applyFont="true" applyBorder="true" applyAlignment="true" applyProtection="false">
      <alignment horizontal="center" vertical="center" textRotation="0" wrapText="false" indent="0" shrinkToFit="false"/>
      <protection locked="true" hidden="false"/>
    </xf>
    <xf numFmtId="164" fontId="26" fillId="0" borderId="78" xfId="0" applyFont="true" applyBorder="true" applyAlignment="true" applyProtection="false">
      <alignment horizontal="center" vertical="center" textRotation="0" wrapText="false" indent="0" shrinkToFit="false"/>
      <protection locked="true" hidden="false"/>
    </xf>
    <xf numFmtId="168" fontId="25" fillId="0" borderId="6" xfId="0" applyFont="true" applyBorder="true" applyAlignment="true" applyProtection="false">
      <alignment horizontal="center" vertical="center" textRotation="0" wrapText="false" indent="0" shrinkToFit="false"/>
      <protection locked="true" hidden="false"/>
    </xf>
    <xf numFmtId="168" fontId="25" fillId="0" borderId="18" xfId="0" applyFont="true" applyBorder="true" applyAlignment="true" applyProtection="false">
      <alignment horizontal="center" vertical="center" textRotation="0" wrapText="false" indent="0" shrinkToFit="false"/>
      <protection locked="true" hidden="false"/>
    </xf>
    <xf numFmtId="164" fontId="26" fillId="2" borderId="5" xfId="0" applyFont="true" applyBorder="true" applyAlignment="true" applyProtection="false">
      <alignment horizontal="center" vertical="center" textRotation="0" wrapText="false" indent="0" shrinkToFit="false"/>
      <protection locked="true" hidden="false"/>
    </xf>
    <xf numFmtId="180" fontId="25" fillId="0" borderId="5" xfId="0" applyFont="true" applyBorder="true" applyAlignment="true" applyProtection="false">
      <alignment horizontal="center" vertical="center" textRotation="0" wrapText="false" indent="0" shrinkToFit="false"/>
      <protection locked="true" hidden="false"/>
    </xf>
    <xf numFmtId="180" fontId="25" fillId="0" borderId="78" xfId="0" applyFont="true" applyBorder="true" applyAlignment="true" applyProtection="false">
      <alignment horizontal="center" vertical="center" textRotation="0" wrapText="false" indent="0" shrinkToFit="false"/>
      <protection locked="true" hidden="false"/>
    </xf>
    <xf numFmtId="164" fontId="26" fillId="0" borderId="57" xfId="0" applyFont="true" applyBorder="true" applyAlignment="true" applyProtection="false">
      <alignment horizontal="justify" vertical="center" textRotation="0" wrapText="true" indent="0" shrinkToFit="false"/>
      <protection locked="true" hidden="false"/>
    </xf>
    <xf numFmtId="164" fontId="25" fillId="0" borderId="0" xfId="0" applyFont="true" applyBorder="true" applyAlignment="true" applyProtection="false">
      <alignment horizontal="general" vertical="center" textRotation="0" wrapText="false" indent="0" shrinkToFit="false"/>
      <protection locked="true" hidden="false"/>
    </xf>
    <xf numFmtId="164" fontId="25" fillId="0" borderId="6" xfId="0" applyFont="true" applyBorder="true" applyAlignment="true" applyProtection="false">
      <alignment horizontal="general" vertical="center" textRotation="0" wrapText="false" indent="0" shrinkToFit="false"/>
      <protection locked="true" hidden="false"/>
    </xf>
    <xf numFmtId="164" fontId="26" fillId="0" borderId="4" xfId="0" applyFont="true" applyBorder="true" applyAlignment="true" applyProtection="false">
      <alignment horizontal="center" vertical="center" textRotation="0" wrapText="false" indent="0" shrinkToFit="false"/>
      <protection locked="true" hidden="false"/>
    </xf>
    <xf numFmtId="164" fontId="26" fillId="0" borderId="78" xfId="0" applyFont="true" applyBorder="true" applyAlignment="true" applyProtection="false">
      <alignment horizontal="general" vertical="center" textRotation="0" wrapText="false" indent="0" shrinkToFit="false"/>
      <protection locked="true" hidden="false"/>
    </xf>
    <xf numFmtId="164" fontId="26" fillId="0" borderId="60" xfId="0" applyFont="true" applyBorder="true" applyAlignment="true" applyProtection="false">
      <alignment horizontal="center" vertical="center" textRotation="0" wrapText="false" indent="0" shrinkToFit="false"/>
      <protection locked="true" hidden="false"/>
    </xf>
    <xf numFmtId="168" fontId="25" fillId="0" borderId="35" xfId="0" applyFont="true" applyBorder="true" applyAlignment="true" applyProtection="false">
      <alignment horizontal="center" vertical="center" textRotation="0" wrapText="false" indent="0" shrinkToFit="false"/>
      <protection locked="true" hidden="false"/>
    </xf>
    <xf numFmtId="164" fontId="25" fillId="3" borderId="61" xfId="0" applyFont="true" applyBorder="true" applyAlignment="true" applyProtection="false">
      <alignment horizontal="center" vertical="center" textRotation="0" wrapText="false" indent="0" shrinkToFit="false"/>
      <protection locked="true" hidden="false"/>
    </xf>
    <xf numFmtId="164" fontId="26" fillId="2" borderId="13" xfId="0" applyFont="true" applyBorder="true" applyAlignment="true" applyProtection="false">
      <alignment horizontal="center" vertical="center" textRotation="0" wrapText="false" indent="0" shrinkToFit="false"/>
      <protection locked="true" hidden="false"/>
    </xf>
    <xf numFmtId="164" fontId="25" fillId="0" borderId="14" xfId="0" applyFont="true" applyBorder="true" applyAlignment="true" applyProtection="false">
      <alignment horizontal="general" vertical="center" textRotation="0" wrapText="false" indent="0" shrinkToFit="false"/>
      <protection locked="true" hidden="false"/>
    </xf>
    <xf numFmtId="164" fontId="25" fillId="0" borderId="13" xfId="0" applyFont="true" applyBorder="true" applyAlignment="true" applyProtection="false">
      <alignment horizontal="general" vertical="center" textRotation="0" wrapText="false" indent="0" shrinkToFit="false"/>
      <protection locked="true" hidden="false"/>
    </xf>
    <xf numFmtId="164" fontId="26" fillId="0" borderId="12" xfId="0" applyFont="true" applyBorder="true" applyAlignment="tru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4" fontId="26" fillId="0" borderId="57"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center" vertical="center" textRotation="0" wrapText="false" indent="0" shrinkToFit="false"/>
      <protection locked="true" hidden="false"/>
    </xf>
    <xf numFmtId="188" fontId="25" fillId="0" borderId="60" xfId="0" applyFont="true" applyBorder="true" applyAlignment="true" applyProtection="false">
      <alignment horizontal="center" vertical="center" textRotation="0" wrapText="false" indent="0" shrinkToFit="false"/>
      <protection locked="true" hidden="false"/>
    </xf>
    <xf numFmtId="164" fontId="26" fillId="0" borderId="9" xfId="0" applyFont="true" applyBorder="true" applyAlignment="true" applyProtection="false">
      <alignment horizontal="center" vertical="center" textRotation="0" wrapText="false" indent="0" shrinkToFit="false"/>
      <protection locked="true" hidden="false"/>
    </xf>
    <xf numFmtId="190" fontId="25" fillId="0" borderId="60" xfId="0" applyFont="true" applyBorder="true" applyAlignment="true" applyProtection="false">
      <alignment horizontal="center" vertical="center" textRotation="0" wrapText="false" indent="0" shrinkToFit="false"/>
      <protection locked="true" hidden="false"/>
    </xf>
    <xf numFmtId="190" fontId="48" fillId="0" borderId="60" xfId="0" applyFont="true" applyBorder="true" applyAlignment="true" applyProtection="false">
      <alignment horizontal="center" vertical="center" textRotation="0" wrapText="false" indent="0" shrinkToFit="false"/>
      <protection locked="true" hidden="false"/>
    </xf>
    <xf numFmtId="188" fontId="25" fillId="0" borderId="60" xfId="0" applyFont="true" applyBorder="true" applyAlignment="true" applyProtection="false">
      <alignment horizontal="center" vertical="center" textRotation="0" wrapText="true" indent="0" shrinkToFit="false"/>
      <protection locked="true" hidden="false"/>
    </xf>
    <xf numFmtId="164" fontId="26" fillId="0" borderId="7" xfId="0" applyFont="true" applyBorder="true" applyAlignment="true" applyProtection="false">
      <alignment horizontal="center" vertical="center" textRotation="0" wrapText="false" indent="0" shrinkToFit="false"/>
      <protection locked="true" hidden="false"/>
    </xf>
    <xf numFmtId="190" fontId="25" fillId="0" borderId="60" xfId="0" applyFont="true" applyBorder="true" applyAlignment="true" applyProtection="false">
      <alignment horizontal="center" vertical="center" textRotation="0" wrapText="true" indent="0" shrinkToFit="false"/>
      <protection locked="true" hidden="false"/>
    </xf>
    <xf numFmtId="168" fontId="25" fillId="0" borderId="60" xfId="0" applyFont="true" applyBorder="true" applyAlignment="true" applyProtection="false">
      <alignment horizontal="center" vertical="center" textRotation="0" wrapText="false" indent="0" shrinkToFit="false"/>
      <protection locked="true" hidden="false"/>
    </xf>
    <xf numFmtId="164" fontId="26" fillId="0" borderId="3" xfId="0" applyFont="true" applyBorder="true" applyAlignment="true" applyProtection="false">
      <alignment horizontal="general" vertical="center" textRotation="0" wrapText="false" indent="0" shrinkToFit="false"/>
      <protection locked="true" hidden="false"/>
    </xf>
    <xf numFmtId="164" fontId="26" fillId="0" borderId="17" xfId="0" applyFont="true" applyBorder="true" applyAlignment="true" applyProtection="false">
      <alignment horizontal="center" vertical="center" textRotation="0" wrapText="true" indent="0" shrinkToFit="false"/>
      <protection locked="true" hidden="false"/>
    </xf>
    <xf numFmtId="168" fontId="25" fillId="0" borderId="64" xfId="0" applyFont="true" applyBorder="true" applyAlignment="true" applyProtection="false">
      <alignment horizontal="center" vertical="center" textRotation="0" wrapText="false" indent="0" shrinkToFit="false"/>
      <protection locked="true" hidden="false"/>
    </xf>
    <xf numFmtId="164" fontId="26" fillId="0" borderId="54" xfId="0" applyFont="true" applyBorder="true" applyAlignment="true" applyProtection="false">
      <alignment horizontal="center" vertical="center" textRotation="0" wrapText="true" indent="0" shrinkToFit="false"/>
      <protection locked="true" hidden="false"/>
    </xf>
    <xf numFmtId="168" fontId="25" fillId="0" borderId="23" xfId="0" applyFont="true" applyBorder="true" applyAlignment="true" applyProtection="false">
      <alignment horizontal="general" vertical="center" textRotation="0" wrapText="false" indent="0" shrinkToFit="false"/>
      <protection locked="true" hidden="false"/>
    </xf>
    <xf numFmtId="164" fontId="30" fillId="0" borderId="0" xfId="0" applyFont="true" applyBorder="true" applyAlignment="true" applyProtection="false">
      <alignment horizontal="center" vertical="bottom" textRotation="0" wrapText="tru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32" fillId="0" borderId="0" xfId="0" applyFont="true" applyBorder="true" applyAlignment="true" applyProtection="false">
      <alignment horizontal="left" vertical="bottom" textRotation="0" wrapText="false" indent="0" shrinkToFit="false"/>
      <protection locked="true" hidden="false"/>
    </xf>
    <xf numFmtId="164" fontId="32" fillId="0" borderId="26" xfId="0" applyFont="true" applyBorder="true" applyAlignment="true" applyProtection="false">
      <alignment horizontal="center" vertical="bottom" textRotation="0" wrapText="false" indent="0" shrinkToFit="false"/>
      <protection locked="true" hidden="false"/>
    </xf>
    <xf numFmtId="164" fontId="32" fillId="0" borderId="51" xfId="0" applyFont="true" applyBorder="true" applyAlignment="true" applyProtection="false">
      <alignment horizontal="center" vertical="center" textRotation="0" wrapText="false" indent="0" shrinkToFit="false"/>
      <protection locked="true" hidden="false"/>
    </xf>
    <xf numFmtId="164" fontId="32" fillId="0" borderId="53" xfId="0" applyFont="true" applyBorder="true" applyAlignment="true" applyProtection="false">
      <alignment horizontal="center" vertical="center" textRotation="0" wrapText="false" indent="0" shrinkToFit="false"/>
      <protection locked="true" hidden="false"/>
    </xf>
    <xf numFmtId="164" fontId="32" fillId="0" borderId="17" xfId="0" applyFont="true" applyBorder="true" applyAlignment="true" applyProtection="false">
      <alignment horizontal="center" vertical="bottom" textRotation="0" wrapText="false" indent="0" shrinkToFit="false"/>
      <protection locked="true" hidden="false"/>
    </xf>
    <xf numFmtId="164" fontId="32" fillId="0" borderId="1" xfId="0" applyFont="true" applyBorder="true" applyAlignment="true" applyProtection="false">
      <alignment horizontal="center" vertical="center" textRotation="0" wrapText="false" indent="0" shrinkToFit="false"/>
      <protection locked="true" hidden="false"/>
    </xf>
    <xf numFmtId="164" fontId="32" fillId="0" borderId="60" xfId="0" applyFont="true" applyBorder="true" applyAlignment="true" applyProtection="false">
      <alignment horizontal="center" vertical="center" textRotation="0" wrapText="false" indent="0" shrinkToFit="false"/>
      <protection locked="true" hidden="false"/>
    </xf>
    <xf numFmtId="164" fontId="32" fillId="0" borderId="54" xfId="0" applyFont="true" applyBorder="true" applyAlignment="true" applyProtection="false">
      <alignment horizontal="center" vertical="bottom" textRotation="0" wrapText="false" indent="0" shrinkToFit="false"/>
      <protection locked="true" hidden="false"/>
    </xf>
    <xf numFmtId="164" fontId="43" fillId="0" borderId="22" xfId="0" applyFont="true" applyBorder="true" applyAlignment="true" applyProtection="false">
      <alignment horizontal="center" vertical="bottom" textRotation="0" wrapText="false" indent="0" shrinkToFit="false"/>
      <protection locked="true" hidden="false"/>
    </xf>
    <xf numFmtId="164" fontId="43" fillId="0" borderId="0" xfId="0" applyFont="true" applyBorder="true" applyAlignment="true" applyProtection="false">
      <alignment horizontal="center" vertical="bottom" textRotation="0" wrapText="false" indent="0" shrinkToFit="false"/>
      <protection locked="true" hidden="false"/>
    </xf>
    <xf numFmtId="164" fontId="43" fillId="0" borderId="6" xfId="0" applyFont="true" applyBorder="true" applyAlignment="true" applyProtection="false">
      <alignment horizontal="center"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70" fontId="43" fillId="0" borderId="6" xfId="0" applyFont="true" applyBorder="true" applyAlignment="true" applyProtection="false">
      <alignment horizontal="center" vertical="bottom" textRotation="0" wrapText="false" indent="0" shrinkToFit="false"/>
      <protection locked="true" hidden="false"/>
    </xf>
    <xf numFmtId="170" fontId="43" fillId="0" borderId="18" xfId="0" applyFont="true" applyBorder="true" applyAlignment="true" applyProtection="false">
      <alignment horizontal="center" vertical="bottom" textRotation="0" wrapText="false" indent="0" shrinkToFit="false"/>
      <protection locked="true" hidden="false"/>
    </xf>
    <xf numFmtId="164" fontId="43" fillId="0" borderId="17" xfId="0" applyFont="true" applyBorder="true" applyAlignment="true" applyProtection="false">
      <alignment horizontal="center" vertical="center" textRotation="0" wrapText="false" indent="0" shrinkToFit="false"/>
      <protection locked="true" hidden="false"/>
    </xf>
    <xf numFmtId="168" fontId="43" fillId="0" borderId="7" xfId="0" applyFont="true" applyBorder="true" applyAlignment="true" applyProtection="false">
      <alignment horizontal="center" vertical="center" textRotation="0" wrapText="false" indent="0" shrinkToFit="false"/>
      <protection locked="true" hidden="false"/>
    </xf>
    <xf numFmtId="168" fontId="43" fillId="0" borderId="35" xfId="0" applyFont="true" applyBorder="true" applyAlignment="true" applyProtection="false">
      <alignment horizontal="center" vertical="center" textRotation="0" wrapText="false" indent="0" shrinkToFit="false"/>
      <protection locked="true" hidden="false"/>
    </xf>
    <xf numFmtId="178" fontId="26" fillId="0" borderId="0" xfId="0" applyFont="true" applyBorder="false" applyAlignment="false" applyProtection="false">
      <alignment horizontal="general" vertical="bottom" textRotation="0" wrapText="false" indent="0" shrinkToFit="false"/>
      <protection locked="true" hidden="false"/>
    </xf>
    <xf numFmtId="168" fontId="26" fillId="0"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71" fontId="6" fillId="0" borderId="0" xfId="0" applyFont="true" applyBorder="false" applyAlignment="false" applyProtection="false">
      <alignment horizontal="general" vertical="bottom" textRotation="0" wrapText="false" indent="0" shrinkToFit="false"/>
      <protection locked="true" hidden="false"/>
    </xf>
    <xf numFmtId="180" fontId="26" fillId="0" borderId="0" xfId="0" applyFont="true" applyBorder="false" applyAlignment="false" applyProtection="false">
      <alignment horizontal="general" vertical="bottom" textRotation="0" wrapText="false" indent="0" shrinkToFit="false"/>
      <protection locked="true" hidden="false"/>
    </xf>
    <xf numFmtId="164" fontId="43" fillId="0" borderId="11" xfId="0" applyFont="true" applyBorder="true" applyAlignment="true" applyProtection="false">
      <alignment horizontal="center" vertical="center" textRotation="0" wrapText="false" indent="0" shrinkToFit="false"/>
      <protection locked="true" hidden="false"/>
    </xf>
    <xf numFmtId="164" fontId="43" fillId="0" borderId="13" xfId="0" applyFont="true" applyBorder="true" applyAlignment="true" applyProtection="false">
      <alignment horizontal="center" vertical="center" textRotation="0" wrapText="false" indent="0" shrinkToFit="false"/>
      <protection locked="true" hidden="false"/>
    </xf>
    <xf numFmtId="168" fontId="43" fillId="0" borderId="33"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center" vertical="bottom" textRotation="0" wrapText="false" indent="0" shrinkToFit="false"/>
      <protection locked="true" hidden="false"/>
    </xf>
    <xf numFmtId="164" fontId="32" fillId="0" borderId="79" xfId="0" applyFont="true" applyBorder="true" applyAlignment="true" applyProtection="false">
      <alignment horizontal="center" vertical="bottom" textRotation="0" wrapText="false" indent="0" shrinkToFit="false"/>
      <protection locked="true" hidden="false"/>
    </xf>
    <xf numFmtId="164" fontId="32" fillId="0" borderId="44"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true" applyAlignment="true" applyProtection="false">
      <alignment horizontal="left" vertical="bottom" textRotation="0" wrapText="false" indent="0" shrinkToFit="false"/>
      <protection locked="true" hidden="false"/>
    </xf>
    <xf numFmtId="168" fontId="43" fillId="0" borderId="23" xfId="0" applyFont="true" applyBorder="true" applyAlignment="true" applyProtection="false">
      <alignment horizontal="center" vertical="center" textRotation="0" wrapText="false" indent="0" shrinkToFit="false"/>
      <protection locked="true" hidden="false"/>
    </xf>
    <xf numFmtId="164" fontId="26" fillId="0" borderId="0" xfId="0" applyFont="true" applyBorder="true" applyAlignment="true" applyProtection="false">
      <alignment horizontal="justify" vertical="center" textRotation="0" wrapText="true" indent="0" shrinkToFit="false"/>
      <protection locked="true" hidden="false"/>
    </xf>
    <xf numFmtId="164" fontId="25" fillId="0" borderId="0" xfId="0" applyFont="true" applyBorder="true" applyAlignment="true" applyProtection="false">
      <alignment horizontal="justify" vertical="center" textRotation="0" wrapText="true" indent="0" shrinkToFit="false"/>
      <protection locked="true" hidden="false"/>
    </xf>
    <xf numFmtId="180" fontId="57" fillId="0" borderId="0" xfId="0" applyFont="true" applyBorder="false" applyAlignment="true" applyProtection="false">
      <alignment horizontal="center" vertical="bottom" textRotation="0" wrapText="false" indent="0" shrinkToFit="false"/>
      <protection locked="true" hidden="false"/>
    </xf>
    <xf numFmtId="164" fontId="30" fillId="8" borderId="0" xfId="0" applyFont="true" applyBorder="true" applyAlignment="true" applyProtection="false">
      <alignment horizontal="center" vertical="center" textRotation="0" wrapText="false" indent="0" shrinkToFit="false"/>
      <protection locked="true" hidden="false"/>
    </xf>
    <xf numFmtId="164" fontId="26" fillId="0" borderId="2" xfId="0" applyFont="true" applyBorder="true" applyAlignment="true" applyProtection="false">
      <alignment horizontal="general" vertical="center" textRotation="0" wrapText="false" indent="0" shrinkToFit="false"/>
      <protection locked="true" hidden="false"/>
    </xf>
    <xf numFmtId="180" fontId="38" fillId="0" borderId="44" xfId="0" applyFont="true" applyBorder="true" applyAlignment="true" applyProtection="false">
      <alignment horizontal="center" vertical="center" textRotation="0" wrapText="false" indent="0" shrinkToFit="false"/>
      <protection locked="true" hidden="false"/>
    </xf>
    <xf numFmtId="180" fontId="54" fillId="0" borderId="0" xfId="0" applyFont="true" applyBorder="true" applyAlignment="true" applyProtection="false">
      <alignment horizontal="center" vertical="center" textRotation="0" wrapText="false" indent="0" shrinkToFit="false"/>
      <protection locked="true" hidden="false"/>
    </xf>
    <xf numFmtId="164" fontId="32" fillId="2" borderId="7" xfId="0" applyFont="true" applyBorder="true" applyAlignment="true" applyProtection="false">
      <alignment horizontal="general" vertical="center" textRotation="0" wrapText="false" indent="0" shrinkToFit="false"/>
      <protection locked="true" hidden="false"/>
    </xf>
    <xf numFmtId="180" fontId="54" fillId="0" borderId="0" xfId="0" applyFont="true" applyBorder="true" applyAlignment="true" applyProtection="false">
      <alignment horizontal="center" vertical="bottom" textRotation="0" wrapText="false" indent="0" shrinkToFit="false"/>
      <protection locked="true" hidden="false"/>
    </xf>
    <xf numFmtId="164" fontId="26" fillId="0" borderId="7" xfId="0" applyFont="true" applyBorder="true" applyAlignment="true" applyProtection="false">
      <alignment horizontal="left" vertical="center" textRotation="0" wrapText="true" indent="0" shrinkToFit="false"/>
      <protection locked="true" hidden="false"/>
    </xf>
    <xf numFmtId="164" fontId="26" fillId="0" borderId="7" xfId="0" applyFont="true" applyBorder="true" applyAlignment="true" applyProtection="false">
      <alignment horizontal="left" vertical="center" textRotation="0" wrapText="false" indent="0" shrinkToFit="false"/>
      <protection locked="true" hidden="false"/>
    </xf>
    <xf numFmtId="168" fontId="54" fillId="0" borderId="0" xfId="0" applyFont="true" applyBorder="true" applyAlignment="true" applyProtection="false">
      <alignment horizontal="center" vertical="bottom" textRotation="0" wrapText="false" indent="0" shrinkToFit="false"/>
      <protection locked="true" hidden="false"/>
    </xf>
    <xf numFmtId="164" fontId="32" fillId="2" borderId="7" xfId="0" applyFont="true" applyBorder="true" applyAlignment="true" applyProtection="false">
      <alignment horizontal="left" vertical="center" textRotation="0" wrapText="false" indent="0" shrinkToFit="false"/>
      <protection locked="true" hidden="false"/>
    </xf>
    <xf numFmtId="164" fontId="32" fillId="2" borderId="7"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false" applyAlignment="true" applyProtection="false">
      <alignment horizontal="general" vertical="top" textRotation="0" wrapText="false" indent="0" shrinkToFit="false"/>
      <protection locked="true" hidden="false"/>
    </xf>
    <xf numFmtId="164" fontId="26" fillId="0" borderId="0" xfId="0" applyFont="true" applyBorder="false" applyAlignment="true" applyProtection="false">
      <alignment horizontal="general" vertical="top" textRotation="0" wrapText="false" indent="0" shrinkToFit="false"/>
      <protection locked="true" hidden="false"/>
    </xf>
    <xf numFmtId="164" fontId="26" fillId="0" borderId="6" xfId="0" applyFont="true" applyBorder="true" applyAlignment="true" applyProtection="false">
      <alignment horizontal="left" vertical="center" textRotation="0" wrapText="false" indent="0" shrinkToFit="false"/>
      <protection locked="true" hidden="false"/>
    </xf>
    <xf numFmtId="180" fontId="54" fillId="0" borderId="0" xfId="0" applyFont="true" applyBorder="false" applyAlignment="true" applyProtection="false">
      <alignment horizontal="center" vertical="bottom" textRotation="0" wrapText="false" indent="0" shrinkToFit="false"/>
      <protection locked="true" hidden="false"/>
    </xf>
    <xf numFmtId="164" fontId="26" fillId="0" borderId="6" xfId="0" applyFont="true" applyBorder="true" applyAlignment="true" applyProtection="false">
      <alignment horizontal="left" vertical="center" textRotation="0" wrapText="true" indent="0" shrinkToFit="false"/>
      <protection locked="true" hidden="false"/>
    </xf>
    <xf numFmtId="164" fontId="32" fillId="2" borderId="7" xfId="0" applyFont="true" applyBorder="true" applyAlignment="true" applyProtection="false">
      <alignment horizontal="left" vertical="center" textRotation="0" wrapText="true" indent="0" shrinkToFit="false"/>
      <protection locked="true" hidden="false"/>
    </xf>
    <xf numFmtId="168" fontId="54" fillId="0" borderId="3" xfId="0" applyFont="true" applyBorder="true" applyAlignment="true" applyProtection="false">
      <alignment horizontal="center" vertical="center" textRotation="0" wrapText="true" indent="0" shrinkToFit="false"/>
      <protection locked="true" hidden="false"/>
    </xf>
    <xf numFmtId="168" fontId="5" fillId="0" borderId="58" xfId="0" applyFont="true" applyBorder="true" applyAlignment="true" applyProtection="false">
      <alignment horizontal="center" vertical="center" textRotation="0" wrapText="true" indent="0" shrinkToFit="false"/>
      <protection locked="true" hidden="false"/>
    </xf>
    <xf numFmtId="164" fontId="38" fillId="2" borderId="80" xfId="0" applyFont="true" applyBorder="true" applyAlignment="true" applyProtection="false">
      <alignment horizontal="center" vertical="center" textRotation="0" wrapText="true" indent="0" shrinkToFit="false"/>
      <protection locked="tru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81" xfId="0" applyFont="true" applyBorder="true" applyAlignment="true" applyProtection="false">
      <alignment horizontal="justify" vertical="bottom" textRotation="0" wrapText="false" indent="0" shrinkToFit="false"/>
      <protection locked="true" hidden="false"/>
    </xf>
    <xf numFmtId="164" fontId="38" fillId="2" borderId="0" xfId="0" applyFont="true" applyBorder="true" applyAlignment="true" applyProtection="false">
      <alignment horizontal="center" vertical="center" textRotation="0" wrapText="false" indent="0" shrinkToFit="false"/>
      <protection locked="true" hidden="false"/>
    </xf>
    <xf numFmtId="164" fontId="38" fillId="2" borderId="81" xfId="0" applyFont="true" applyBorder="true" applyAlignment="true" applyProtection="false">
      <alignment horizontal="center" vertical="bottom" textRotation="0" wrapText="false" indent="0" shrinkToFit="false"/>
      <protection locked="true" hidden="false"/>
    </xf>
    <xf numFmtId="164" fontId="43" fillId="2" borderId="43" xfId="0" applyFont="true" applyBorder="true" applyAlignment="true" applyProtection="false">
      <alignment horizontal="general" vertical="bottom" textRotation="0" wrapText="false" indent="0" shrinkToFit="false"/>
      <protection locked="true" hidden="false"/>
    </xf>
    <xf numFmtId="164" fontId="43" fillId="2" borderId="80" xfId="0" applyFont="true" applyBorder="true" applyAlignment="true" applyProtection="false">
      <alignment horizontal="justify" vertical="bottom" textRotation="0" wrapText="false" indent="0" shrinkToFit="false"/>
      <protection locked="true" hidden="false"/>
    </xf>
    <xf numFmtId="164" fontId="38" fillId="2" borderId="43" xfId="0" applyFont="true" applyBorder="true" applyAlignment="true" applyProtection="false">
      <alignment horizontal="center" vertical="center" textRotation="0" wrapText="false" indent="0" shrinkToFit="false"/>
      <protection locked="true" hidden="false"/>
    </xf>
    <xf numFmtId="164" fontId="43" fillId="0" borderId="81" xfId="0" applyFont="true" applyBorder="true" applyAlignment="false" applyProtection="false">
      <alignment horizontal="general" vertical="bottom" textRotation="0" wrapText="false" indent="0" shrinkToFit="false"/>
      <protection locked="true" hidden="false"/>
    </xf>
    <xf numFmtId="164" fontId="43" fillId="0" borderId="82" xfId="0" applyFont="true" applyBorder="true" applyAlignment="true" applyProtection="false">
      <alignment horizontal="center" vertical="center" textRotation="0" wrapText="true" indent="0" shrinkToFit="false"/>
      <protection locked="true" hidden="false"/>
    </xf>
    <xf numFmtId="164" fontId="54" fillId="0" borderId="83" xfId="0" applyFont="true" applyBorder="true" applyAlignment="false" applyProtection="false">
      <alignment horizontal="general" vertical="bottom" textRotation="0" wrapText="false" indent="0" shrinkToFit="false"/>
      <protection locked="true" hidden="false"/>
    </xf>
    <xf numFmtId="164" fontId="54" fillId="0" borderId="84" xfId="0" applyFont="true" applyBorder="true" applyAlignment="false" applyProtection="false">
      <alignment horizontal="general" vertical="bottom" textRotation="0" wrapText="false" indent="0" shrinkToFit="false"/>
      <protection locked="true" hidden="false"/>
    </xf>
    <xf numFmtId="164" fontId="54" fillId="0" borderId="85" xfId="0" applyFont="true" applyBorder="true" applyAlignment="false" applyProtection="false">
      <alignment horizontal="general" vertical="bottom" textRotation="0" wrapText="false" indent="0" shrinkToFit="false"/>
      <protection locked="true" hidden="false"/>
    </xf>
    <xf numFmtId="164" fontId="38" fillId="0" borderId="81" xfId="0" applyFont="true" applyBorder="true" applyAlignment="true" applyProtection="false">
      <alignment horizontal="center" vertical="bottom" textRotation="0" wrapText="false" indent="0" shrinkToFit="false"/>
      <protection locked="true" hidden="false"/>
    </xf>
    <xf numFmtId="168" fontId="54" fillId="0" borderId="86" xfId="0" applyFont="true" applyBorder="true" applyAlignment="true" applyProtection="false">
      <alignment horizontal="center" vertical="bottom" textRotation="0" wrapText="false" indent="0" shrinkToFit="false"/>
      <protection locked="true" hidden="false"/>
    </xf>
    <xf numFmtId="179" fontId="26" fillId="0" borderId="0" xfId="0" applyFont="true" applyBorder="true" applyAlignment="false" applyProtection="false">
      <alignment horizontal="general" vertical="bottom" textRotation="0" wrapText="false" indent="0" shrinkToFit="false"/>
      <protection locked="true" hidden="false"/>
    </xf>
    <xf numFmtId="164" fontId="54" fillId="0" borderId="0" xfId="0" applyFont="true" applyBorder="true" applyAlignment="false" applyProtection="false">
      <alignment horizontal="general" vertical="bottom" textRotation="0" wrapText="false" indent="0" shrinkToFit="false"/>
      <protection locked="true" hidden="false"/>
    </xf>
    <xf numFmtId="164" fontId="54" fillId="0" borderId="81" xfId="0" applyFont="true" applyBorder="true" applyAlignment="false" applyProtection="false">
      <alignment horizontal="general" vertical="bottom" textRotation="0" wrapText="false" indent="0" shrinkToFit="false"/>
      <protection locked="true" hidden="false"/>
    </xf>
    <xf numFmtId="164" fontId="5" fillId="2" borderId="58" xfId="0" applyFont="true" applyBorder="true" applyAlignment="true" applyProtection="false">
      <alignment horizontal="general" vertical="center" textRotation="0" wrapText="false" indent="0" shrinkToFit="false"/>
      <protection locked="true" hidden="false"/>
    </xf>
    <xf numFmtId="164" fontId="5" fillId="2" borderId="19" xfId="0" applyFont="true" applyBorder="true" applyAlignment="true" applyProtection="false">
      <alignment horizontal="general" vertical="center" textRotation="0" wrapText="false" indent="0" shrinkToFit="false"/>
      <protection locked="true" hidden="false"/>
    </xf>
    <xf numFmtId="164" fontId="5" fillId="2" borderId="20" xfId="0" applyFont="true" applyBorder="true" applyAlignment="true" applyProtection="false">
      <alignment horizontal="general" vertical="center" textRotation="0" wrapText="false" indent="0" shrinkToFit="false"/>
      <protection locked="true" hidden="false"/>
    </xf>
    <xf numFmtId="164" fontId="5" fillId="2" borderId="7"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justify" vertical="bottom" textRotation="0" wrapText="true" indent="0" shrinkToFit="false"/>
      <protection locked="true" hidden="false"/>
    </xf>
    <xf numFmtId="164" fontId="26" fillId="0" borderId="0" xfId="0" applyFont="true" applyBorder="false" applyAlignment="true" applyProtection="false">
      <alignment horizontal="justify" vertical="center" textRotation="0" wrapText="true" indent="0" shrinkToFit="false"/>
      <protection locked="true" hidden="false"/>
    </xf>
    <xf numFmtId="164" fontId="5" fillId="2" borderId="8" xfId="0" applyFont="true" applyBorder="true" applyAlignment="true" applyProtection="false">
      <alignment horizontal="general" vertical="center" textRotation="0" wrapText="false" indent="0" shrinkToFit="false"/>
      <protection locked="true" hidden="false"/>
    </xf>
    <xf numFmtId="168" fontId="74" fillId="2" borderId="0" xfId="0" applyFont="true" applyBorder="true" applyAlignment="true" applyProtection="false">
      <alignment horizontal="center" vertical="center" textRotation="0" wrapText="false" indent="0" shrinkToFit="false"/>
      <protection locked="true" hidden="false"/>
    </xf>
    <xf numFmtId="164" fontId="5" fillId="2" borderId="0" xfId="0" applyFont="true" applyBorder="true" applyAlignment="true" applyProtection="false">
      <alignment horizontal="general" vertical="center" textRotation="0" wrapText="false" indent="0" shrinkToFit="false"/>
      <protection locked="true" hidden="false"/>
    </xf>
    <xf numFmtId="164" fontId="5" fillId="2" borderId="6" xfId="0" applyFont="true" applyBorder="true" applyAlignment="true" applyProtection="false">
      <alignment horizontal="general" vertical="center" textRotation="0" wrapText="false" indent="0" shrinkToFit="false"/>
      <protection locked="true" hidden="false"/>
    </xf>
    <xf numFmtId="164" fontId="5" fillId="2" borderId="8" xfId="0" applyFont="true" applyBorder="true" applyAlignment="true" applyProtection="false">
      <alignment horizontal="right" vertical="center" textRotation="0" wrapText="false" indent="0" shrinkToFit="false"/>
      <protection locked="true" hidden="false"/>
    </xf>
    <xf numFmtId="168" fontId="32" fillId="2" borderId="0" xfId="0" applyFont="true" applyBorder="true" applyAlignment="true" applyProtection="false">
      <alignment horizontal="center" vertical="center" textRotation="0" wrapText="false" indent="0" shrinkToFit="false"/>
      <protection locked="true" hidden="false"/>
    </xf>
    <xf numFmtId="164" fontId="5" fillId="2" borderId="3" xfId="0" applyFont="true" applyBorder="true" applyAlignment="true" applyProtection="false">
      <alignment horizontal="general" vertical="center" textRotation="0" wrapText="false" indent="0" shrinkToFit="false"/>
      <protection locked="true" hidden="false"/>
    </xf>
    <xf numFmtId="164" fontId="5" fillId="2" borderId="4" xfId="0" applyFont="true" applyBorder="true" applyAlignment="true" applyProtection="false">
      <alignment horizontal="general" vertical="center" textRotation="0" wrapText="false" indent="0" shrinkToFit="false"/>
      <protection locked="true" hidden="false"/>
    </xf>
    <xf numFmtId="164" fontId="5" fillId="2" borderId="5" xfId="0" applyFont="true" applyBorder="true" applyAlignment="true" applyProtection="false">
      <alignment horizontal="general" vertical="center" textRotation="0" wrapText="false" indent="0" shrinkToFit="false"/>
      <protection locked="true" hidden="false"/>
    </xf>
    <xf numFmtId="164" fontId="6" fillId="0" borderId="0" xfId="0" applyFont="true" applyBorder="false" applyAlignment="true" applyProtection="false">
      <alignment horizontal="justify" vertical="bottom" textRotation="0" wrapText="true" indent="0" shrinkToFit="false"/>
      <protection locked="true" hidden="false"/>
    </xf>
    <xf numFmtId="164" fontId="6" fillId="0" borderId="0" xfId="0" applyFont="true" applyBorder="false" applyAlignment="true" applyProtection="false">
      <alignment horizontal="justify" vertical="center" textRotation="0" wrapText="true" indent="0" shrinkToFit="false"/>
      <protection locked="true" hidden="false"/>
    </xf>
    <xf numFmtId="164" fontId="56" fillId="0" borderId="0" xfId="32" applyFont="true" applyBorder="false" applyAlignment="true" applyProtection="false">
      <alignment horizontal="general" vertical="center" textRotation="0" wrapText="true" indent="0" shrinkToFit="false"/>
      <protection locked="true" hidden="false"/>
    </xf>
    <xf numFmtId="164" fontId="30" fillId="0" borderId="0" xfId="32" applyFont="true" applyBorder="true" applyAlignment="true" applyProtection="false">
      <alignment horizontal="center" vertical="center" textRotation="0" wrapText="true" indent="0" shrinkToFit="false"/>
      <protection locked="true" hidden="false"/>
    </xf>
    <xf numFmtId="164" fontId="25" fillId="3" borderId="1" xfId="32" applyFont="true" applyBorder="true" applyAlignment="true" applyProtection="false">
      <alignment horizontal="center" vertical="center" textRotation="0" wrapText="true" indent="0" shrinkToFit="false"/>
      <protection locked="true" hidden="false"/>
    </xf>
    <xf numFmtId="164" fontId="26" fillId="0" borderId="0" xfId="32" applyFont="true" applyBorder="false" applyAlignment="true" applyProtection="false">
      <alignment horizontal="general" vertical="center" textRotation="0" wrapText="true" indent="0" shrinkToFit="false"/>
      <protection locked="true" hidden="false"/>
    </xf>
    <xf numFmtId="164" fontId="26" fillId="0" borderId="1" xfId="32" applyFont="true" applyBorder="true" applyAlignment="true" applyProtection="false">
      <alignment horizontal="left" vertical="center" textRotation="0" wrapText="true" indent="0" shrinkToFit="false"/>
      <protection locked="true" hidden="false"/>
    </xf>
    <xf numFmtId="180" fontId="26" fillId="0" borderId="1" xfId="32" applyFont="true" applyBorder="true" applyAlignment="true" applyProtection="false">
      <alignment horizontal="left" vertical="center" textRotation="0" wrapText="true" indent="0" shrinkToFit="false"/>
      <protection locked="true" hidden="false"/>
    </xf>
    <xf numFmtId="164" fontId="26" fillId="0" borderId="1" xfId="32" applyFont="true" applyBorder="true" applyAlignment="true" applyProtection="false">
      <alignment horizontal="center" vertical="center" textRotation="0" wrapText="true" indent="0" shrinkToFit="false"/>
      <protection locked="true" hidden="false"/>
    </xf>
    <xf numFmtId="180" fontId="26" fillId="0" borderId="1" xfId="32" applyFont="true" applyBorder="true" applyAlignment="true" applyProtection="false">
      <alignment horizontal="center" vertical="center" textRotation="0" wrapText="true" indent="0" shrinkToFit="false"/>
      <protection locked="true" hidden="false"/>
    </xf>
    <xf numFmtId="164" fontId="26" fillId="0" borderId="1" xfId="32" applyFont="true" applyBorder="true" applyAlignment="true" applyProtection="false">
      <alignment horizontal="center" vertical="center" textRotation="0" wrapText="true" indent="0" shrinkToFit="false"/>
      <protection locked="true" hidden="false"/>
    </xf>
    <xf numFmtId="180" fontId="26" fillId="0" borderId="1" xfId="32" applyFont="true" applyBorder="true" applyAlignment="true" applyProtection="false">
      <alignment horizontal="left" vertical="center" textRotation="0" wrapText="true" indent="0" shrinkToFit="false"/>
      <protection locked="true" hidden="false"/>
    </xf>
    <xf numFmtId="180" fontId="26" fillId="0" borderId="1" xfId="32" applyFont="true" applyBorder="true" applyAlignment="true" applyProtection="false">
      <alignment horizontal="center" vertical="center" textRotation="0" wrapText="true" indent="0" shrinkToFit="false"/>
      <protection locked="true" hidden="false"/>
    </xf>
    <xf numFmtId="164" fontId="26" fillId="0" borderId="1" xfId="32" applyFont="true" applyBorder="true" applyAlignment="true" applyProtection="false">
      <alignment horizontal="left" vertical="center" textRotation="0" wrapText="true" indent="0" shrinkToFit="false"/>
      <protection locked="true" hidden="false"/>
    </xf>
    <xf numFmtId="164" fontId="26" fillId="0" borderId="0" xfId="32" applyFont="true" applyBorder="true" applyAlignment="true" applyProtection="false">
      <alignment horizontal="left" vertical="center" textRotation="0" wrapText="true" indent="0" shrinkToFit="false"/>
      <protection locked="true" hidden="false"/>
    </xf>
    <xf numFmtId="164" fontId="26" fillId="0" borderId="0" xfId="32" applyFont="true" applyBorder="false" applyAlignment="true" applyProtection="false">
      <alignment horizontal="left" vertical="center" textRotation="0" wrapText="true" indent="0" shrinkToFit="false"/>
      <protection locked="true" hidden="false"/>
    </xf>
    <xf numFmtId="164" fontId="26" fillId="2" borderId="1" xfId="0" applyFont="true" applyBorder="true" applyAlignment="true" applyProtection="false">
      <alignment horizontal="left" vertical="center" textRotation="0" wrapText="true" indent="0" shrinkToFit="false"/>
      <protection locked="true" hidden="false"/>
    </xf>
    <xf numFmtId="164" fontId="6" fillId="0" borderId="0" xfId="32" applyFont="true" applyBorder="false" applyAlignment="true" applyProtection="false">
      <alignment horizontal="general" vertical="center" textRotation="0" wrapText="true" indent="0" shrinkToFit="false"/>
      <protection locked="true" hidden="false"/>
    </xf>
    <xf numFmtId="164" fontId="50" fillId="0" borderId="0" xfId="32" applyFont="true" applyBorder="true" applyAlignment="true" applyProtection="false">
      <alignment horizontal="center" vertical="center" textRotation="0" wrapText="true" indent="0" shrinkToFit="false"/>
      <protection locked="true" hidden="false"/>
    </xf>
    <xf numFmtId="164" fontId="56" fillId="0" borderId="0" xfId="32" applyFont="true" applyBorder="true" applyAlignment="true" applyProtection="false">
      <alignment horizontal="center" vertical="center" textRotation="0" wrapText="true" indent="0" shrinkToFit="false"/>
      <protection locked="true" hidden="false"/>
    </xf>
    <xf numFmtId="164" fontId="6" fillId="0" borderId="24" xfId="32" applyFont="true" applyBorder="true" applyAlignment="true" applyProtection="false">
      <alignment horizontal="general" vertical="center" textRotation="0" wrapText="true" indent="0" shrinkToFit="false"/>
      <protection locked="true" hidden="false"/>
    </xf>
    <xf numFmtId="164" fontId="75" fillId="0" borderId="63" xfId="32" applyFont="true" applyBorder="true" applyAlignment="true" applyProtection="false">
      <alignment horizontal="center" vertical="center" textRotation="0" wrapText="true" indent="0" shrinkToFit="false"/>
      <protection locked="true" hidden="false"/>
    </xf>
    <xf numFmtId="164" fontId="75" fillId="0" borderId="31" xfId="32" applyFont="true" applyBorder="true" applyAlignment="true" applyProtection="false">
      <alignment horizontal="center" vertical="center" textRotation="0" wrapText="true" indent="0" shrinkToFit="false"/>
      <protection locked="true" hidden="false"/>
    </xf>
    <xf numFmtId="164" fontId="75" fillId="0" borderId="87" xfId="32" applyFont="true" applyBorder="true" applyAlignment="true" applyProtection="false">
      <alignment horizontal="center" vertical="center" textRotation="0" wrapText="true" indent="0" shrinkToFit="false"/>
      <protection locked="true" hidden="false"/>
    </xf>
    <xf numFmtId="164" fontId="75" fillId="0" borderId="88" xfId="32" applyFont="true" applyBorder="true" applyAlignment="true" applyProtection="false">
      <alignment horizontal="center" vertical="center" textRotation="0" wrapText="true" indent="0" shrinkToFit="false"/>
      <protection locked="true" hidden="false"/>
    </xf>
    <xf numFmtId="164" fontId="26" fillId="0" borderId="63" xfId="0" applyFont="true" applyBorder="true" applyAlignment="true" applyProtection="false">
      <alignment horizontal="center" vertical="center" textRotation="0" wrapText="true" indent="0" shrinkToFit="false"/>
      <protection locked="true" hidden="false"/>
    </xf>
    <xf numFmtId="164" fontId="39" fillId="0" borderId="15" xfId="0" applyFont="true" applyBorder="true" applyAlignment="true" applyProtection="false">
      <alignment horizontal="center" vertical="center" textRotation="0" wrapText="true" indent="0" shrinkToFit="false"/>
      <protection locked="true" hidden="false"/>
    </xf>
    <xf numFmtId="164" fontId="26" fillId="0" borderId="12" xfId="32" applyFont="true" applyBorder="true" applyAlignment="true" applyProtection="false">
      <alignment horizontal="center" vertical="center" textRotation="0" wrapText="true" indent="0" shrinkToFit="false"/>
      <protection locked="true" hidden="false"/>
    </xf>
    <xf numFmtId="164" fontId="26" fillId="0" borderId="76" xfId="32" applyFont="true" applyBorder="true" applyAlignment="true" applyProtection="false">
      <alignment horizontal="center" vertical="center" textRotation="0" wrapText="true" indent="0" shrinkToFit="false"/>
      <protection locked="true" hidden="false"/>
    </xf>
    <xf numFmtId="164" fontId="26" fillId="0" borderId="15" xfId="32" applyFont="true" applyBorder="true" applyAlignment="true" applyProtection="false">
      <alignment horizontal="center" vertical="center" textRotation="0" wrapText="true" indent="0" shrinkToFit="false"/>
      <protection locked="true" hidden="false"/>
    </xf>
    <xf numFmtId="164" fontId="26" fillId="0" borderId="14" xfId="0" applyFont="true" applyBorder="true" applyAlignment="true" applyProtection="false">
      <alignment horizontal="center" vertical="center" textRotation="0" wrapText="true" indent="0" shrinkToFit="false"/>
      <protection locked="true" hidden="false"/>
    </xf>
    <xf numFmtId="164" fontId="26" fillId="0" borderId="15" xfId="0" applyFont="true" applyBorder="true" applyAlignment="true" applyProtection="false">
      <alignment horizontal="center" vertical="center" textRotation="0" wrapText="true" indent="0" shrinkToFit="false"/>
      <protection locked="true" hidden="false"/>
    </xf>
    <xf numFmtId="164" fontId="26" fillId="0" borderId="15" xfId="32" applyFont="true" applyBorder="true" applyAlignment="true" applyProtection="false">
      <alignment horizontal="left" vertical="center" textRotation="0" wrapText="true" indent="0" shrinkToFit="false"/>
      <protection locked="true" hidden="false"/>
    </xf>
    <xf numFmtId="191" fontId="26" fillId="11" borderId="88" xfId="0" applyFont="true" applyBorder="true" applyAlignment="true" applyProtection="false">
      <alignment horizontal="center" vertical="center" textRotation="0" wrapText="true" indent="0" shrinkToFit="false"/>
      <protection locked="true" hidden="false"/>
    </xf>
    <xf numFmtId="164" fontId="26" fillId="0" borderId="63" xfId="32" applyFont="true" applyBorder="true" applyAlignment="true" applyProtection="false">
      <alignment horizontal="left" vertical="center" textRotation="0" wrapText="true" indent="0" shrinkToFit="false"/>
      <protection locked="true" hidden="false"/>
    </xf>
    <xf numFmtId="164" fontId="26" fillId="0" borderId="63" xfId="32" applyFont="true" applyBorder="true" applyAlignment="true" applyProtection="false">
      <alignment horizontal="center" vertical="center" textRotation="0" wrapText="true" indent="0" shrinkToFit="false"/>
      <protection locked="true" hidden="false"/>
    </xf>
    <xf numFmtId="191" fontId="26" fillId="11" borderId="87" xfId="0" applyFont="true" applyBorder="true" applyAlignment="true" applyProtection="false">
      <alignment horizontal="center" vertical="center" textRotation="0" wrapText="true" indent="0" shrinkToFit="false"/>
      <protection locked="true" hidden="false"/>
    </xf>
    <xf numFmtId="191" fontId="26" fillId="11" borderId="31" xfId="0" applyFont="true" applyBorder="true" applyAlignment="true" applyProtection="false">
      <alignment horizontal="center" vertical="center" textRotation="0" wrapText="true" indent="0" shrinkToFit="false"/>
      <protection locked="true" hidden="false"/>
    </xf>
    <xf numFmtId="164" fontId="26" fillId="0" borderId="14" xfId="32" applyFont="true" applyBorder="true" applyAlignment="true" applyProtection="false">
      <alignment horizontal="center" vertical="center" textRotation="0" wrapText="true" indent="0" shrinkToFit="false"/>
      <protection locked="true" hidden="false"/>
    </xf>
    <xf numFmtId="191" fontId="26" fillId="11" borderId="14" xfId="0" applyFont="true" applyBorder="true" applyAlignment="true" applyProtection="false">
      <alignment horizontal="center" vertical="center" textRotation="0" wrapText="true" indent="0" shrinkToFit="false"/>
      <protection locked="true" hidden="false"/>
    </xf>
    <xf numFmtId="191" fontId="26" fillId="11" borderId="89" xfId="0" applyFont="true" applyBorder="true" applyAlignment="true" applyProtection="false">
      <alignment horizontal="center" vertical="center" textRotation="0" wrapText="true" indent="0" shrinkToFit="false"/>
      <protection locked="true" hidden="false"/>
    </xf>
    <xf numFmtId="191" fontId="26" fillId="11" borderId="12" xfId="0" applyFont="true" applyBorder="true" applyAlignment="true" applyProtection="false">
      <alignment horizontal="center" vertical="center" textRotation="0" wrapText="true" indent="0" shrinkToFit="false"/>
      <protection locked="true" hidden="false"/>
    </xf>
    <xf numFmtId="180" fontId="26" fillId="0" borderId="15" xfId="32" applyFont="true" applyBorder="true" applyAlignment="true" applyProtection="false">
      <alignment horizontal="center" vertical="center" textRotation="0" wrapText="true" indent="0" shrinkToFit="false"/>
      <protection locked="true" hidden="false"/>
    </xf>
    <xf numFmtId="180" fontId="26" fillId="0" borderId="12" xfId="32" applyFont="true" applyBorder="true" applyAlignment="true" applyProtection="false">
      <alignment horizontal="center" vertical="center" textRotation="0" wrapText="true" indent="0" shrinkToFit="false"/>
      <protection locked="true" hidden="false"/>
    </xf>
    <xf numFmtId="180" fontId="26" fillId="0" borderId="63" xfId="32" applyFont="true" applyBorder="true" applyAlignment="true" applyProtection="false">
      <alignment horizontal="center" vertical="center" textRotation="0" wrapText="true" indent="0" shrinkToFit="false"/>
      <protection locked="true" hidden="false"/>
    </xf>
    <xf numFmtId="164" fontId="26" fillId="0" borderId="24" xfId="32" applyFont="true" applyBorder="true" applyAlignment="true" applyProtection="false">
      <alignment horizontal="center" vertical="center" textRotation="0" wrapText="true" indent="0" shrinkToFit="false"/>
      <protection locked="true" hidden="false"/>
    </xf>
    <xf numFmtId="164" fontId="26" fillId="0" borderId="74" xfId="32" applyFont="true" applyBorder="true" applyAlignment="true" applyProtection="false">
      <alignment horizontal="center" vertical="center" textRotation="0" wrapText="true" indent="0" shrinkToFit="false"/>
      <protection locked="true" hidden="false"/>
    </xf>
    <xf numFmtId="164" fontId="26" fillId="0" borderId="15" xfId="32" applyFont="true" applyBorder="true" applyAlignment="true" applyProtection="false">
      <alignment horizontal="center" vertical="center" textRotation="0" wrapText="true" indent="0" shrinkToFit="false"/>
      <protection locked="true" hidden="false"/>
    </xf>
    <xf numFmtId="164" fontId="26" fillId="0" borderId="63" xfId="32" applyFont="true" applyBorder="tru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64" fontId="37" fillId="0" borderId="0" xfId="32" applyFont="true" applyBorder="false" applyAlignment="true" applyProtection="false">
      <alignment horizontal="general" vertical="center" textRotation="0" wrapText="true" indent="0" shrinkToFit="false"/>
      <protection locked="true" hidden="false"/>
    </xf>
    <xf numFmtId="164" fontId="37" fillId="0" borderId="0" xfId="32" applyFont="true" applyBorder="true" applyAlignment="true" applyProtection="false">
      <alignment horizontal="center" vertical="center" textRotation="0" wrapText="true" indent="0" shrinkToFit="false"/>
      <protection locked="true" hidden="false"/>
    </xf>
    <xf numFmtId="164" fontId="76" fillId="0" borderId="63" xfId="32" applyFont="true" applyBorder="true" applyAlignment="true" applyProtection="false">
      <alignment horizontal="center" vertical="center" textRotation="0" wrapText="true" indent="0" shrinkToFit="false"/>
      <protection locked="true" hidden="false"/>
    </xf>
    <xf numFmtId="164" fontId="76" fillId="0" borderId="31" xfId="32" applyFont="true" applyBorder="true" applyAlignment="true" applyProtection="false">
      <alignment horizontal="center" vertical="center" textRotation="0" wrapText="true" indent="0" shrinkToFit="false"/>
      <protection locked="true" hidden="false"/>
    </xf>
    <xf numFmtId="164" fontId="77" fillId="0" borderId="31" xfId="32" applyFont="true" applyBorder="true" applyAlignment="true" applyProtection="false">
      <alignment horizontal="center" vertical="center" textRotation="0" wrapText="true" indent="0" shrinkToFit="false"/>
      <protection locked="true" hidden="false"/>
    </xf>
    <xf numFmtId="164" fontId="77" fillId="0" borderId="63" xfId="32" applyFont="true" applyBorder="true" applyAlignment="true" applyProtection="false">
      <alignment horizontal="center" vertical="center" textRotation="0" wrapText="true" indent="0" shrinkToFit="false"/>
      <protection locked="true" hidden="false"/>
    </xf>
    <xf numFmtId="164" fontId="26" fillId="0" borderId="15" xfId="32" applyFont="true" applyBorder="true" applyAlignment="true" applyProtection="false">
      <alignment horizontal="general" vertical="center" textRotation="0" wrapText="true" indent="0" shrinkToFit="false"/>
      <protection locked="true" hidden="false"/>
    </xf>
    <xf numFmtId="164" fontId="43" fillId="0" borderId="74" xfId="32" applyFont="true" applyBorder="true" applyAlignment="true" applyProtection="false">
      <alignment horizontal="center" vertical="center" textRotation="0" wrapText="true" indent="0" shrinkToFit="false"/>
      <protection locked="true" hidden="false"/>
    </xf>
    <xf numFmtId="164" fontId="43" fillId="0" borderId="18" xfId="32" applyFont="true" applyBorder="true" applyAlignment="true" applyProtection="false">
      <alignment horizontal="center" vertical="center" textRotation="0" wrapText="true" indent="0" shrinkToFit="false"/>
      <protection locked="true" hidden="false"/>
    </xf>
    <xf numFmtId="164" fontId="26" fillId="0" borderId="63" xfId="32" applyFont="true" applyBorder="true" applyAlignment="true" applyProtection="false">
      <alignment horizontal="general" vertical="center" textRotation="0" wrapText="true" indent="0" shrinkToFit="false"/>
      <protection locked="true" hidden="false"/>
    </xf>
    <xf numFmtId="164" fontId="43" fillId="0" borderId="63" xfId="32" applyFont="true" applyBorder="true" applyAlignment="true" applyProtection="false">
      <alignment horizontal="center" vertical="center" textRotation="0" wrapText="true" indent="0" shrinkToFit="false"/>
      <protection locked="true" hidden="false"/>
    </xf>
    <xf numFmtId="164" fontId="43" fillId="0" borderId="31" xfId="32" applyFont="true" applyBorder="true" applyAlignment="true" applyProtection="false">
      <alignment horizontal="center" vertical="center" textRotation="0" wrapText="true" indent="0" shrinkToFit="false"/>
      <protection locked="true" hidden="false"/>
    </xf>
    <xf numFmtId="164" fontId="26" fillId="0" borderId="31" xfId="32" applyFont="true" applyBorder="true" applyAlignment="true" applyProtection="false">
      <alignment horizontal="general" vertical="center" textRotation="0" wrapText="true" indent="0" shrinkToFit="false"/>
      <protection locked="true" hidden="false"/>
    </xf>
    <xf numFmtId="164" fontId="37" fillId="0" borderId="63" xfId="32" applyFont="true" applyBorder="true" applyAlignment="true" applyProtection="false">
      <alignment horizontal="left" vertical="center" textRotation="0" wrapText="true" indent="0" shrinkToFit="false"/>
      <protection locked="true" hidden="false"/>
    </xf>
    <xf numFmtId="164" fontId="37" fillId="0" borderId="31" xfId="32" applyFont="true" applyBorder="true" applyAlignment="true" applyProtection="false">
      <alignment horizontal="left" vertical="center" textRotation="0" wrapText="true" indent="0" shrinkToFit="false"/>
      <protection locked="true" hidden="false"/>
    </xf>
    <xf numFmtId="164" fontId="6" fillId="0" borderId="0" xfId="32" applyFont="true" applyBorder="false" applyAlignment="true" applyProtection="false">
      <alignment horizontal="left" vertical="center" textRotation="0" wrapText="true" indent="0" shrinkToFit="false"/>
      <protection locked="true" hidden="false"/>
    </xf>
    <xf numFmtId="164" fontId="26" fillId="0" borderId="87" xfId="32" applyFont="true" applyBorder="true" applyAlignment="true" applyProtection="false">
      <alignment horizontal="left" vertical="center" textRotation="0" wrapText="true" indent="0" shrinkToFit="false"/>
      <protection locked="true" hidden="false"/>
    </xf>
    <xf numFmtId="164" fontId="43" fillId="0" borderId="10" xfId="32" applyFont="true" applyBorder="true" applyAlignment="true" applyProtection="false">
      <alignment horizontal="center" vertical="center" textRotation="0" wrapText="true" indent="0" shrinkToFit="false"/>
      <protection locked="true" hidden="false"/>
    </xf>
    <xf numFmtId="164" fontId="43" fillId="0" borderId="65" xfId="32" applyFont="true" applyBorder="true" applyAlignment="true" applyProtection="false">
      <alignment horizontal="center" vertical="center" textRotation="0" wrapText="true" indent="0" shrinkToFit="false"/>
      <protection locked="true" hidden="false"/>
    </xf>
    <xf numFmtId="164" fontId="43" fillId="0" borderId="66" xfId="32" applyFont="true" applyBorder="true" applyAlignment="true" applyProtection="false">
      <alignment horizontal="center" vertical="center" textRotation="0" wrapText="true" indent="0" shrinkToFit="false"/>
      <protection locked="true" hidden="false"/>
    </xf>
    <xf numFmtId="167" fontId="43" fillId="0" borderId="12" xfId="19" applyFont="true" applyBorder="true" applyAlignment="true" applyProtection="true">
      <alignment horizontal="center" vertical="center" textRotation="0" wrapText="true" indent="0" shrinkToFit="false"/>
      <protection locked="true" hidden="false"/>
    </xf>
    <xf numFmtId="164" fontId="78" fillId="0" borderId="63" xfId="32" applyFont="true" applyBorder="true" applyAlignment="true" applyProtection="false">
      <alignment horizontal="center" vertical="center" textRotation="0" wrapText="true" indent="0" shrinkToFit="false"/>
      <protection locked="true" hidden="false"/>
    </xf>
    <xf numFmtId="164" fontId="78" fillId="0" borderId="24" xfId="32" applyFont="true" applyBorder="true" applyAlignment="true" applyProtection="false">
      <alignment horizontal="center" vertical="center" textRotation="0" wrapText="true" indent="0" shrinkToFit="false"/>
      <protection locked="true" hidden="false"/>
    </xf>
    <xf numFmtId="164" fontId="78" fillId="0" borderId="27" xfId="32" applyFont="true" applyBorder="true" applyAlignment="true" applyProtection="false">
      <alignment horizontal="center" vertical="center" textRotation="0" wrapText="true" indent="0" shrinkToFit="false"/>
      <protection locked="true" hidden="false"/>
    </xf>
    <xf numFmtId="164" fontId="78" fillId="0" borderId="27" xfId="32" applyFont="true" applyBorder="true" applyAlignment="true" applyProtection="false">
      <alignment horizontal="center" vertical="center" textRotation="0" wrapText="true" indent="0" shrinkToFit="false"/>
      <protection locked="true" hidden="false"/>
    </xf>
    <xf numFmtId="180" fontId="43" fillId="0" borderId="63" xfId="32" applyFont="true" applyBorder="true" applyAlignment="true" applyProtection="false">
      <alignment horizontal="center" vertical="center" textRotation="0" wrapText="true" indent="0" shrinkToFit="false"/>
      <protection locked="true" hidden="false"/>
    </xf>
    <xf numFmtId="180" fontId="43" fillId="0" borderId="31" xfId="32" applyFont="true" applyBorder="true" applyAlignment="true" applyProtection="false">
      <alignment horizontal="center" vertical="center" textRotation="0" wrapText="true" indent="0" shrinkToFit="false"/>
      <protection locked="true" hidden="false"/>
    </xf>
    <xf numFmtId="180" fontId="43" fillId="0" borderId="31" xfId="32" applyFont="true" applyBorder="true" applyAlignment="true" applyProtection="false">
      <alignment horizontal="center" vertical="center" textRotation="0" wrapText="true" indent="0" shrinkToFit="false"/>
      <protection locked="true" hidden="false"/>
    </xf>
    <xf numFmtId="164" fontId="43" fillId="0" borderId="31" xfId="32" applyFont="true" applyBorder="true" applyAlignment="true" applyProtection="false">
      <alignment horizontal="center" vertical="center" textRotation="0" wrapText="true" indent="0" shrinkToFit="false"/>
      <protection locked="true" hidden="false"/>
    </xf>
    <xf numFmtId="164" fontId="26" fillId="0" borderId="74" xfId="32" applyFont="true" applyBorder="true" applyAlignment="true" applyProtection="false">
      <alignment horizontal="left" vertical="center" textRotation="0" wrapText="true" indent="0" shrinkToFit="false"/>
      <protection locked="true" hidden="false"/>
    </xf>
    <xf numFmtId="164" fontId="43" fillId="2" borderId="15" xfId="32" applyFont="true" applyBorder="true" applyAlignment="true" applyProtection="false">
      <alignment horizontal="general" vertical="center" textRotation="0" wrapText="true" indent="0" shrinkToFit="false"/>
      <protection locked="true" hidden="false"/>
    </xf>
    <xf numFmtId="164" fontId="43" fillId="2" borderId="24" xfId="32" applyFont="true" applyBorder="true" applyAlignment="true" applyProtection="false">
      <alignment horizontal="general" vertical="center" textRotation="0" wrapText="true" indent="0" shrinkToFit="false"/>
      <protection locked="true" hidden="false"/>
    </xf>
    <xf numFmtId="164" fontId="43" fillId="0" borderId="18" xfId="32" applyFont="true" applyBorder="true" applyAlignment="true" applyProtection="false">
      <alignment horizontal="general" vertical="center" textRotation="0" wrapText="true" indent="0" shrinkToFit="false"/>
      <protection locked="true" hidden="false"/>
    </xf>
    <xf numFmtId="164" fontId="43" fillId="2" borderId="18" xfId="32" applyFont="true" applyBorder="true" applyAlignment="true" applyProtection="false">
      <alignment horizontal="general" vertical="center" textRotation="0" wrapText="true" indent="0" shrinkToFit="false"/>
      <protection locked="true" hidden="false"/>
    </xf>
    <xf numFmtId="164" fontId="26" fillId="0" borderId="0" xfId="32" applyFont="true" applyBorder="true" applyAlignment="true" applyProtection="false">
      <alignment horizontal="general" vertical="center" textRotation="0" wrapText="true" indent="0" shrinkToFit="false"/>
      <protection locked="true" hidden="false"/>
    </xf>
    <xf numFmtId="164" fontId="43" fillId="2" borderId="76" xfId="32" applyFont="true" applyBorder="true" applyAlignment="true" applyProtection="false">
      <alignment horizontal="general" vertical="center" textRotation="0" wrapText="true" indent="0" shrinkToFit="false"/>
      <protection locked="true" hidden="false"/>
    </xf>
    <xf numFmtId="164" fontId="43" fillId="0" borderId="63" xfId="32" applyFont="true" applyBorder="true" applyAlignment="true" applyProtection="false">
      <alignment horizontal="center" vertical="center" textRotation="0" wrapText="true" indent="0" shrinkToFit="false"/>
      <protection locked="true" hidden="false"/>
    </xf>
    <xf numFmtId="164" fontId="37" fillId="0" borderId="63" xfId="32" applyFont="true" applyBorder="true" applyAlignment="true" applyProtection="false">
      <alignment horizontal="general" vertical="center" textRotation="0" wrapText="true" indent="0" shrinkToFit="false"/>
      <protection locked="true" hidden="false"/>
    </xf>
    <xf numFmtId="164" fontId="37" fillId="0" borderId="12" xfId="32" applyFont="true" applyBorder="true" applyAlignment="true" applyProtection="false">
      <alignment horizontal="general" vertical="center" textRotation="0" wrapText="true" indent="0" shrinkToFit="false"/>
      <protection locked="true" hidden="false"/>
    </xf>
    <xf numFmtId="164" fontId="37" fillId="0" borderId="31" xfId="32" applyFont="true" applyBorder="true" applyAlignment="true" applyProtection="false">
      <alignment horizontal="general" vertical="center" textRotation="0" wrapText="true" indent="0" shrinkToFit="false"/>
      <protection locked="true" hidden="false"/>
    </xf>
    <xf numFmtId="164" fontId="5" fillId="0" borderId="18" xfId="32" applyFont="true" applyBorder="true" applyAlignment="true" applyProtection="false">
      <alignment horizontal="center" vertical="center" textRotation="0" wrapText="true" indent="0" shrinkToFit="false"/>
      <protection locked="true" hidden="false"/>
    </xf>
    <xf numFmtId="164" fontId="43" fillId="0" borderId="12" xfId="32" applyFont="true" applyBorder="true" applyAlignment="true" applyProtection="false">
      <alignment horizontal="center" vertical="center" textRotation="0" wrapText="true" indent="0" shrinkToFit="false"/>
      <protection locked="true" hidden="false"/>
    </xf>
    <xf numFmtId="164" fontId="15" fillId="0" borderId="0" xfId="0" applyFont="true" applyBorder="true" applyAlignment="true" applyProtection="false">
      <alignment horizontal="left" vertical="center" textRotation="0" wrapText="false" indent="0" shrinkToFit="false"/>
      <protection locked="true" hidden="false"/>
    </xf>
    <xf numFmtId="164" fontId="56" fillId="0" borderId="0" xfId="0" applyFont="true" applyBorder="false" applyAlignment="true" applyProtection="false">
      <alignment horizontal="general" vertical="center" textRotation="0" wrapText="false" indent="0" shrinkToFit="false"/>
      <protection locked="true" hidden="false"/>
    </xf>
    <xf numFmtId="164" fontId="14" fillId="3" borderId="6" xfId="0" applyFont="true" applyBorder="true" applyAlignment="true" applyProtection="false">
      <alignment horizontal="center" vertical="center" textRotation="0" wrapText="false" indent="0" shrinkToFit="false"/>
      <protection locked="true" hidden="false"/>
    </xf>
    <xf numFmtId="164" fontId="14" fillId="3" borderId="5" xfId="0" applyFont="true" applyBorder="true" applyAlignment="true" applyProtection="false">
      <alignment horizontal="center" vertical="center" textRotation="0" wrapText="false" indent="0" shrinkToFit="false"/>
      <protection locked="true" hidden="false"/>
    </xf>
    <xf numFmtId="179" fontId="32" fillId="0" borderId="6" xfId="0" applyFont="true" applyBorder="true" applyAlignment="true" applyProtection="false">
      <alignment horizontal="center" vertical="center" textRotation="0" wrapText="false" indent="0" shrinkToFit="false"/>
      <protection locked="true" hidden="false"/>
    </xf>
    <xf numFmtId="164" fontId="15" fillId="0" borderId="58" xfId="0" applyFont="true" applyBorder="true" applyAlignment="true" applyProtection="false">
      <alignment horizontal="general" vertical="center" textRotation="0" wrapText="false" indent="0" shrinkToFit="false"/>
      <protection locked="true" hidden="false"/>
    </xf>
    <xf numFmtId="164" fontId="32" fillId="0" borderId="2" xfId="0" applyFont="true" applyBorder="true" applyAlignment="true" applyProtection="false">
      <alignment horizontal="general" vertical="center" textRotation="0" wrapText="false" indent="0" shrinkToFit="false"/>
      <protection locked="true" hidden="false"/>
    </xf>
    <xf numFmtId="164" fontId="32" fillId="0" borderId="19" xfId="0" applyFont="true" applyBorder="true" applyAlignment="true" applyProtection="false">
      <alignment horizontal="general" vertical="center" textRotation="0" wrapText="false" indent="0" shrinkToFit="false"/>
      <protection locked="true" hidden="false"/>
    </xf>
    <xf numFmtId="164" fontId="32" fillId="0" borderId="20" xfId="0" applyFont="true" applyBorder="true" applyAlignment="true" applyProtection="false">
      <alignment horizontal="general" vertical="center" textRotation="0" wrapText="false" indent="0" shrinkToFit="false"/>
      <protection locked="true" hidden="false"/>
    </xf>
    <xf numFmtId="164" fontId="32" fillId="0" borderId="7" xfId="0" applyFont="true" applyBorder="true" applyAlignment="true" applyProtection="false">
      <alignment horizontal="general" vertical="center" textRotation="0" wrapText="false" indent="0" shrinkToFit="false"/>
      <protection locked="true" hidden="false"/>
    </xf>
    <xf numFmtId="164" fontId="32" fillId="0" borderId="0" xfId="0" applyFont="true" applyBorder="true" applyAlignment="true" applyProtection="false">
      <alignment horizontal="general" vertical="center" textRotation="0" wrapText="false" indent="0" shrinkToFit="false"/>
      <protection locked="true" hidden="false"/>
    </xf>
    <xf numFmtId="164" fontId="32" fillId="0" borderId="6" xfId="0" applyFont="true" applyBorder="true" applyAlignment="true" applyProtection="false">
      <alignment horizontal="general" vertical="center" textRotation="0" wrapText="false" indent="0" shrinkToFit="false"/>
      <protection locked="true" hidden="false"/>
    </xf>
    <xf numFmtId="179" fontId="32" fillId="0" borderId="7" xfId="0" applyFont="true" applyBorder="true" applyAlignment="true" applyProtection="false">
      <alignment horizontal="center" vertical="center" textRotation="0" wrapText="false" indent="0" shrinkToFit="false"/>
      <protection locked="true" hidden="false"/>
    </xf>
    <xf numFmtId="179" fontId="32" fillId="0" borderId="0" xfId="0" applyFont="true" applyBorder="true" applyAlignment="true" applyProtection="false">
      <alignment horizontal="center" vertical="center" textRotation="0" wrapText="false" indent="0" shrinkToFit="false"/>
      <protection locked="true" hidden="false"/>
    </xf>
    <xf numFmtId="164" fontId="14" fillId="0" borderId="4" xfId="0" applyFont="true" applyBorder="true" applyAlignment="true" applyProtection="false">
      <alignment horizontal="general" vertical="center" textRotation="0" wrapText="false" indent="0" shrinkToFit="false"/>
      <protection locked="true" hidden="false"/>
    </xf>
    <xf numFmtId="164" fontId="32" fillId="0" borderId="9" xfId="0" applyFont="true" applyBorder="true" applyAlignment="true" applyProtection="false">
      <alignment horizontal="general" vertical="center" textRotation="0" wrapText="false" indent="0" shrinkToFit="false"/>
      <protection locked="true" hidden="false"/>
    </xf>
    <xf numFmtId="164" fontId="32" fillId="0" borderId="4" xfId="0" applyFont="true" applyBorder="true" applyAlignment="true" applyProtection="false">
      <alignment horizontal="general" vertical="center" textRotation="0" wrapText="false" indent="0" shrinkToFit="false"/>
      <protection locked="true" hidden="false"/>
    </xf>
    <xf numFmtId="179" fontId="32" fillId="0" borderId="9" xfId="0" applyFont="true" applyBorder="true" applyAlignment="true" applyProtection="false">
      <alignment horizontal="center" vertical="center" textRotation="0" wrapText="false" indent="0" shrinkToFit="false"/>
      <protection locked="true" hidden="false"/>
    </xf>
    <xf numFmtId="179" fontId="32" fillId="0" borderId="5" xfId="0" applyFont="true" applyBorder="true" applyAlignment="true" applyProtection="false">
      <alignment horizontal="center" vertical="center" textRotation="0" wrapText="false" indent="0" shrinkToFit="false"/>
      <protection locked="true" hidden="false"/>
    </xf>
    <xf numFmtId="179" fontId="32" fillId="0" borderId="2" xfId="0" applyFont="true" applyBorder="true" applyAlignment="true" applyProtection="false">
      <alignment horizontal="center" vertical="center" textRotation="0" wrapText="false" indent="0" shrinkToFit="false"/>
      <protection locked="true" hidden="false"/>
    </xf>
    <xf numFmtId="164" fontId="15" fillId="0" borderId="3" xfId="0" applyFont="true" applyBorder="true" applyAlignment="true" applyProtection="false">
      <alignment horizontal="general" vertical="center" textRotation="0" wrapText="false" indent="0" shrinkToFit="false"/>
      <protection locked="true" hidden="false"/>
    </xf>
    <xf numFmtId="164" fontId="14" fillId="2" borderId="20" xfId="0" applyFont="true" applyBorder="true" applyAlignment="true" applyProtection="false">
      <alignment horizontal="center" vertical="center" textRotation="0" wrapText="false" indent="0" shrinkToFit="false"/>
      <protection locked="true" hidden="false"/>
    </xf>
    <xf numFmtId="164" fontId="14" fillId="2" borderId="7" xfId="0" applyFont="true" applyBorder="true" applyAlignment="true" applyProtection="false">
      <alignment horizontal="center" vertical="center" textRotation="0" wrapText="false" indent="0" shrinkToFit="false"/>
      <protection locked="true" hidden="false"/>
    </xf>
    <xf numFmtId="164" fontId="14" fillId="2" borderId="9" xfId="0" applyFont="true" applyBorder="true" applyAlignment="true" applyProtection="false">
      <alignment horizontal="center" vertical="center" textRotation="0" wrapText="false" indent="0" shrinkToFit="false"/>
      <protection locked="true" hidden="false"/>
    </xf>
    <xf numFmtId="164" fontId="14" fillId="2" borderId="5"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80" fillId="0" borderId="4" xfId="28" applyFont="true" applyBorder="true" applyAlignment="true" applyProtection="false">
      <alignment horizontal="left" vertical="center" textRotation="0" wrapText="true" indent="0" shrinkToFit="false"/>
      <protection locked="true" hidden="false"/>
    </xf>
    <xf numFmtId="164" fontId="80" fillId="0" borderId="1" xfId="0" applyFont="true" applyBorder="true" applyAlignment="true" applyProtection="false">
      <alignment horizontal="center" vertical="center" textRotation="0" wrapText="true" indent="0" shrinkToFit="false"/>
      <protection locked="true" hidden="false"/>
    </xf>
    <xf numFmtId="164" fontId="56" fillId="2" borderId="0" xfId="0" applyFont="true" applyBorder="false" applyAlignment="true" applyProtection="false">
      <alignment horizontal="general" vertical="center" textRotation="0" wrapText="false" indent="0" shrinkToFit="false"/>
      <protection locked="true" hidden="false"/>
    </xf>
    <xf numFmtId="164" fontId="15" fillId="0" borderId="1" xfId="28" applyFont="true" applyBorder="true" applyAlignment="true" applyProtection="false">
      <alignment horizontal="center" vertical="center" textRotation="0" wrapText="true" indent="0" shrinkToFit="false"/>
      <protection locked="true" hidden="false"/>
    </xf>
    <xf numFmtId="164" fontId="25" fillId="0" borderId="0" xfId="0" applyFont="true" applyBorder="true" applyAlignment="true" applyProtection="false">
      <alignment horizontal="center" vertical="center" textRotation="0" wrapText="false" indent="0" shrinkToFit="false"/>
      <protection locked="true" hidden="false"/>
    </xf>
    <xf numFmtId="164" fontId="25" fillId="3" borderId="21" xfId="0" applyFont="true" applyBorder="true" applyAlignment="true" applyProtection="false">
      <alignment horizontal="center" vertical="center" textRotation="0" wrapText="false" indent="0" shrinkToFit="false"/>
      <protection locked="true" hidden="false"/>
    </xf>
    <xf numFmtId="164" fontId="26" fillId="0" borderId="5" xfId="0" applyFont="true" applyBorder="true" applyAlignment="true" applyProtection="false">
      <alignment horizontal="center" vertical="center" textRotation="0" wrapText="true" indent="0" shrinkToFit="false"/>
      <protection locked="true" hidden="false"/>
    </xf>
    <xf numFmtId="179" fontId="54" fillId="0" borderId="5" xfId="0" applyFont="true" applyBorder="true" applyAlignment="true" applyProtection="false">
      <alignment horizontal="center" vertical="center" textRotation="0" wrapText="false" indent="0" shrinkToFit="false"/>
      <protection locked="true" hidden="false"/>
    </xf>
    <xf numFmtId="178" fontId="54" fillId="0" borderId="5"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center" vertical="center"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26" fillId="2" borderId="47" xfId="0" applyFont="true" applyBorder="true" applyAlignment="true" applyProtection="false">
      <alignment horizontal="general" vertical="center" textRotation="0" wrapText="false" indent="0" shrinkToFit="false"/>
      <protection locked="true" hidden="false"/>
    </xf>
    <xf numFmtId="164" fontId="25" fillId="2" borderId="47" xfId="0" applyFont="true" applyBorder="true" applyAlignment="true" applyProtection="false">
      <alignment horizontal="left" vertical="center" textRotation="0" wrapText="false" indent="0" shrinkToFit="false"/>
      <protection locked="true" hidden="false"/>
    </xf>
    <xf numFmtId="168" fontId="25" fillId="2" borderId="47" xfId="0" applyFont="true" applyBorder="true" applyAlignment="true" applyProtection="false">
      <alignment horizontal="right" vertical="center" textRotation="0" wrapText="false" indent="0" shrinkToFit="false"/>
      <protection locked="true" hidden="false"/>
    </xf>
    <xf numFmtId="168" fontId="25" fillId="2" borderId="47" xfId="0" applyFont="true" applyBorder="true" applyAlignment="true" applyProtection="false">
      <alignment horizontal="left" vertical="center" textRotation="0" wrapText="false" indent="0" shrinkToFit="false"/>
      <protection locked="true" hidden="false"/>
    </xf>
    <xf numFmtId="164" fontId="25" fillId="2" borderId="21" xfId="0" applyFont="true" applyBorder="true" applyAlignment="true" applyProtection="false">
      <alignment horizontal="right" vertical="center" textRotation="0" wrapText="false" indent="0" shrinkToFit="false"/>
      <protection locked="true" hidden="false"/>
    </xf>
    <xf numFmtId="164" fontId="32" fillId="0" borderId="0" xfId="0" applyFont="true" applyBorder="false" applyAlignment="true" applyProtection="false">
      <alignment horizontal="center" vertical="center" textRotation="0" wrapText="false" indent="0" shrinkToFit="false"/>
      <protection locked="true" hidden="false"/>
    </xf>
    <xf numFmtId="164" fontId="26" fillId="0" borderId="0" xfId="0" applyFont="true" applyBorder="true" applyAlignment="true" applyProtection="false">
      <alignment horizontal="center" vertical="center" textRotation="0" wrapText="true" indent="0" shrinkToFit="false"/>
      <protection locked="true" hidden="false"/>
    </xf>
    <xf numFmtId="164" fontId="25" fillId="3" borderId="1" xfId="28" applyFont="true" applyBorder="true" applyAlignment="true" applyProtection="false">
      <alignment horizontal="center" vertical="center" textRotation="0" wrapText="false" indent="0" shrinkToFit="false"/>
      <protection locked="true" hidden="false"/>
    </xf>
    <xf numFmtId="164" fontId="25" fillId="3" borderId="21" xfId="28" applyFont="true" applyBorder="true" applyAlignment="true" applyProtection="false">
      <alignment horizontal="center" vertical="center" textRotation="0" wrapText="false" indent="0" shrinkToFit="false"/>
      <protection locked="true" hidden="false"/>
    </xf>
    <xf numFmtId="164" fontId="25" fillId="2" borderId="7" xfId="28" applyFont="true" applyBorder="true" applyAlignment="true" applyProtection="false">
      <alignment horizontal="center" vertical="center" textRotation="0" wrapText="false" indent="0" shrinkToFit="false"/>
      <protection locked="true" hidden="false"/>
    </xf>
    <xf numFmtId="164" fontId="25" fillId="2" borderId="6" xfId="28" applyFont="true" applyBorder="true" applyAlignment="true" applyProtection="false">
      <alignment horizontal="center" vertical="center" textRotation="0" wrapText="true" indent="0" shrinkToFit="false"/>
      <protection locked="true" hidden="false"/>
    </xf>
    <xf numFmtId="177" fontId="54" fillId="2" borderId="7" xfId="28" applyFont="true" applyBorder="true" applyAlignment="true" applyProtection="false">
      <alignment horizontal="center" vertical="center" textRotation="0" wrapText="false" indent="0" shrinkToFit="false"/>
      <protection locked="true" hidden="false"/>
    </xf>
    <xf numFmtId="186" fontId="54" fillId="2" borderId="7" xfId="28" applyFont="true" applyBorder="true" applyAlignment="true" applyProtection="false">
      <alignment horizontal="center" vertical="center" textRotation="0" wrapText="false" indent="0" shrinkToFit="false"/>
      <protection locked="true" hidden="false"/>
    </xf>
    <xf numFmtId="172" fontId="54" fillId="2" borderId="7" xfId="28" applyFont="true" applyBorder="true" applyAlignment="true" applyProtection="false">
      <alignment horizontal="center" vertical="center" textRotation="0" wrapText="false" indent="0" shrinkToFit="false"/>
      <protection locked="true" hidden="false"/>
    </xf>
    <xf numFmtId="164" fontId="82" fillId="0" borderId="7" xfId="28" applyFont="true" applyBorder="true" applyAlignment="true" applyProtection="false">
      <alignment horizontal="center" vertical="center" textRotation="0" wrapText="false" indent="0" shrinkToFit="false"/>
      <protection locked="true" hidden="false"/>
    </xf>
    <xf numFmtId="164" fontId="25" fillId="2" borderId="7" xfId="28" applyFont="true" applyBorder="true" applyAlignment="true" applyProtection="false">
      <alignment horizontal="left" vertical="center" textRotation="0" wrapText="false" indent="0" shrinkToFit="false"/>
      <protection locked="true" hidden="false"/>
    </xf>
    <xf numFmtId="171" fontId="54" fillId="2" borderId="7" xfId="28" applyFont="true" applyBorder="true" applyAlignment="true" applyProtection="false">
      <alignment horizontal="center" vertical="center" textRotation="0" wrapText="false" indent="0" shrinkToFit="false"/>
      <protection locked="true" hidden="false"/>
    </xf>
    <xf numFmtId="164" fontId="39" fillId="2" borderId="6" xfId="28" applyFont="true" applyBorder="true" applyAlignment="true" applyProtection="false">
      <alignment horizontal="center" vertical="center" textRotation="0" wrapText="true" indent="0" shrinkToFit="false"/>
      <protection locked="true" hidden="false"/>
    </xf>
    <xf numFmtId="177" fontId="70" fillId="2" borderId="7" xfId="28" applyFont="true" applyBorder="true" applyAlignment="true" applyProtection="false">
      <alignment horizontal="center" vertical="center" textRotation="0" wrapText="false" indent="0" shrinkToFit="false"/>
      <protection locked="true" hidden="false"/>
    </xf>
    <xf numFmtId="164" fontId="25" fillId="2" borderId="7" xfId="28" applyFont="true" applyBorder="true" applyAlignment="true" applyProtection="false">
      <alignment horizontal="center" vertical="center" textRotation="0" wrapText="true" indent="0" shrinkToFit="false"/>
      <protection locked="true" hidden="false"/>
    </xf>
    <xf numFmtId="177" fontId="25" fillId="2" borderId="7" xfId="28" applyFont="true" applyBorder="true" applyAlignment="true" applyProtection="false">
      <alignment horizontal="center" vertical="center" textRotation="0" wrapText="false" indent="0" shrinkToFit="false"/>
      <protection locked="true" hidden="false"/>
    </xf>
    <xf numFmtId="164" fontId="25" fillId="2" borderId="9" xfId="28" applyFont="true" applyBorder="true" applyAlignment="true" applyProtection="false">
      <alignment horizontal="center" vertical="center" textRotation="0" wrapText="false" indent="0" shrinkToFit="false"/>
      <protection locked="true" hidden="false"/>
    </xf>
    <xf numFmtId="171" fontId="25" fillId="2" borderId="9" xfId="28" applyFont="true" applyBorder="true" applyAlignment="true" applyProtection="false">
      <alignment horizontal="center" vertical="center" textRotation="0" wrapText="false" indent="0" shrinkToFit="false"/>
      <protection locked="true" hidden="false"/>
    </xf>
    <xf numFmtId="164" fontId="26" fillId="0" borderId="19" xfId="28" applyFont="true" applyBorder="true" applyAlignment="true" applyProtection="false">
      <alignment horizontal="center" vertical="center" textRotation="0" wrapText="true" indent="0" shrinkToFit="false"/>
      <protection locked="true" hidden="false"/>
    </xf>
    <xf numFmtId="178" fontId="5" fillId="0" borderId="0" xfId="0" applyFont="true" applyBorder="false" applyAlignment="false" applyProtection="false">
      <alignment horizontal="general" vertical="bottom" textRotation="0" wrapText="false" indent="0" shrinkToFit="false"/>
      <protection locked="true" hidden="false"/>
    </xf>
    <xf numFmtId="178" fontId="32"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center" vertical="bottom" textRotation="0" wrapText="false" indent="0" shrinkToFit="false"/>
      <protection locked="true" hidden="false"/>
    </xf>
    <xf numFmtId="178" fontId="26" fillId="0" borderId="0" xfId="0" applyFont="true" applyBorder="false" applyAlignment="true" applyProtection="false">
      <alignment horizontal="general" vertical="center" textRotation="0" wrapText="false" indent="0" shrinkToFit="false"/>
      <protection locked="true" hidden="false"/>
    </xf>
    <xf numFmtId="169" fontId="25" fillId="0" borderId="0" xfId="0" applyFont="true" applyBorder="false" applyAlignment="true" applyProtection="false">
      <alignment horizontal="center" vertical="center" textRotation="0" wrapText="false" indent="0" shrinkToFit="false"/>
      <protection locked="true" hidden="false"/>
    </xf>
    <xf numFmtId="164" fontId="25" fillId="0" borderId="2" xfId="0" applyFont="true" applyBorder="true" applyAlignment="true" applyProtection="false">
      <alignment horizontal="center" vertical="bottom" textRotation="0" wrapText="false" indent="0" shrinkToFit="false"/>
      <protection locked="true" hidden="false"/>
    </xf>
    <xf numFmtId="178" fontId="25" fillId="0" borderId="2" xfId="0" applyFont="true" applyBorder="true" applyAlignment="true" applyProtection="false">
      <alignment horizontal="center" vertical="bottom" textRotation="0" wrapText="false" indent="0" shrinkToFit="false"/>
      <protection locked="true" hidden="false"/>
    </xf>
    <xf numFmtId="178" fontId="25" fillId="0" borderId="20" xfId="0" applyFont="true" applyBorder="true" applyAlignment="true" applyProtection="false">
      <alignment horizontal="center" vertical="bottom" textRotation="0" wrapText="false" indent="0" shrinkToFit="false"/>
      <protection locked="true" hidden="false"/>
    </xf>
    <xf numFmtId="188" fontId="25" fillId="0" borderId="1" xfId="0" applyFont="true" applyBorder="true" applyAlignment="true" applyProtection="false">
      <alignment horizontal="center" vertical="bottom" textRotation="0" wrapText="false" indent="0" shrinkToFit="false"/>
      <protection locked="true" hidden="false"/>
    </xf>
    <xf numFmtId="164" fontId="25" fillId="0" borderId="5" xfId="0" applyFont="true" applyBorder="true" applyAlignment="true" applyProtection="false">
      <alignment horizontal="center" vertical="bottom" textRotation="0" wrapText="false" indent="0" shrinkToFit="false"/>
      <protection locked="true" hidden="false"/>
    </xf>
    <xf numFmtId="164" fontId="32" fillId="0" borderId="7" xfId="0" applyFont="true" applyBorder="true" applyAlignment="false" applyProtection="false">
      <alignment horizontal="general" vertical="bottom" textRotation="0" wrapText="false" indent="0" shrinkToFit="false"/>
      <protection locked="true" hidden="false"/>
    </xf>
    <xf numFmtId="178" fontId="5" fillId="0" borderId="6" xfId="25" applyFont="true" applyBorder="true" applyAlignment="true" applyProtection="true">
      <alignment horizontal="general" vertical="bottom" textRotation="0" wrapText="false" indent="0" shrinkToFit="false"/>
      <protection locked="true" hidden="false"/>
    </xf>
    <xf numFmtId="178" fontId="32" fillId="0" borderId="6" xfId="25" applyFont="true" applyBorder="true" applyAlignment="true" applyProtection="true">
      <alignment horizontal="general" vertical="bottom" textRotation="0" wrapText="false" indent="0" shrinkToFit="false"/>
      <protection locked="true" hidden="false"/>
    </xf>
    <xf numFmtId="176" fontId="32" fillId="0" borderId="6" xfId="0" applyFont="true" applyBorder="true" applyAlignment="true" applyProtection="false">
      <alignment horizontal="center" vertical="bottom" textRotation="0" wrapText="false" indent="0" shrinkToFit="false"/>
      <protection locked="true" hidden="false"/>
    </xf>
    <xf numFmtId="168" fontId="5" fillId="0" borderId="6" xfId="25" applyFont="true" applyBorder="true" applyAlignment="true" applyProtection="true">
      <alignment horizontal="general" vertical="bottom" textRotation="0" wrapText="false" indent="0" shrinkToFit="false"/>
      <protection locked="true" hidden="false"/>
    </xf>
    <xf numFmtId="178" fontId="5" fillId="0" borderId="6" xfId="25" applyFont="true" applyBorder="true" applyAlignment="true" applyProtection="true">
      <alignment horizontal="center" vertical="bottom" textRotation="0" wrapText="false" indent="0" shrinkToFit="false"/>
      <protection locked="true" hidden="false"/>
    </xf>
    <xf numFmtId="164" fontId="74" fillId="0" borderId="7" xfId="0" applyFont="true" applyBorder="true" applyAlignment="false" applyProtection="false">
      <alignment horizontal="general" vertical="bottom" textRotation="0" wrapText="false" indent="0" shrinkToFit="false"/>
      <protection locked="true" hidden="false"/>
    </xf>
    <xf numFmtId="178" fontId="83" fillId="7" borderId="6" xfId="25" applyFont="true" applyBorder="true" applyAlignment="true" applyProtection="true">
      <alignment horizontal="general" vertical="bottom" textRotation="0" wrapText="false" indent="0" shrinkToFit="false"/>
      <protection locked="true" hidden="false"/>
    </xf>
    <xf numFmtId="178" fontId="84" fillId="7" borderId="6" xfId="25" applyFont="true" applyBorder="true" applyAlignment="true" applyProtection="true">
      <alignment horizontal="general" vertical="bottom" textRotation="0" wrapText="false" indent="0" shrinkToFit="false"/>
      <protection locked="true" hidden="false"/>
    </xf>
    <xf numFmtId="164" fontId="32" fillId="0" borderId="9" xfId="0" applyFont="true" applyBorder="true" applyAlignment="false" applyProtection="false">
      <alignment horizontal="general" vertical="bottom" textRotation="0" wrapText="false" indent="0" shrinkToFit="false"/>
      <protection locked="true" hidden="false"/>
    </xf>
    <xf numFmtId="178" fontId="32" fillId="0" borderId="5" xfId="25" applyFont="true" applyBorder="true" applyAlignment="true" applyProtection="true">
      <alignment horizontal="general" vertical="bottom" textRotation="0" wrapText="false" indent="0" shrinkToFit="false"/>
      <protection locked="true" hidden="false"/>
    </xf>
    <xf numFmtId="178" fontId="5" fillId="0" borderId="9" xfId="25" applyFont="true" applyBorder="true" applyAlignment="true" applyProtection="true">
      <alignment horizontal="general" vertical="bottom" textRotation="0" wrapText="false" indent="0" shrinkToFit="false"/>
      <protection locked="true" hidden="false"/>
    </xf>
    <xf numFmtId="176" fontId="32" fillId="0" borderId="5" xfId="0" applyFont="true" applyBorder="true" applyAlignment="true" applyProtection="false">
      <alignment horizontal="center" vertical="bottom" textRotation="0" wrapText="false" indent="0" shrinkToFit="false"/>
      <protection locked="true" hidden="false"/>
    </xf>
    <xf numFmtId="178" fontId="32" fillId="0" borderId="0" xfId="25" applyFont="true" applyBorder="true" applyAlignment="true" applyProtection="true">
      <alignment horizontal="general" vertical="bottom" textRotation="0" wrapText="false" indent="0" shrinkToFit="false"/>
      <protection locked="true" hidden="false"/>
    </xf>
    <xf numFmtId="178" fontId="5" fillId="0" borderId="2" xfId="25" applyFont="true" applyBorder="true" applyAlignment="true" applyProtection="true">
      <alignment horizontal="general" vertical="bottom" textRotation="0" wrapText="false" indent="0" shrinkToFit="false"/>
      <protection locked="true" hidden="false"/>
    </xf>
    <xf numFmtId="178" fontId="5" fillId="0" borderId="7" xfId="25" applyFont="true" applyBorder="true" applyAlignment="true" applyProtection="true">
      <alignment horizontal="general" vertical="bottom" textRotation="0" wrapText="false" indent="0" shrinkToFit="false"/>
      <protection locked="true" hidden="false"/>
    </xf>
    <xf numFmtId="164" fontId="32" fillId="0" borderId="7" xfId="0" applyFont="true" applyBorder="true" applyAlignment="true" applyProtection="false">
      <alignment horizontal="center" vertical="center" textRotation="0" wrapText="false" indent="0" shrinkToFit="false"/>
      <protection locked="true" hidden="false"/>
    </xf>
    <xf numFmtId="178" fontId="32" fillId="0" borderId="0" xfId="25" applyFont="true" applyBorder="true" applyAlignment="true" applyProtection="true">
      <alignment horizontal="center" vertical="center" textRotation="0" wrapText="false" indent="0" shrinkToFit="false"/>
      <protection locked="true" hidden="false"/>
    </xf>
    <xf numFmtId="178" fontId="5" fillId="0" borderId="7" xfId="25" applyFont="true" applyBorder="true" applyAlignment="true" applyProtection="true">
      <alignment horizontal="center" vertical="center" textRotation="0" wrapText="false" indent="0" shrinkToFit="false"/>
      <protection locked="true" hidden="false"/>
    </xf>
    <xf numFmtId="168" fontId="5" fillId="0" borderId="6" xfId="25" applyFont="true" applyBorder="true" applyAlignment="true" applyProtection="true">
      <alignment horizontal="center" vertical="center" textRotation="0" wrapText="false" indent="0" shrinkToFit="false"/>
      <protection locked="true" hidden="false"/>
    </xf>
    <xf numFmtId="178" fontId="5" fillId="9" borderId="6" xfId="25" applyFont="true" applyBorder="true" applyAlignment="true" applyProtection="true">
      <alignment horizontal="center" vertical="center" textRotation="0" wrapText="true" indent="0" shrinkToFit="false"/>
      <protection locked="true" hidden="false"/>
    </xf>
    <xf numFmtId="176" fontId="32" fillId="0" borderId="6" xfId="0" applyFont="true" applyBorder="true" applyAlignment="true" applyProtection="false">
      <alignment horizontal="center" vertical="center" textRotation="0" wrapText="false" indent="0" shrinkToFit="false"/>
      <protection locked="true" hidden="false"/>
    </xf>
    <xf numFmtId="168" fontId="26" fillId="0" borderId="0" xfId="0" applyFont="true" applyBorder="false" applyAlignment="true" applyProtection="false">
      <alignment horizontal="center" vertical="center" textRotation="0" wrapText="false" indent="0" shrinkToFit="false"/>
      <protection locked="true" hidden="false"/>
    </xf>
    <xf numFmtId="178" fontId="74" fillId="0" borderId="0" xfId="25" applyFont="true" applyBorder="true" applyAlignment="true" applyProtection="true">
      <alignment horizontal="general" vertical="bottom" textRotation="0" wrapText="false" indent="0" shrinkToFit="false"/>
      <protection locked="true" hidden="false"/>
    </xf>
    <xf numFmtId="178" fontId="85" fillId="0" borderId="7" xfId="25" applyFont="true" applyBorder="true" applyAlignment="true" applyProtection="true">
      <alignment horizontal="general" vertical="bottom" textRotation="0" wrapText="false" indent="0" shrinkToFit="false"/>
      <protection locked="true" hidden="false"/>
    </xf>
    <xf numFmtId="176" fontId="74" fillId="0" borderId="6" xfId="0" applyFont="true" applyBorder="true" applyAlignment="true" applyProtection="false">
      <alignment horizontal="center" vertical="bottom" textRotation="0" wrapText="false" indent="0" shrinkToFit="false"/>
      <protection locked="true" hidden="false"/>
    </xf>
    <xf numFmtId="169" fontId="26" fillId="0" borderId="0" xfId="0" applyFont="true" applyBorder="false" applyAlignment="false" applyProtection="false">
      <alignment horizontal="general" vertical="bottom" textRotation="0" wrapText="false" indent="0" shrinkToFit="false"/>
      <protection locked="true" hidden="false"/>
    </xf>
    <xf numFmtId="178" fontId="32" fillId="0" borderId="4" xfId="25" applyFont="true" applyBorder="true" applyAlignment="true" applyProtection="true">
      <alignment horizontal="general" vertical="bottom" textRotation="0" wrapText="false" indent="0" shrinkToFit="false"/>
      <protection locked="true" hidden="false"/>
    </xf>
    <xf numFmtId="176" fontId="32" fillId="0" borderId="2" xfId="0" applyFont="true" applyBorder="true" applyAlignment="true" applyProtection="false">
      <alignment horizontal="center" vertical="center" textRotation="0" wrapText="false" indent="0" shrinkToFit="false"/>
      <protection locked="true" hidden="false"/>
    </xf>
    <xf numFmtId="164" fontId="32" fillId="0" borderId="58" xfId="0" applyFont="true" applyBorder="true" applyAlignment="true" applyProtection="false">
      <alignment horizontal="general" vertical="bottom" textRotation="0" wrapText="true" indent="0" shrinkToFit="false"/>
      <protection locked="true" hidden="false"/>
    </xf>
    <xf numFmtId="178" fontId="5" fillId="0" borderId="2" xfId="0" applyFont="true" applyBorder="true" applyAlignment="false" applyProtection="false">
      <alignment horizontal="general" vertical="bottom" textRotation="0" wrapText="false" indent="0" shrinkToFit="false"/>
      <protection locked="true" hidden="false"/>
    </xf>
    <xf numFmtId="178" fontId="32" fillId="0" borderId="2" xfId="0" applyFont="true" applyBorder="true" applyAlignment="false" applyProtection="false">
      <alignment horizontal="general" vertical="bottom" textRotation="0" wrapText="false" indent="0" shrinkToFit="false"/>
      <protection locked="true" hidden="false"/>
    </xf>
    <xf numFmtId="178" fontId="32" fillId="0" borderId="20" xfId="0" applyFont="true" applyBorder="true" applyAlignment="false" applyProtection="false">
      <alignment horizontal="general" vertical="bottom" textRotation="0" wrapText="false" indent="0" shrinkToFit="false"/>
      <protection locked="true" hidden="false"/>
    </xf>
    <xf numFmtId="164" fontId="32" fillId="0" borderId="20" xfId="0" applyFont="true" applyBorder="true" applyAlignment="true" applyProtection="false">
      <alignment horizontal="center" vertical="bottom" textRotation="0" wrapText="false" indent="0" shrinkToFit="false"/>
      <protection locked="true" hidden="false"/>
    </xf>
    <xf numFmtId="164" fontId="5" fillId="0" borderId="8" xfId="0" applyFont="true" applyBorder="true" applyAlignment="true" applyProtection="false">
      <alignment horizontal="left" vertical="bottom" textRotation="0" wrapText="false" indent="0" shrinkToFit="false"/>
      <protection locked="true" hidden="false"/>
    </xf>
    <xf numFmtId="178" fontId="5" fillId="0" borderId="7" xfId="0" applyFont="true" applyBorder="true" applyAlignment="false" applyProtection="false">
      <alignment horizontal="general" vertical="bottom" textRotation="0" wrapText="false" indent="0" shrinkToFit="false"/>
      <protection locked="true" hidden="false"/>
    </xf>
    <xf numFmtId="178" fontId="32" fillId="0" borderId="7" xfId="0" applyFont="true" applyBorder="true" applyAlignment="false" applyProtection="false">
      <alignment horizontal="general" vertical="bottom" textRotation="0" wrapText="false" indent="0" shrinkToFit="false"/>
      <protection locked="true" hidden="false"/>
    </xf>
    <xf numFmtId="178" fontId="32" fillId="0" borderId="6" xfId="0" applyFont="true" applyBorder="true" applyAlignment="false" applyProtection="false">
      <alignment horizontal="general" vertical="bottom" textRotation="0" wrapText="false" indent="0" shrinkToFit="false"/>
      <protection locked="true" hidden="false"/>
    </xf>
    <xf numFmtId="164" fontId="32" fillId="0" borderId="6" xfId="0" applyFont="true" applyBorder="true" applyAlignment="true" applyProtection="false">
      <alignment horizontal="center" vertical="bottom" textRotation="0" wrapText="false" indent="0" shrinkToFit="false"/>
      <protection locked="true" hidden="false"/>
    </xf>
    <xf numFmtId="164" fontId="5" fillId="0" borderId="8" xfId="0" applyFont="true" applyBorder="true" applyAlignment="true" applyProtection="false">
      <alignment horizontal="right" vertical="bottom" textRotation="0" wrapText="false" indent="0" shrinkToFit="false"/>
      <protection locked="true" hidden="false"/>
    </xf>
    <xf numFmtId="178" fontId="5" fillId="0" borderId="7" xfId="0" applyFont="true" applyBorder="true" applyAlignment="true" applyProtection="false">
      <alignment horizontal="right" vertical="bottom" textRotation="0" wrapText="false" indent="0" shrinkToFit="false"/>
      <protection locked="true" hidden="false"/>
    </xf>
    <xf numFmtId="192" fontId="32" fillId="0" borderId="7" xfId="17" applyFont="true" applyBorder="true" applyAlignment="true" applyProtection="true">
      <alignment horizontal="center" vertical="center" textRotation="0" wrapText="false" indent="0" shrinkToFit="false"/>
      <protection locked="true" hidden="false"/>
    </xf>
    <xf numFmtId="178" fontId="32" fillId="0" borderId="7" xfId="0" applyFont="true" applyBorder="true" applyAlignment="true" applyProtection="false">
      <alignment horizontal="center" vertical="center" textRotation="0" wrapText="false" indent="0" shrinkToFit="false"/>
      <protection locked="true" hidden="false"/>
    </xf>
    <xf numFmtId="178" fontId="32" fillId="0" borderId="6"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right" vertical="center" textRotation="0" wrapText="false" indent="0" shrinkToFit="false"/>
      <protection locked="true" hidden="false"/>
    </xf>
    <xf numFmtId="178" fontId="5" fillId="0" borderId="9" xfId="0" applyFont="true" applyBorder="true" applyAlignment="false" applyProtection="false">
      <alignment horizontal="general" vertical="bottom" textRotation="0" wrapText="false" indent="0" shrinkToFit="false"/>
      <protection locked="true" hidden="false"/>
    </xf>
    <xf numFmtId="178" fontId="5" fillId="0" borderId="9" xfId="0" applyFont="true" applyBorder="true" applyAlignment="true" applyProtection="false">
      <alignment horizontal="right" vertical="bottom" textRotation="0" wrapText="false" indent="0" shrinkToFit="false"/>
      <protection locked="true" hidden="false"/>
    </xf>
    <xf numFmtId="192" fontId="32" fillId="0" borderId="9" xfId="17" applyFont="true" applyBorder="true" applyAlignment="true" applyProtection="true">
      <alignment horizontal="center" vertical="center" textRotation="0" wrapText="false" indent="0" shrinkToFit="false"/>
      <protection locked="true" hidden="false"/>
    </xf>
    <xf numFmtId="178" fontId="32" fillId="0" borderId="9" xfId="0" applyFont="true" applyBorder="true" applyAlignment="true" applyProtection="false">
      <alignment horizontal="center" vertical="center" textRotation="0" wrapText="false" indent="0" shrinkToFit="false"/>
      <protection locked="true" hidden="false"/>
    </xf>
    <xf numFmtId="164" fontId="32" fillId="0" borderId="5" xfId="0" applyFont="true" applyBorder="true" applyAlignment="true" applyProtection="false">
      <alignment horizontal="center" vertical="bottom" textRotation="0" wrapText="false" indent="0" shrinkToFit="false"/>
      <protection locked="true" hidden="false"/>
    </xf>
    <xf numFmtId="164" fontId="5" fillId="0" borderId="58" xfId="0" applyFont="true" applyBorder="true" applyAlignment="true" applyProtection="false">
      <alignment horizontal="left" vertical="bottom" textRotation="0" wrapText="false" indent="0" shrinkToFit="false"/>
      <protection locked="true" hidden="false"/>
    </xf>
    <xf numFmtId="178" fontId="5" fillId="0" borderId="2" xfId="0" applyFont="true" applyBorder="true" applyAlignment="true" applyProtection="false">
      <alignment horizontal="right" vertical="bottom" textRotation="0" wrapText="false" indent="0" shrinkToFit="false"/>
      <protection locked="true" hidden="false"/>
    </xf>
    <xf numFmtId="192" fontId="32" fillId="0" borderId="2" xfId="17" applyFont="true" applyBorder="true" applyAlignment="true" applyProtection="true">
      <alignment horizontal="center" vertical="center" textRotation="0" wrapText="false" indent="0" shrinkToFit="false"/>
      <protection locked="true" hidden="false"/>
    </xf>
    <xf numFmtId="178" fontId="32" fillId="0" borderId="2"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right" vertical="center" textRotation="0" wrapText="false" indent="0" shrinkToFit="false"/>
      <protection locked="true" hidden="false"/>
    </xf>
    <xf numFmtId="168" fontId="5" fillId="0" borderId="2" xfId="25" applyFont="true" applyBorder="true" applyAlignment="true" applyProtection="true">
      <alignment horizontal="general" vertical="bottom" textRotation="0" wrapText="false" indent="0" shrinkToFit="false"/>
      <protection locked="true" hidden="false"/>
    </xf>
    <xf numFmtId="178" fontId="5" fillId="0" borderId="2" xfId="25" applyFont="true" applyBorder="true" applyAlignment="true" applyProtection="true">
      <alignment horizontal="center" vertical="bottom" textRotation="0" wrapText="false" indent="0" shrinkToFit="false"/>
      <protection locked="true" hidden="false"/>
    </xf>
    <xf numFmtId="178" fontId="5" fillId="0" borderId="0" xfId="25" applyFont="true" applyBorder="true" applyAlignment="true" applyProtection="true">
      <alignment horizontal="general" vertical="bottom" textRotation="0" wrapText="false" indent="0" shrinkToFit="false"/>
      <protection locked="true" hidden="false"/>
    </xf>
    <xf numFmtId="168" fontId="32" fillId="0" borderId="7" xfId="25" applyFont="true" applyBorder="true" applyAlignment="true" applyProtection="true">
      <alignment horizontal="general" vertical="bottom" textRotation="0" wrapText="false" indent="0" shrinkToFit="false"/>
      <protection locked="true" hidden="false"/>
    </xf>
    <xf numFmtId="176" fontId="32" fillId="0" borderId="7" xfId="0" applyFont="true" applyBorder="true" applyAlignment="true" applyProtection="false">
      <alignment horizontal="center" vertical="bottom" textRotation="0" wrapText="false" indent="0" shrinkToFit="false"/>
      <protection locked="true" hidden="false"/>
    </xf>
    <xf numFmtId="193" fontId="32" fillId="0" borderId="4" xfId="25" applyFont="true" applyBorder="true" applyAlignment="true" applyProtection="true">
      <alignment horizontal="general" vertical="bottom" textRotation="0" wrapText="false" indent="0" shrinkToFit="false"/>
      <protection locked="true" hidden="false"/>
    </xf>
    <xf numFmtId="168" fontId="32" fillId="0" borderId="9" xfId="25" applyFont="true" applyBorder="true" applyAlignment="true" applyProtection="true">
      <alignment horizontal="general" vertical="bottom" textRotation="0" wrapText="false" indent="0" shrinkToFit="false"/>
      <protection locked="true" hidden="false"/>
    </xf>
    <xf numFmtId="176" fontId="32" fillId="0" borderId="9" xfId="0" applyFont="true" applyBorder="true" applyAlignment="true" applyProtection="false">
      <alignment horizontal="center" vertical="bottom" textRotation="0" wrapText="false" indent="0" shrinkToFit="false"/>
      <protection locked="true" hidden="false"/>
    </xf>
    <xf numFmtId="164" fontId="5" fillId="3" borderId="58" xfId="0" applyFont="true" applyBorder="true" applyAlignment="false" applyProtection="false">
      <alignment horizontal="general" vertical="bottom" textRotation="0" wrapText="false" indent="0" shrinkToFit="false"/>
      <protection locked="true" hidden="false"/>
    </xf>
    <xf numFmtId="178" fontId="32" fillId="3" borderId="19" xfId="0" applyFont="true" applyBorder="true" applyAlignment="false" applyProtection="false">
      <alignment horizontal="general" vertical="bottom" textRotation="0" wrapText="false" indent="0" shrinkToFit="false"/>
      <protection locked="true" hidden="false"/>
    </xf>
    <xf numFmtId="178" fontId="5" fillId="3" borderId="2" xfId="0" applyFont="true" applyBorder="true" applyAlignment="false" applyProtection="false">
      <alignment horizontal="general" vertical="bottom" textRotation="0" wrapText="false" indent="0" shrinkToFit="false"/>
      <protection locked="true" hidden="false"/>
    </xf>
    <xf numFmtId="178" fontId="32" fillId="3" borderId="2" xfId="0" applyFont="true" applyBorder="true" applyAlignment="false" applyProtection="false">
      <alignment horizontal="general" vertical="bottom" textRotation="0" wrapText="false" indent="0" shrinkToFit="false"/>
      <protection locked="true" hidden="false"/>
    </xf>
    <xf numFmtId="164" fontId="32" fillId="3" borderId="2" xfId="0" applyFont="true" applyBorder="true" applyAlignment="true" applyProtection="false">
      <alignment horizontal="center" vertical="bottom" textRotation="0" wrapText="false" indent="0" shrinkToFit="false"/>
      <protection locked="true" hidden="false"/>
    </xf>
    <xf numFmtId="164" fontId="32" fillId="3" borderId="8" xfId="0" applyFont="true" applyBorder="true" applyAlignment="false" applyProtection="false">
      <alignment horizontal="general" vertical="bottom" textRotation="0" wrapText="false" indent="0" shrinkToFit="false"/>
      <protection locked="true" hidden="false"/>
    </xf>
    <xf numFmtId="178" fontId="32" fillId="3" borderId="0" xfId="0" applyFont="true" applyBorder="true" applyAlignment="false" applyProtection="false">
      <alignment horizontal="general" vertical="bottom" textRotation="0" wrapText="false" indent="0" shrinkToFit="false"/>
      <protection locked="true" hidden="false"/>
    </xf>
    <xf numFmtId="178" fontId="5" fillId="3" borderId="7" xfId="0" applyFont="true" applyBorder="true" applyAlignment="false" applyProtection="false">
      <alignment horizontal="general" vertical="bottom" textRotation="0" wrapText="false" indent="0" shrinkToFit="false"/>
      <protection locked="true" hidden="false"/>
    </xf>
    <xf numFmtId="178" fontId="32" fillId="3" borderId="7" xfId="0" applyFont="true" applyBorder="true" applyAlignment="false" applyProtection="false">
      <alignment horizontal="general" vertical="bottom" textRotation="0" wrapText="false" indent="0" shrinkToFit="false"/>
      <protection locked="true" hidden="false"/>
    </xf>
    <xf numFmtId="164" fontId="32" fillId="3" borderId="7" xfId="0" applyFont="true" applyBorder="true" applyAlignment="true" applyProtection="false">
      <alignment horizontal="center" vertical="bottom" textRotation="0" wrapText="false" indent="0" shrinkToFit="false"/>
      <protection locked="true" hidden="false"/>
    </xf>
    <xf numFmtId="164" fontId="5" fillId="3" borderId="8" xfId="0" applyFont="true" applyBorder="true" applyAlignment="false" applyProtection="false">
      <alignment horizontal="general" vertical="bottom" textRotation="0" wrapText="false" indent="0" shrinkToFit="false"/>
      <protection locked="true" hidden="false"/>
    </xf>
    <xf numFmtId="164" fontId="5" fillId="3" borderId="3" xfId="0" applyFont="true" applyBorder="true" applyAlignment="false" applyProtection="false">
      <alignment horizontal="general" vertical="bottom" textRotation="0" wrapText="false" indent="0" shrinkToFit="false"/>
      <protection locked="true" hidden="false"/>
    </xf>
    <xf numFmtId="178" fontId="32" fillId="3" borderId="4" xfId="0" applyFont="true" applyBorder="true" applyAlignment="false" applyProtection="false">
      <alignment horizontal="general" vertical="bottom" textRotation="0" wrapText="false" indent="0" shrinkToFit="false"/>
      <protection locked="true" hidden="false"/>
    </xf>
    <xf numFmtId="178" fontId="5" fillId="3" borderId="9" xfId="0" applyFont="true" applyBorder="true" applyAlignment="false" applyProtection="false">
      <alignment horizontal="general" vertical="bottom" textRotation="0" wrapText="false" indent="0" shrinkToFit="false"/>
      <protection locked="true" hidden="false"/>
    </xf>
    <xf numFmtId="178" fontId="32" fillId="3" borderId="9" xfId="0" applyFont="true" applyBorder="true" applyAlignment="false" applyProtection="false">
      <alignment horizontal="general" vertical="bottom" textRotation="0" wrapText="fals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5" fillId="0" borderId="2" xfId="0" applyFont="true" applyBorder="true" applyAlignment="true" applyProtection="false">
      <alignment horizontal="general" vertical="bottom" textRotation="0" wrapText="true" indent="0" shrinkToFit="false"/>
      <protection locked="true" hidden="false"/>
    </xf>
    <xf numFmtId="178" fontId="32" fillId="0" borderId="19" xfId="0" applyFont="true" applyBorder="true" applyAlignment="false" applyProtection="false">
      <alignment horizontal="general" vertical="bottom" textRotation="0" wrapText="false" indent="0" shrinkToFit="false"/>
      <protection locked="true" hidden="false"/>
    </xf>
    <xf numFmtId="178" fontId="5" fillId="9" borderId="2" xfId="25" applyFont="true" applyBorder="true" applyAlignment="true" applyProtection="true">
      <alignment horizontal="center" vertical="bottom" textRotation="0" wrapText="false" indent="0" shrinkToFit="false"/>
      <protection locked="true" hidden="false"/>
    </xf>
    <xf numFmtId="178" fontId="5" fillId="9" borderId="7" xfId="25" applyFont="true" applyBorder="true" applyAlignment="true" applyProtection="true">
      <alignment horizontal="center" vertical="bottom" textRotation="0" wrapText="false" indent="0" shrinkToFit="false"/>
      <protection locked="true" hidden="false"/>
    </xf>
    <xf numFmtId="164" fontId="32" fillId="0" borderId="2" xfId="0" applyFont="true" applyBorder="true" applyAlignment="true" applyProtection="false">
      <alignment horizontal="center" vertical="bottom" textRotation="0" wrapText="false" indent="0" shrinkToFit="false"/>
      <protection locked="true" hidden="false"/>
    </xf>
    <xf numFmtId="178" fontId="32" fillId="0" borderId="0" xfId="0" applyFont="true" applyBorder="true" applyAlignment="false" applyProtection="false">
      <alignment horizontal="general" vertical="bottom" textRotation="0" wrapText="false" indent="0" shrinkToFit="false"/>
      <protection locked="true" hidden="false"/>
    </xf>
    <xf numFmtId="178" fontId="5" fillId="9" borderId="6" xfId="25" applyFont="true" applyBorder="true" applyAlignment="true" applyProtection="true">
      <alignment horizontal="center" vertical="bottom" textRotation="0" wrapText="false" indent="0" shrinkToFit="false"/>
      <protection locked="true" hidden="false"/>
    </xf>
    <xf numFmtId="164" fontId="32" fillId="0" borderId="7" xfId="0" applyFont="true" applyBorder="true" applyAlignment="true" applyProtection="false">
      <alignment horizontal="center" vertical="bottom" textRotation="0" wrapText="false" indent="0" shrinkToFit="false"/>
      <protection locked="true" hidden="false"/>
    </xf>
    <xf numFmtId="164" fontId="5" fillId="0" borderId="7" xfId="0" applyFont="true" applyBorder="true" applyAlignment="false" applyProtection="false">
      <alignment horizontal="general" vertical="bottom" textRotation="0" wrapText="false" indent="0" shrinkToFit="false"/>
      <protection locked="true" hidden="false"/>
    </xf>
    <xf numFmtId="164" fontId="5" fillId="0" borderId="9" xfId="0" applyFont="true" applyBorder="true" applyAlignment="false" applyProtection="false">
      <alignment horizontal="general" vertical="bottom" textRotation="0" wrapText="false" indent="0" shrinkToFit="false"/>
      <protection locked="true" hidden="false"/>
    </xf>
    <xf numFmtId="178" fontId="32" fillId="0" borderId="4" xfId="0" applyFont="true" applyBorder="true" applyAlignment="false" applyProtection="false">
      <alignment horizontal="general" vertical="bottom" textRotation="0" wrapText="false" indent="0" shrinkToFit="false"/>
      <protection locked="true" hidden="false"/>
    </xf>
    <xf numFmtId="178" fontId="32" fillId="0" borderId="9" xfId="0" applyFont="true" applyBorder="true" applyAlignment="false" applyProtection="false">
      <alignment horizontal="general" vertical="bottom" textRotation="0" wrapText="false" indent="0" shrinkToFit="false"/>
      <protection locked="true" hidden="false"/>
    </xf>
    <xf numFmtId="178" fontId="5" fillId="9" borderId="9" xfId="25" applyFont="true" applyBorder="true" applyAlignment="true" applyProtection="true">
      <alignment horizontal="center" vertical="bottom" textRotation="0" wrapText="false" indent="0" shrinkToFit="false"/>
      <protection locked="true" hidden="false"/>
    </xf>
    <xf numFmtId="164" fontId="32" fillId="0" borderId="9" xfId="0" applyFont="true" applyBorder="true" applyAlignment="true" applyProtection="false">
      <alignment horizontal="center" vertical="bottom" textRotation="0" wrapText="false" indent="0" shrinkToFit="false"/>
      <protection locked="true" hidden="false"/>
    </xf>
    <xf numFmtId="178" fontId="5" fillId="9" borderId="2" xfId="25" applyFont="true" applyBorder="true" applyAlignment="true" applyProtection="true">
      <alignment horizontal="center" vertical="center" textRotation="0" wrapText="true" indent="0" shrinkToFit="false"/>
      <protection locked="true" hidden="false"/>
    </xf>
    <xf numFmtId="178" fontId="5" fillId="9" borderId="7" xfId="25" applyFont="true" applyBorder="true" applyAlignment="true" applyProtection="true">
      <alignment horizontal="center" vertical="center" textRotation="0" wrapText="true" indent="0" shrinkToFit="false"/>
      <protection locked="true" hidden="false"/>
    </xf>
    <xf numFmtId="194" fontId="32" fillId="0" borderId="0" xfId="0" applyFont="true" applyBorder="true" applyAlignment="false" applyProtection="false">
      <alignment horizontal="general" vertical="bottom" textRotation="0" wrapText="false" indent="0" shrinkToFit="false"/>
      <protection locked="true" hidden="false"/>
    </xf>
    <xf numFmtId="193" fontId="32" fillId="0" borderId="0" xfId="0" applyFont="true" applyBorder="true" applyAlignment="false" applyProtection="false">
      <alignment horizontal="general" vertical="bottom" textRotation="0" wrapText="false" indent="0" shrinkToFit="false"/>
      <protection locked="true" hidden="false"/>
    </xf>
    <xf numFmtId="178" fontId="32" fillId="0" borderId="58" xfId="0" applyFont="true" applyBorder="true" applyAlignment="false" applyProtection="false">
      <alignment horizontal="general" vertical="bottom" textRotation="0" wrapText="false" indent="0" shrinkToFit="false"/>
      <protection locked="true" hidden="false"/>
    </xf>
    <xf numFmtId="178" fontId="32" fillId="0" borderId="44" xfId="0" applyFont="true" applyBorder="true" applyAlignment="false" applyProtection="false">
      <alignment horizontal="general" vertical="bottom" textRotation="0" wrapText="false" indent="0" shrinkToFit="false"/>
      <protection locked="true" hidden="false"/>
    </xf>
    <xf numFmtId="178" fontId="32" fillId="0" borderId="1" xfId="0" applyFont="true" applyBorder="true" applyAlignment="false" applyProtection="false">
      <alignment horizontal="general" vertical="bottom" textRotation="0" wrapText="false" indent="0" shrinkToFit="false"/>
      <protection locked="true" hidden="false"/>
    </xf>
    <xf numFmtId="178" fontId="5" fillId="0" borderId="0" xfId="0" applyFont="true" applyBorder="true" applyAlignment="false" applyProtection="false">
      <alignment horizontal="general" vertical="bottom" textRotation="0" wrapText="false" indent="0" shrinkToFit="false"/>
      <protection locked="true" hidden="false"/>
    </xf>
    <xf numFmtId="178" fontId="32" fillId="0" borderId="8" xfId="0" applyFont="true" applyBorder="true" applyAlignment="false" applyProtection="false">
      <alignment horizontal="general" vertical="bottom" textRotation="0" wrapText="false" indent="0" shrinkToFit="false"/>
      <protection locked="true" hidden="false"/>
    </xf>
    <xf numFmtId="178" fontId="5" fillId="0" borderId="4" xfId="0" applyFont="true" applyBorder="true" applyAlignment="false" applyProtection="false">
      <alignment horizontal="general" vertical="bottom" textRotation="0" wrapText="false" indent="0" shrinkToFit="false"/>
      <protection locked="true" hidden="false"/>
    </xf>
    <xf numFmtId="178" fontId="32" fillId="0" borderId="3"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4" fontId="32" fillId="0" borderId="0"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left" vertical="bottom" textRotation="0" wrapText="false" indent="0" shrinkToFit="false"/>
      <protection locked="true" hidden="false"/>
    </xf>
    <xf numFmtId="164" fontId="5" fillId="0" borderId="0" xfId="0" applyFont="true" applyBorder="true" applyAlignment="true" applyProtection="false">
      <alignment horizontal="right" vertical="bottom" textRotation="0" wrapText="false" indent="0" shrinkToFit="false"/>
      <protection locked="true" hidden="false"/>
    </xf>
    <xf numFmtId="192" fontId="32" fillId="0" borderId="0" xfId="17" applyFont="true" applyBorder="true" applyAlignment="true" applyProtection="true">
      <alignment horizontal="center" vertical="center" textRotation="0" wrapText="false" indent="0" shrinkToFit="false"/>
      <protection locked="true" hidden="false"/>
    </xf>
    <xf numFmtId="164" fontId="5" fillId="0" borderId="0" xfId="0" applyFont="true" applyBorder="true" applyAlignment="true" applyProtection="false">
      <alignment horizontal="right" vertical="center" textRotation="0" wrapText="false" indent="0" shrinkToFit="false"/>
      <protection locked="true" hidden="false"/>
    </xf>
    <xf numFmtId="164" fontId="58" fillId="0" borderId="0" xfId="30" applyFont="true" applyBorder="true" applyAlignment="false" applyProtection="false">
      <alignment horizontal="general" vertical="bottom" textRotation="0" wrapText="false" indent="0" shrinkToFit="false"/>
      <protection locked="true" hidden="false"/>
    </xf>
    <xf numFmtId="164" fontId="58" fillId="0" borderId="0" xfId="3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58" fillId="0" borderId="0" xfId="30" applyFont="true" applyBorder="true" applyAlignment="false" applyProtection="false">
      <alignment horizontal="general" vertical="bottom" textRotation="0" wrapText="false" indent="0" shrinkToFit="false"/>
      <protection locked="true" hidden="false"/>
    </xf>
    <xf numFmtId="164" fontId="58" fillId="0" borderId="0" xfId="30" applyFont="true" applyBorder="true" applyAlignment="true" applyProtection="false">
      <alignment horizontal="center" vertical="center" textRotation="0" wrapText="false" indent="0" shrinkToFit="false"/>
      <protection locked="true" hidden="false"/>
    </xf>
    <xf numFmtId="188" fontId="58" fillId="0" borderId="0" xfId="30" applyFont="true" applyBorder="true" applyAlignment="true" applyProtection="false">
      <alignment horizontal="center" vertical="center" textRotation="0" wrapText="false" indent="0" shrinkToFit="false"/>
      <protection locked="true" hidden="false"/>
    </xf>
    <xf numFmtId="192" fontId="58" fillId="0" borderId="0" xfId="17" applyFont="true" applyBorder="true" applyAlignment="true" applyProtection="true">
      <alignment horizontal="general" vertical="bottom" textRotation="0" wrapText="false" indent="0" shrinkToFit="false"/>
      <protection locked="true" hidden="false"/>
    </xf>
    <xf numFmtId="188" fontId="58" fillId="0" borderId="0" xfId="30" applyFont="true" applyBorder="true" applyAlignment="true" applyProtection="false">
      <alignment horizontal="center" vertical="center" textRotation="0" wrapText="false" indent="0" shrinkToFit="false"/>
      <protection locked="true" hidden="false"/>
    </xf>
    <xf numFmtId="192" fontId="5" fillId="0" borderId="0" xfId="17" applyFont="true" applyBorder="true" applyAlignment="true" applyProtection="true">
      <alignment horizontal="center" vertical="center" textRotation="0" wrapText="false" indent="0" shrinkToFit="false"/>
      <protection locked="true" hidden="false"/>
    </xf>
    <xf numFmtId="192" fontId="5" fillId="0" borderId="0" xfId="17" applyFont="true" applyBorder="true" applyAlignment="true" applyProtection="true">
      <alignment horizontal="general" vertical="bottom" textRotation="0" wrapText="false" indent="0" shrinkToFit="false"/>
      <protection locked="true" hidden="false"/>
    </xf>
    <xf numFmtId="192" fontId="58" fillId="0" borderId="0" xfId="3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cellXfs>
  <cellStyles count="22">
    <cellStyle name="Normal" xfId="0" builtinId="0"/>
    <cellStyle name="Comma" xfId="15" builtinId="3"/>
    <cellStyle name="Comma [0]" xfId="16" builtinId="6"/>
    <cellStyle name="Currency" xfId="17" builtinId="4"/>
    <cellStyle name="Currency [0]" xfId="18" builtinId="7"/>
    <cellStyle name="Percent" xfId="19" builtinId="5"/>
    <cellStyle name="Euro" xfId="21"/>
    <cellStyle name="Euro 2" xfId="22"/>
    <cellStyle name="Euro 3" xfId="23"/>
    <cellStyle name="Euro 4" xfId="24"/>
    <cellStyle name="Monétaire 2" xfId="25"/>
    <cellStyle name="Monétaire 3" xfId="26"/>
    <cellStyle name="Monétaire 4" xfId="27"/>
    <cellStyle name="Normal 2" xfId="28"/>
    <cellStyle name="Normal_Arrêté du 16.09.04" xfId="29"/>
    <cellStyle name="Normal_BAREME 99-2 au 01.12.99" xfId="30"/>
    <cellStyle name="Normal_Classeur4" xfId="31"/>
    <cellStyle name="Normal_Décret 2010-235" xfId="32"/>
    <cellStyle name="Normal_Feuil1" xfId="33"/>
    <cellStyle name="Pourcentage 2" xfId="34"/>
    <cellStyle name="Pourcentage 3" xfId="35"/>
    <cellStyle name="*unknown*" xfId="20" builtinId="8"/>
  </cellStyles>
  <dxfs count="1">
    <dxf>
      <fill>
        <patternFill patternType="solid">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A6A6A6"/>
      <rgbColor rgb="FF993366"/>
      <rgbColor rgb="FFF9F9F9"/>
      <rgbColor rgb="FFCCFFFF"/>
      <rgbColor rgb="FF660066"/>
      <rgbColor rgb="FFFF8080"/>
      <rgbColor rgb="FF0066CC"/>
      <rgbColor rgb="FFC0C0FF"/>
      <rgbColor rgb="FF000080"/>
      <rgbColor rgb="FFFF00FF"/>
      <rgbColor rgb="FFFFFF00"/>
      <rgbColor rgb="FF00FFFF"/>
      <rgbColor rgb="FF800080"/>
      <rgbColor rgb="FF800000"/>
      <rgbColor rgb="FF008080"/>
      <rgbColor rgb="FF0000FF"/>
      <rgbColor rgb="FF00CCFF"/>
      <rgbColor rgb="FFCCFFFF"/>
      <rgbColor rgb="FFCCFFCC"/>
      <rgbColor rgb="FFFFFF99"/>
      <rgbColor rgb="FF93CDDD"/>
      <rgbColor rgb="FFFF99CC"/>
      <rgbColor rgb="FFBFBFBF"/>
      <rgbColor rgb="FFD9D9D9"/>
      <rgbColor rgb="FF3366FF"/>
      <rgbColor rgb="FF33CCCC"/>
      <rgbColor rgb="FF99CC00"/>
      <rgbColor rgb="FFFFCC00"/>
      <rgbColor rgb="FFFF9900"/>
      <rgbColor rgb="FFFF6600"/>
      <rgbColor rgb="FF336666"/>
      <rgbColor rgb="FF999999"/>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externalLink" Target="externalLinks/externalLink1.xml"/><Relationship Id="rId37" Type="http://schemas.openxmlformats.org/officeDocument/2006/relationships/externalLink" Target="externalLinks/externalLink2.xml"/><Relationship Id="rId38" Type="http://schemas.openxmlformats.org/officeDocument/2006/relationships/externalLink" Target="externalLinks/externalLink3.xml"/><Relationship Id="rId39"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542880</xdr:colOff>
      <xdr:row>1</xdr:row>
      <xdr:rowOff>285840</xdr:rowOff>
    </xdr:from>
    <xdr:to>
      <xdr:col>3</xdr:col>
      <xdr:colOff>1552320</xdr:colOff>
      <xdr:row>2</xdr:row>
      <xdr:rowOff>123480</xdr:rowOff>
    </xdr:to>
    <xdr:sp>
      <xdr:nvSpPr>
        <xdr:cNvPr id="1" name="WordArt 5"/>
        <xdr:cNvSpPr txBox="1"/>
      </xdr:nvSpPr>
      <xdr:spPr>
        <a:xfrm>
          <a:off x="1625040" y="1876680"/>
          <a:ext cx="1009440" cy="147960"/>
        </a:xfrm>
        <a:prstGeom prst="rect">
          <a:avLst/>
        </a:prstGeom>
      </xdr:spPr>
      <xdr:txBody>
        <a:bodyPr wrap="none" lIns="94680" tIns="49680" rIns="94680" bIns="49680" anchor="ctr">
          <a:prstTxWarp prst="textPlain">
            <a:avLst>
              <a:gd name="adj" fmla="val 50000"/>
            </a:avLst>
          </a:prstTxWarp>
          <a:noAutofit/>
        </a:bodyPr>
        <a:p>
          <a:pPr>
            <a:lnSpc>
              <a:spcPct val="100000"/>
            </a:lnSpc>
          </a:pPr>
          <a:r>
            <a:rPr lang="fr-FR" sz="1200" b="0" u="none" strike="noStrike">
              <a:ln cap="sq" w="9360">
                <a:solidFill>
                  <a:srgbClr val="000000"/>
                </a:solidFill>
                <a:miter/>
              </a:ln>
              <a:solidFill>
                <a:srgbClr val="000000"/>
              </a:solidFill>
              <a:uFillTx/>
              <a:latin typeface="Century Gothic"/>
            </a:rPr>
            <a:t>SOMMAIRE</a:t>
          </a:r>
          <a:endParaRPr lang="fr-FR" sz="1200" b="0" u="none" strike="noStrike">
            <a:ln cap="sq" w="9360">
              <a:solidFill>
                <a:srgbClr val="000000"/>
              </a:solidFill>
              <a:miter/>
            </a:ln>
            <a:solidFill>
              <a:srgbClr val="000000"/>
            </a:solidFill>
            <a:uFillTx/>
            <a:latin typeface="Calibri"/>
          </a:endParaRPr>
        </a:p>
      </xdr:txBody>
    </xdr:sp>
    <xdr:clientData/>
  </xdr:twoCellAnchor>
  <xdr:twoCellAnchor editAs="oneCell">
    <xdr:from>
      <xdr:col>3</xdr:col>
      <xdr:colOff>9360</xdr:colOff>
      <xdr:row>0</xdr:row>
      <xdr:rowOff>152280</xdr:rowOff>
    </xdr:from>
    <xdr:to>
      <xdr:col>3</xdr:col>
      <xdr:colOff>3152160</xdr:colOff>
      <xdr:row>1</xdr:row>
      <xdr:rowOff>228240</xdr:rowOff>
    </xdr:to>
    <xdr:pic>
      <xdr:nvPicPr>
        <xdr:cNvPr id="2" name="Image 1"/>
        <xdr:cNvPicPr/>
      </xdr:nvPicPr>
      <xdr:blipFill>
        <a:blip r:embed="rId1"/>
        <a:stretch/>
      </xdr:blipFill>
      <xdr:spPr>
        <a:xfrm>
          <a:off x="1091520" y="152280"/>
          <a:ext cx="3142800" cy="1666800"/>
        </a:xfrm>
        <a:prstGeom prst="rect">
          <a:avLst/>
        </a:prstGeom>
        <a:noFill/>
        <a:ln w="0">
          <a:noFill/>
        </a:ln>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4</xdr:row>
      <xdr:rowOff>0</xdr:rowOff>
    </xdr:from>
    <xdr:to>
      <xdr:col>2</xdr:col>
      <xdr:colOff>2314080</xdr:colOff>
      <xdr:row>28</xdr:row>
      <xdr:rowOff>37800</xdr:rowOff>
    </xdr:to>
    <xdr:sp>
      <xdr:nvSpPr>
        <xdr:cNvPr id="25" name="Rectangle 1"/>
        <xdr:cNvSpPr/>
      </xdr:nvSpPr>
      <xdr:spPr>
        <a:xfrm>
          <a:off x="921240" y="1181160"/>
          <a:ext cx="9330480" cy="1053432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10</xdr:row>
      <xdr:rowOff>0</xdr:rowOff>
    </xdr:from>
    <xdr:to>
      <xdr:col>2</xdr:col>
      <xdr:colOff>9000</xdr:colOff>
      <xdr:row>10</xdr:row>
      <xdr:rowOff>266400</xdr:rowOff>
    </xdr:to>
    <xdr:sp>
      <xdr:nvSpPr>
        <xdr:cNvPr id="26" name="Rectangle 3"/>
        <xdr:cNvSpPr/>
      </xdr:nvSpPr>
      <xdr:spPr>
        <a:xfrm>
          <a:off x="921240" y="3181320"/>
          <a:ext cx="7025400" cy="2664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12</xdr:row>
      <xdr:rowOff>0</xdr:rowOff>
    </xdr:from>
    <xdr:to>
      <xdr:col>2</xdr:col>
      <xdr:colOff>9000</xdr:colOff>
      <xdr:row>12</xdr:row>
      <xdr:rowOff>390240</xdr:rowOff>
    </xdr:to>
    <xdr:sp>
      <xdr:nvSpPr>
        <xdr:cNvPr id="27" name="Rectangle 5"/>
        <xdr:cNvSpPr/>
      </xdr:nvSpPr>
      <xdr:spPr>
        <a:xfrm>
          <a:off x="921240" y="3848040"/>
          <a:ext cx="7025400" cy="3902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7</xdr:row>
      <xdr:rowOff>0</xdr:rowOff>
    </xdr:from>
    <xdr:to>
      <xdr:col>2</xdr:col>
      <xdr:colOff>9000</xdr:colOff>
      <xdr:row>7</xdr:row>
      <xdr:rowOff>266400</xdr:rowOff>
    </xdr:to>
    <xdr:sp>
      <xdr:nvSpPr>
        <xdr:cNvPr id="28" name="Rectangle 9"/>
        <xdr:cNvSpPr/>
      </xdr:nvSpPr>
      <xdr:spPr>
        <a:xfrm>
          <a:off x="921240" y="1771560"/>
          <a:ext cx="7025400" cy="2664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25</xdr:row>
      <xdr:rowOff>0</xdr:rowOff>
    </xdr:from>
    <xdr:to>
      <xdr:col>2</xdr:col>
      <xdr:colOff>9000</xdr:colOff>
      <xdr:row>26</xdr:row>
      <xdr:rowOff>9000</xdr:rowOff>
    </xdr:to>
    <xdr:sp>
      <xdr:nvSpPr>
        <xdr:cNvPr id="29" name="Rectangle 6"/>
        <xdr:cNvSpPr/>
      </xdr:nvSpPr>
      <xdr:spPr>
        <a:xfrm>
          <a:off x="921240" y="7353360"/>
          <a:ext cx="7025400" cy="8568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7</xdr:row>
      <xdr:rowOff>0</xdr:rowOff>
    </xdr:from>
    <xdr:to>
      <xdr:col>5</xdr:col>
      <xdr:colOff>1495080</xdr:colOff>
      <xdr:row>17</xdr:row>
      <xdr:rowOff>188640</xdr:rowOff>
    </xdr:to>
    <xdr:sp>
      <xdr:nvSpPr>
        <xdr:cNvPr id="30" name="Rectangle 1"/>
        <xdr:cNvSpPr/>
      </xdr:nvSpPr>
      <xdr:spPr>
        <a:xfrm>
          <a:off x="448920" y="1601640"/>
          <a:ext cx="8291520" cy="20228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37</xdr:col>
      <xdr:colOff>9360</xdr:colOff>
      <xdr:row>52</xdr:row>
      <xdr:rowOff>28440</xdr:rowOff>
    </xdr:from>
    <xdr:to>
      <xdr:col>47</xdr:col>
      <xdr:colOff>447120</xdr:colOff>
      <xdr:row>82</xdr:row>
      <xdr:rowOff>141120</xdr:rowOff>
    </xdr:to>
    <xdr:sp>
      <xdr:nvSpPr>
        <xdr:cNvPr id="3" name="Rectangle 1"/>
        <xdr:cNvSpPr/>
      </xdr:nvSpPr>
      <xdr:spPr>
        <a:xfrm>
          <a:off x="30610800" y="11718000"/>
          <a:ext cx="9651600" cy="556128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9</xdr:row>
      <xdr:rowOff>159120</xdr:rowOff>
    </xdr:from>
    <xdr:to>
      <xdr:col>9</xdr:col>
      <xdr:colOff>752040</xdr:colOff>
      <xdr:row>17</xdr:row>
      <xdr:rowOff>417240</xdr:rowOff>
    </xdr:to>
    <xdr:sp>
      <xdr:nvSpPr>
        <xdr:cNvPr id="4" name="Rectangle 1"/>
        <xdr:cNvSpPr/>
      </xdr:nvSpPr>
      <xdr:spPr>
        <a:xfrm>
          <a:off x="0" y="2156040"/>
          <a:ext cx="11900880" cy="27608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0</xdr:col>
      <xdr:colOff>0</xdr:colOff>
      <xdr:row>7</xdr:row>
      <xdr:rowOff>152280</xdr:rowOff>
    </xdr:from>
    <xdr:to>
      <xdr:col>1</xdr:col>
      <xdr:colOff>9000</xdr:colOff>
      <xdr:row>9</xdr:row>
      <xdr:rowOff>9000</xdr:rowOff>
    </xdr:to>
    <xdr:sp>
      <xdr:nvSpPr>
        <xdr:cNvPr id="5" name="Rectangle 2"/>
        <xdr:cNvSpPr/>
      </xdr:nvSpPr>
      <xdr:spPr>
        <a:xfrm>
          <a:off x="0" y="1812240"/>
          <a:ext cx="2958120" cy="19368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0</xdr:col>
      <xdr:colOff>123840</xdr:colOff>
      <xdr:row>19</xdr:row>
      <xdr:rowOff>142920</xdr:rowOff>
    </xdr:from>
    <xdr:to>
      <xdr:col>1</xdr:col>
      <xdr:colOff>132840</xdr:colOff>
      <xdr:row>20</xdr:row>
      <xdr:rowOff>175320</xdr:rowOff>
    </xdr:to>
    <xdr:sp>
      <xdr:nvSpPr>
        <xdr:cNvPr id="6" name="Rectangle 2"/>
        <xdr:cNvSpPr/>
      </xdr:nvSpPr>
      <xdr:spPr>
        <a:xfrm>
          <a:off x="123840" y="5223600"/>
          <a:ext cx="2958120" cy="1944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15</xdr:row>
      <xdr:rowOff>0</xdr:rowOff>
    </xdr:from>
    <xdr:to>
      <xdr:col>5</xdr:col>
      <xdr:colOff>1771200</xdr:colOff>
      <xdr:row>18</xdr:row>
      <xdr:rowOff>495000</xdr:rowOff>
    </xdr:to>
    <xdr:sp>
      <xdr:nvSpPr>
        <xdr:cNvPr id="7" name="Rectangle 1"/>
        <xdr:cNvSpPr/>
      </xdr:nvSpPr>
      <xdr:spPr>
        <a:xfrm>
          <a:off x="921240" y="2997360"/>
          <a:ext cx="10215000" cy="187596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12</xdr:row>
      <xdr:rowOff>0</xdr:rowOff>
    </xdr:from>
    <xdr:to>
      <xdr:col>1</xdr:col>
      <xdr:colOff>2153880</xdr:colOff>
      <xdr:row>12</xdr:row>
      <xdr:rowOff>173520</xdr:rowOff>
    </xdr:to>
    <xdr:sp>
      <xdr:nvSpPr>
        <xdr:cNvPr id="8" name="Rectangle 9"/>
        <xdr:cNvSpPr/>
      </xdr:nvSpPr>
      <xdr:spPr>
        <a:xfrm>
          <a:off x="921240" y="2498040"/>
          <a:ext cx="2153880" cy="17352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2</xdr:col>
      <xdr:colOff>885960</xdr:colOff>
      <xdr:row>7</xdr:row>
      <xdr:rowOff>133200</xdr:rowOff>
    </xdr:from>
    <xdr:to>
      <xdr:col>4</xdr:col>
      <xdr:colOff>75960</xdr:colOff>
      <xdr:row>8</xdr:row>
      <xdr:rowOff>190440</xdr:rowOff>
    </xdr:to>
    <xdr:sp>
      <xdr:nvSpPr>
        <xdr:cNvPr id="9" name="Rectangle 11"/>
        <xdr:cNvSpPr/>
      </xdr:nvSpPr>
      <xdr:spPr>
        <a:xfrm>
          <a:off x="3961440" y="1793160"/>
          <a:ext cx="4246920" cy="2192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9360</xdr:colOff>
      <xdr:row>2</xdr:row>
      <xdr:rowOff>171360</xdr:rowOff>
    </xdr:from>
    <xdr:to>
      <xdr:col>3</xdr:col>
      <xdr:colOff>28080</xdr:colOff>
      <xdr:row>4</xdr:row>
      <xdr:rowOff>18720</xdr:rowOff>
    </xdr:to>
    <xdr:sp>
      <xdr:nvSpPr>
        <xdr:cNvPr id="10" name="Rectangle 3"/>
        <xdr:cNvSpPr/>
      </xdr:nvSpPr>
      <xdr:spPr>
        <a:xfrm>
          <a:off x="930600" y="1123920"/>
          <a:ext cx="4143240" cy="21888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50</xdr:row>
      <xdr:rowOff>0</xdr:rowOff>
    </xdr:from>
    <xdr:to>
      <xdr:col>3</xdr:col>
      <xdr:colOff>75960</xdr:colOff>
      <xdr:row>50</xdr:row>
      <xdr:rowOff>175320</xdr:rowOff>
    </xdr:to>
    <xdr:sp>
      <xdr:nvSpPr>
        <xdr:cNvPr id="11" name="Rectangle 6"/>
        <xdr:cNvSpPr/>
      </xdr:nvSpPr>
      <xdr:spPr>
        <a:xfrm>
          <a:off x="921240" y="10517040"/>
          <a:ext cx="4200480" cy="17532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0</xdr:col>
      <xdr:colOff>714240</xdr:colOff>
      <xdr:row>17</xdr:row>
      <xdr:rowOff>142920</xdr:rowOff>
    </xdr:from>
    <xdr:to>
      <xdr:col>2</xdr:col>
      <xdr:colOff>1590120</xdr:colOff>
      <xdr:row>19</xdr:row>
      <xdr:rowOff>9360</xdr:rowOff>
    </xdr:to>
    <xdr:sp>
      <xdr:nvSpPr>
        <xdr:cNvPr id="12" name="Rectangle 3"/>
        <xdr:cNvSpPr/>
      </xdr:nvSpPr>
      <xdr:spPr>
        <a:xfrm>
          <a:off x="714240" y="4280760"/>
          <a:ext cx="3963240" cy="2034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0</xdr:colOff>
      <xdr:row>6</xdr:row>
      <xdr:rowOff>85680</xdr:rowOff>
    </xdr:from>
    <xdr:to>
      <xdr:col>7</xdr:col>
      <xdr:colOff>2153520</xdr:colOff>
      <xdr:row>15</xdr:row>
      <xdr:rowOff>294840</xdr:rowOff>
    </xdr:to>
    <xdr:sp>
      <xdr:nvSpPr>
        <xdr:cNvPr id="13" name="Rectangle 1"/>
        <xdr:cNvSpPr/>
      </xdr:nvSpPr>
      <xdr:spPr>
        <a:xfrm>
          <a:off x="921240" y="2066760"/>
          <a:ext cx="9099360" cy="23238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0</xdr:colOff>
      <xdr:row>17</xdr:row>
      <xdr:rowOff>0</xdr:rowOff>
    </xdr:from>
    <xdr:to>
      <xdr:col>7</xdr:col>
      <xdr:colOff>2153520</xdr:colOff>
      <xdr:row>28</xdr:row>
      <xdr:rowOff>188640</xdr:rowOff>
    </xdr:to>
    <xdr:sp>
      <xdr:nvSpPr>
        <xdr:cNvPr id="14" name="Rectangle 2"/>
        <xdr:cNvSpPr/>
      </xdr:nvSpPr>
      <xdr:spPr>
        <a:xfrm>
          <a:off x="921240" y="4533840"/>
          <a:ext cx="9099360" cy="22842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1</xdr:col>
      <xdr:colOff>9360</xdr:colOff>
      <xdr:row>4</xdr:row>
      <xdr:rowOff>114480</xdr:rowOff>
    </xdr:from>
    <xdr:to>
      <xdr:col>3</xdr:col>
      <xdr:colOff>47160</xdr:colOff>
      <xdr:row>5</xdr:row>
      <xdr:rowOff>160200</xdr:rowOff>
    </xdr:to>
    <xdr:sp>
      <xdr:nvSpPr>
        <xdr:cNvPr id="15" name="Rectangle 3"/>
        <xdr:cNvSpPr/>
      </xdr:nvSpPr>
      <xdr:spPr>
        <a:xfrm>
          <a:off x="930600" y="1724040"/>
          <a:ext cx="2283840" cy="2556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2</xdr:col>
      <xdr:colOff>0</xdr:colOff>
      <xdr:row>20</xdr:row>
      <xdr:rowOff>0</xdr:rowOff>
    </xdr:from>
    <xdr:to>
      <xdr:col>3</xdr:col>
      <xdr:colOff>1750320</xdr:colOff>
      <xdr:row>20</xdr:row>
      <xdr:rowOff>188640</xdr:rowOff>
    </xdr:to>
    <xdr:sp>
      <xdr:nvSpPr>
        <xdr:cNvPr id="16" name="Rectangle 5"/>
        <xdr:cNvSpPr/>
      </xdr:nvSpPr>
      <xdr:spPr>
        <a:xfrm>
          <a:off x="2591280" y="5105520"/>
          <a:ext cx="2326320" cy="1886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2</xdr:col>
      <xdr:colOff>0</xdr:colOff>
      <xdr:row>24</xdr:row>
      <xdr:rowOff>0</xdr:rowOff>
    </xdr:from>
    <xdr:to>
      <xdr:col>3</xdr:col>
      <xdr:colOff>1447560</xdr:colOff>
      <xdr:row>25</xdr:row>
      <xdr:rowOff>9000</xdr:rowOff>
    </xdr:to>
    <xdr:sp>
      <xdr:nvSpPr>
        <xdr:cNvPr id="17" name="Rectangle 6"/>
        <xdr:cNvSpPr/>
      </xdr:nvSpPr>
      <xdr:spPr>
        <a:xfrm>
          <a:off x="2591280" y="5867280"/>
          <a:ext cx="2023560" cy="19980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2</xdr:col>
      <xdr:colOff>0</xdr:colOff>
      <xdr:row>28</xdr:row>
      <xdr:rowOff>0</xdr:rowOff>
    </xdr:from>
    <xdr:to>
      <xdr:col>3</xdr:col>
      <xdr:colOff>1750320</xdr:colOff>
      <xdr:row>29</xdr:row>
      <xdr:rowOff>9000</xdr:rowOff>
    </xdr:to>
    <xdr:sp>
      <xdr:nvSpPr>
        <xdr:cNvPr id="18" name="Rectangle 11"/>
        <xdr:cNvSpPr/>
      </xdr:nvSpPr>
      <xdr:spPr>
        <a:xfrm>
          <a:off x="2591280" y="6629400"/>
          <a:ext cx="2326320" cy="1994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5</xdr:row>
      <xdr:rowOff>0</xdr:rowOff>
    </xdr:from>
    <xdr:to>
      <xdr:col>0</xdr:col>
      <xdr:colOff>1904760</xdr:colOff>
      <xdr:row>5</xdr:row>
      <xdr:rowOff>173160</xdr:rowOff>
    </xdr:to>
    <xdr:sp>
      <xdr:nvSpPr>
        <xdr:cNvPr id="19" name="Rectangle 1"/>
        <xdr:cNvSpPr/>
      </xdr:nvSpPr>
      <xdr:spPr>
        <a:xfrm>
          <a:off x="0" y="1851840"/>
          <a:ext cx="1904760" cy="17316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4</xdr:row>
      <xdr:rowOff>0</xdr:rowOff>
    </xdr:from>
    <xdr:to>
      <xdr:col>0</xdr:col>
      <xdr:colOff>1819080</xdr:colOff>
      <xdr:row>4</xdr:row>
      <xdr:rowOff>166320</xdr:rowOff>
    </xdr:to>
    <xdr:sp>
      <xdr:nvSpPr>
        <xdr:cNvPr id="20" name="Rectangle 1"/>
        <xdr:cNvSpPr/>
      </xdr:nvSpPr>
      <xdr:spPr>
        <a:xfrm>
          <a:off x="0" y="1118160"/>
          <a:ext cx="1819080" cy="16632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0</xdr:col>
      <xdr:colOff>0</xdr:colOff>
      <xdr:row>18</xdr:row>
      <xdr:rowOff>104760</xdr:rowOff>
    </xdr:from>
    <xdr:to>
      <xdr:col>0</xdr:col>
      <xdr:colOff>1866600</xdr:colOff>
      <xdr:row>18</xdr:row>
      <xdr:rowOff>313920</xdr:rowOff>
    </xdr:to>
    <xdr:sp>
      <xdr:nvSpPr>
        <xdr:cNvPr id="21" name="Rectangle 2"/>
        <xdr:cNvSpPr/>
      </xdr:nvSpPr>
      <xdr:spPr>
        <a:xfrm>
          <a:off x="0" y="6370200"/>
          <a:ext cx="1866600" cy="20916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26</xdr:row>
      <xdr:rowOff>0</xdr:rowOff>
    </xdr:from>
    <xdr:to>
      <xdr:col>8</xdr:col>
      <xdr:colOff>761760</xdr:colOff>
      <xdr:row>32</xdr:row>
      <xdr:rowOff>179280</xdr:rowOff>
    </xdr:to>
    <xdr:sp>
      <xdr:nvSpPr>
        <xdr:cNvPr id="22" name="Rectangle 3"/>
        <xdr:cNvSpPr/>
      </xdr:nvSpPr>
      <xdr:spPr>
        <a:xfrm>
          <a:off x="0" y="4680720"/>
          <a:ext cx="10447560" cy="110304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0</xdr:col>
      <xdr:colOff>0</xdr:colOff>
      <xdr:row>7</xdr:row>
      <xdr:rowOff>0</xdr:rowOff>
    </xdr:from>
    <xdr:to>
      <xdr:col>8</xdr:col>
      <xdr:colOff>919440</xdr:colOff>
      <xdr:row>22</xdr:row>
      <xdr:rowOff>175320</xdr:rowOff>
    </xdr:to>
    <xdr:sp>
      <xdr:nvSpPr>
        <xdr:cNvPr id="23" name="Rectangle 4"/>
        <xdr:cNvSpPr/>
      </xdr:nvSpPr>
      <xdr:spPr>
        <a:xfrm>
          <a:off x="0" y="1566000"/>
          <a:ext cx="10605240" cy="269568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twoCellAnchor editAs="twoCell">
    <xdr:from>
      <xdr:col>6</xdr:col>
      <xdr:colOff>0</xdr:colOff>
      <xdr:row>5</xdr:row>
      <xdr:rowOff>0</xdr:rowOff>
    </xdr:from>
    <xdr:to>
      <xdr:col>8</xdr:col>
      <xdr:colOff>742680</xdr:colOff>
      <xdr:row>5</xdr:row>
      <xdr:rowOff>175320</xdr:rowOff>
    </xdr:to>
    <xdr:sp>
      <xdr:nvSpPr>
        <xdr:cNvPr id="24" name="Rectangle 5"/>
        <xdr:cNvSpPr/>
      </xdr:nvSpPr>
      <xdr:spPr>
        <a:xfrm>
          <a:off x="7601040" y="1228680"/>
          <a:ext cx="2827440" cy="175320"/>
        </a:xfrm>
        <a:prstGeom prst="rect">
          <a:avLst/>
        </a:prstGeom>
        <a:noFill/>
        <a:ln cap="sq" w="9360">
          <a:solidFill>
            <a:srgbClr val="000000"/>
          </a:solidFill>
          <a:miter/>
        </a:ln>
        <a:effectLst>
          <a:outerShdw algn="ctr" dir="2700000" dist="17309" rotWithShape="0">
            <a:srgbClr val="000000"/>
          </a:outerShdw>
        </a:effectLst>
      </xdr:spPr>
      <xdr:style>
        <a:lnRef idx="0"/>
        <a:fillRef idx="0"/>
        <a:effectRef idx="0"/>
        <a:fontRef idx="minor"/>
      </xdr:style>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DOCUME~1/UTILIS~1/LOCALS~1/Temp/notes6030C8/Prochain%20bar&#232;m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G:/__PAYE/Bar&#232;me%20Montpellier%20-%20classement%20hi&#233;rarchique%20des%20grades/2022/MAJ%202022/JUILLET%202022/Bareme%202022_JG_01_07_2022%20VF.xlsx"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G:/__PAYE/Bar&#232;me%20Montpellier%20-%20classement%20hi&#233;rarchique%20des%20grades/2022/MAJ%202022/AOUT_2022/Bareme%202022_MA_JG%2001_08_2022%20VF.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OMMAIRE   "/>
      <sheetName val="PAGE1  "/>
      <sheetName val="PAGE2.XLS"/>
      <sheetName val="SOLIDARITE"/>
      <sheetName val="RDS"/>
      <sheetName val="PAGE5"/>
      <sheetName val="ECHELLE"/>
      <sheetName val="INDEMNITES FORFAITAIRES   "/>
      <sheetName val="IHTS "/>
      <sheetName val="HSAHSE 01.01.2004"/>
      <sheetName val="TRAVAUX SUPP. 1ER DEGRE"/>
      <sheetName val="TRAVAUX SUPP. 1ER DEGRE (2)"/>
      <sheetName val="COURS PROMOTION SOCIALE"/>
      <sheetName val="APPRENTIS"/>
      <sheetName val="FORMATION CONTINUE  "/>
      <sheetName val="ACTIONS 2D DEGRE "/>
      <sheetName val="CHEFS D'ETAB"/>
      <sheetName val="INDEMNITE SUIVI ET ORIENTATION"/>
      <sheetName val="INDEMNITES DIVERSES"/>
      <sheetName val="INDEMN  DIVERSES "/>
      <sheetName val="INDEMNITES REMPLACEMENTS "/>
      <sheetName val="PRIMES ENSEIGNEMENT SUPERIEUR"/>
      <sheetName val="COURS COMPLEMENTAIRES 01.01.04"/>
      <sheetName val="JURY EXAM CONCOURS TITRE I.XLS"/>
      <sheetName val="JURY EXAM CONCOURS TITRE II.XLS"/>
      <sheetName val="JURY EXAM CONCOURS TITREIII.XLS"/>
      <sheetName val="PRESTATIONS FAMILIALES   "/>
      <sheetName val="ALLOCATIONS DIVERSES  "/>
      <sheetName val="ALLOCATION JEUNE ENFANT.XLS"/>
      <sheetName val="CFFN"/>
      <sheetName val="COTISATIONS S.S.  "/>
      <sheetName val="IRCANTEC.XLS"/>
      <sheetName val="RETRAITE "/>
      <sheetName val="INDEMNITES INDEXEES"/>
      <sheetName val="calcul1 "/>
      <sheetName val="apprenti"/>
      <sheetName val="expli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ommaire"/>
      <sheetName val="Traitements"/>
      <sheetName val="Traitements (suite)"/>
      <sheetName val="Solidarité"/>
      <sheetName val="RDS"/>
      <sheetName val="Traitements par indices"/>
      <sheetName val="Groupes et chevrons"/>
      <sheetName val="Indemnités forfaitaires"/>
      <sheetName val="IHTS "/>
      <sheetName val="HSAHSE "/>
      <sheetName val="HS contractuels du public"/>
      <sheetName val="HS contractuels du privé"/>
      <sheetName val="TRAVAUX SUPP. 1D "/>
      <sheetName val=" HS contractuels 1D public"/>
      <sheetName val="COURS PRO SOCIALE "/>
      <sheetName val="APPRENTIS"/>
      <sheetName val="Greta"/>
      <sheetName val="FORMATION CONTINUE  "/>
      <sheetName val="ACTIONS 2D DEGRE "/>
      <sheetName val="IR 1730"/>
      <sheetName val="IR 1731-1732"/>
      <sheetName val="Indemnité de suivi et d'orient."/>
      <sheetName val="Indemnités diverses"/>
      <sheetName val="INDEMNITES REMPLACEMENTS "/>
      <sheetName val="PRIMES ENSEIGNEMENT SUPERIEUR"/>
      <sheetName val="COURS COMPLEMENTAIRES "/>
      <sheetName val="Formation"/>
      <sheetName val="CONCOURS"/>
      <sheetName val="EXAMENS SCO"/>
      <sheetName val="EXAMENS SUP"/>
      <sheetName val="Cotisations S.S."/>
      <sheetName val="Ircantec"/>
      <sheetName val="Retraite"/>
      <sheetName val="INDEMNITES INDEXE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4">
          <cell r="D4">
            <v>56.2323</v>
          </cell>
        </row>
        <row r="5">
          <cell r="D5">
            <v>55.8969</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ommaire"/>
      <sheetName val="Traitements"/>
      <sheetName val="Traitements (suite)"/>
      <sheetName val="Solidarité"/>
      <sheetName val="RDS"/>
      <sheetName val="Traitements par indices"/>
      <sheetName val="Groupes et chevrons"/>
      <sheetName val="Indemnités forfaitaires"/>
      <sheetName val="IHTS "/>
      <sheetName val="HSAHSE "/>
      <sheetName val="HS contractuels du public"/>
      <sheetName val="HS contractuels du privé"/>
      <sheetName val="TRAVAUX SUPP. 1D "/>
      <sheetName val=" HS contractuels 1D public"/>
      <sheetName val="COURS PRO SOCIALE "/>
      <sheetName val="APPRENTIS"/>
      <sheetName val="Greta"/>
      <sheetName val="FORMATION CONTINUE  "/>
      <sheetName val="ACTIONS 2D DEGRE "/>
      <sheetName val="IR 1730"/>
      <sheetName val="IR 1731-1732"/>
      <sheetName val="Indemnité de suivi et d'orient."/>
      <sheetName val="Indemnités diverses"/>
      <sheetName val="INDEMNITES REMPLACEMENTS "/>
      <sheetName val="PRIMES ENSEIGNEMENT SUPERIEUR"/>
      <sheetName val="COURS COMPLEMENTAIRES "/>
      <sheetName val="Formation"/>
      <sheetName val="CONCOURS"/>
      <sheetName val="EXAMENS SCO"/>
      <sheetName val="EXAMENS SUP"/>
      <sheetName val="Cotisations S.S."/>
      <sheetName val="Ircantec"/>
      <sheetName val="Retraite"/>
      <sheetName val="INDEMNITES INDEXE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1">
          <cell r="E11">
            <v>10.6589796761683</v>
          </cell>
        </row>
        <row r="12">
          <cell r="E12">
            <v>13.8566737056795</v>
          </cell>
        </row>
        <row r="13">
          <cell r="E13">
            <v>19.1861635924793</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4">
          <cell r="D4">
            <v>56.2323</v>
          </cell>
        </row>
        <row r="5">
          <cell r="D5">
            <v>55.8969</v>
          </cell>
        </row>
      </sheetData>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3.x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drawing" Target="../drawings/drawing4.xml"/><Relationship Id="rId3" Type="http://schemas.openxmlformats.org/officeDocument/2006/relationships/vmlDrawing" Target="../drawings/vmlDrawing3.vml"/>
</Relationships>
</file>

<file path=xl/worksheets/_rels/sheet15.xml.rels><?xml version="1.0" encoding="UTF-8"?>
<Relationships xmlns="http://schemas.openxmlformats.org/package/2006/relationships"><Relationship Id="rId1" Type="http://schemas.openxmlformats.org/officeDocument/2006/relationships/drawing" Target="../drawings/drawing5.xml"/>
</Relationships>
</file>

<file path=xl/worksheets/_rels/sheet17.xml.rels><?xml version="1.0" encoding="UTF-8"?>
<Relationships xmlns="http://schemas.openxmlformats.org/package/2006/relationships"><Relationship Id="rId1" Type="http://schemas.openxmlformats.org/officeDocument/2006/relationships/drawing" Target="../drawings/drawing6.x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vmlDrawing" Target="../drawings/vmlDrawing4.vml"/>
</Relationships>
</file>

<file path=xl/worksheets/_rels/sheet19.xml.rels><?xml version="1.0" encoding="UTF-8"?>
<Relationships xmlns="http://schemas.openxmlformats.org/package/2006/relationships"><Relationship Id="rId1" Type="http://schemas.openxmlformats.org/officeDocument/2006/relationships/drawing" Target="../drawings/drawing7.xml"/>
</Relationships>
</file>

<file path=xl/worksheets/_rels/sheet20.xml.rels><?xml version="1.0" encoding="UTF-8"?>
<Relationships xmlns="http://schemas.openxmlformats.org/package/2006/relationships"><Relationship Id="rId1" Type="http://schemas.openxmlformats.org/officeDocument/2006/relationships/drawing" Target="../drawings/drawing8.xml"/>
</Relationships>
</file>

<file path=xl/worksheets/_rels/sheet23.xml.rels><?xml version="1.0" encoding="UTF-8"?>
<Relationships xmlns="http://schemas.openxmlformats.org/package/2006/relationships"><Relationship Id="rId1" Type="http://schemas.openxmlformats.org/officeDocument/2006/relationships/drawing" Target="../drawings/drawing9.xml"/>
</Relationships>
</file>

<file path=xl/worksheets/_rels/sheet24.xml.rels><?xml version="1.0" encoding="UTF-8"?>
<Relationships xmlns="http://schemas.openxmlformats.org/package/2006/relationships"><Relationship Id="rId1" Type="http://schemas.openxmlformats.org/officeDocument/2006/relationships/drawing" Target="../drawings/drawing10.xml"/>
</Relationships>
</file>

<file path=xl/worksheets/_rels/sheet25.xml.rels><?xml version="1.0" encoding="UTF-8"?>
<Relationships xmlns="http://schemas.openxmlformats.org/package/2006/relationships"><Relationship Id="rId1" Type="http://schemas.openxmlformats.org/officeDocument/2006/relationships/drawing" Target="../drawings/drawing11.xml"/>
</Relationships>
</file>

<file path=xl/worksheets/_rels/sheet33.xml.rels><?xml version="1.0" encoding="UTF-8"?>
<Relationships xmlns="http://schemas.openxmlformats.org/package/2006/relationships"><Relationship Id="rId1" Type="http://schemas.openxmlformats.org/officeDocument/2006/relationships/comments" Target="../comments33.xml"/><Relationship Id="rId2" Type="http://schemas.openxmlformats.org/officeDocument/2006/relationships/vmlDrawing" Target="../drawings/vmlDrawing5.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1.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2.xml"/><Relationship Id="rId3"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true"/>
  </sheetPr>
  <dimension ref="A1:N34"/>
  <sheetViews>
    <sheetView showFormulas="false" showGridLines="false" showRowColHeaders="true" showZeros="true" rightToLeft="false" tabSelected="false" showOutlineSymbols="true" defaultGridColor="true" view="normal" topLeftCell="A13" colorId="64" zoomScale="100" zoomScaleNormal="100" zoomScalePageLayoutView="100" workbookViewId="0">
      <selection pane="topLeft" activeCell="D26" activeCellId="0" sqref="D26"/>
    </sheetView>
  </sheetViews>
  <sheetFormatPr defaultColWidth="11.42578125" defaultRowHeight="12.75" customHeight="false" zeroHeight="false" outlineLevelRow="0" outlineLevelCol="0"/>
  <cols>
    <col collapsed="false" customWidth="true" hidden="false" outlineLevel="0" max="1" min="1" style="1" width="5"/>
    <col collapsed="false" customWidth="true" hidden="false" outlineLevel="0" max="2" min="2" style="1" width="3.71"/>
    <col collapsed="false" customWidth="true" hidden="false" outlineLevel="0" max="3" min="3" style="1" width="4.71"/>
    <col collapsed="false" customWidth="true" hidden="false" outlineLevel="0" max="4" min="4" style="1" width="136.57"/>
    <col collapsed="false" customWidth="true" hidden="false" outlineLevel="0" max="5" min="5" style="1" width="9.86"/>
    <col collapsed="false" customWidth="false" hidden="false" outlineLevel="0" max="11" min="6" style="1" width="11.42"/>
    <col collapsed="false" customWidth="true" hidden="false" outlineLevel="0" max="12" min="12" style="1" width="7.14"/>
    <col collapsed="false" customWidth="false" hidden="false" outlineLevel="0" max="16384" min="13" style="1" width="11.42"/>
  </cols>
  <sheetData>
    <row r="1" s="2" customFormat="true" ht="125.25" hidden="false" customHeight="true" outlineLevel="0" collapsed="false"/>
    <row r="2" s="2" customFormat="true" ht="24.45" hidden="false" customHeight="false" outlineLevel="0" collapsed="false">
      <c r="B2" s="3"/>
      <c r="C2" s="4"/>
      <c r="D2" s="5"/>
      <c r="E2" s="5"/>
      <c r="F2" s="6"/>
      <c r="G2" s="6"/>
      <c r="H2" s="6"/>
      <c r="I2" s="5"/>
      <c r="J2" s="5"/>
      <c r="K2" s="5"/>
      <c r="M2" s="7"/>
      <c r="N2" s="8"/>
    </row>
    <row r="3" s="2" customFormat="true" ht="24.45" hidden="false" customHeight="false" outlineLevel="0" collapsed="false">
      <c r="B3" s="3"/>
      <c r="C3" s="4"/>
      <c r="D3" s="5"/>
      <c r="E3" s="5"/>
      <c r="F3" s="6"/>
      <c r="G3" s="6"/>
      <c r="H3" s="6"/>
      <c r="I3" s="5"/>
      <c r="J3" s="5"/>
      <c r="K3" s="5"/>
      <c r="M3" s="7"/>
      <c r="N3" s="8"/>
    </row>
    <row r="4" s="2" customFormat="true" ht="15.75" hidden="false" customHeight="true" outlineLevel="0" collapsed="false">
      <c r="A4" s="9"/>
      <c r="B4" s="9"/>
      <c r="C4" s="10"/>
      <c r="D4" s="11" t="s">
        <v>0</v>
      </c>
      <c r="E4" s="12"/>
      <c r="F4" s="12"/>
      <c r="G4" s="12"/>
      <c r="H4" s="12"/>
      <c r="I4" s="12"/>
      <c r="J4" s="12"/>
      <c r="K4" s="12"/>
      <c r="L4" s="9"/>
      <c r="M4" s="9"/>
    </row>
    <row r="5" s="2" customFormat="true" ht="15.75" hidden="false" customHeight="true" outlineLevel="0" collapsed="false">
      <c r="A5" s="9"/>
      <c r="B5" s="9"/>
      <c r="C5" s="10"/>
      <c r="D5" s="11" t="s">
        <v>1</v>
      </c>
      <c r="E5" s="12"/>
      <c r="F5" s="12"/>
      <c r="G5" s="12"/>
      <c r="H5" s="12"/>
      <c r="I5" s="12"/>
      <c r="J5" s="12"/>
      <c r="K5" s="12"/>
      <c r="L5" s="9"/>
      <c r="M5" s="9"/>
    </row>
    <row r="6" s="2" customFormat="true" ht="15.75" hidden="false" customHeight="true" outlineLevel="0" collapsed="false">
      <c r="A6" s="9"/>
      <c r="B6" s="13"/>
      <c r="C6" s="10"/>
      <c r="D6" s="11" t="s">
        <v>2</v>
      </c>
      <c r="E6" s="12"/>
      <c r="F6" s="12"/>
      <c r="G6" s="12"/>
      <c r="H6" s="12"/>
      <c r="I6" s="12"/>
      <c r="J6" s="12"/>
      <c r="K6" s="12"/>
      <c r="L6" s="9"/>
      <c r="M6" s="9"/>
    </row>
    <row r="7" s="2" customFormat="true" ht="15.75" hidden="false" customHeight="true" outlineLevel="0" collapsed="false">
      <c r="A7" s="9"/>
      <c r="B7" s="13"/>
      <c r="C7" s="10"/>
      <c r="D7" s="11" t="s">
        <v>3</v>
      </c>
      <c r="E7" s="12"/>
      <c r="F7" s="12"/>
      <c r="G7" s="12"/>
      <c r="H7" s="12"/>
      <c r="I7" s="12"/>
      <c r="J7" s="12"/>
      <c r="K7" s="12"/>
      <c r="L7" s="9"/>
      <c r="M7" s="9"/>
    </row>
    <row r="8" s="2" customFormat="true" ht="15.75" hidden="false" customHeight="true" outlineLevel="0" collapsed="false">
      <c r="A8" s="9"/>
      <c r="B8" s="13"/>
      <c r="C8" s="10"/>
      <c r="D8" s="11" t="s">
        <v>4</v>
      </c>
      <c r="E8" s="12"/>
      <c r="F8" s="12"/>
      <c r="G8" s="12"/>
      <c r="H8" s="12"/>
      <c r="I8" s="12"/>
      <c r="J8" s="12"/>
      <c r="K8" s="12"/>
      <c r="L8" s="9"/>
      <c r="M8" s="9"/>
    </row>
    <row r="9" s="2" customFormat="true" ht="15.75" hidden="false" customHeight="true" outlineLevel="0" collapsed="false">
      <c r="A9" s="9"/>
      <c r="B9" s="13"/>
      <c r="C9" s="10"/>
      <c r="D9" s="11" t="s">
        <v>5</v>
      </c>
      <c r="E9" s="12"/>
      <c r="F9" s="12"/>
      <c r="G9" s="12"/>
      <c r="H9" s="12"/>
      <c r="I9" s="12"/>
      <c r="J9" s="12"/>
      <c r="K9" s="12"/>
      <c r="L9" s="9"/>
      <c r="M9" s="9"/>
    </row>
    <row r="10" s="2" customFormat="true" ht="15.75" hidden="false" customHeight="true" outlineLevel="0" collapsed="false">
      <c r="A10" s="9"/>
      <c r="B10" s="13"/>
      <c r="C10" s="10"/>
      <c r="D10" s="11" t="s">
        <v>6</v>
      </c>
      <c r="E10" s="12"/>
      <c r="F10" s="12"/>
      <c r="G10" s="12"/>
      <c r="H10" s="12"/>
      <c r="I10" s="12"/>
      <c r="J10" s="12"/>
      <c r="K10" s="12"/>
      <c r="L10" s="9"/>
      <c r="M10" s="9"/>
    </row>
    <row r="11" s="2" customFormat="true" ht="15.75" hidden="false" customHeight="true" outlineLevel="0" collapsed="false">
      <c r="A11" s="9"/>
      <c r="B11" s="13"/>
      <c r="C11" s="10"/>
      <c r="D11" s="11" t="s">
        <v>7</v>
      </c>
      <c r="E11" s="12"/>
      <c r="F11" s="12"/>
      <c r="G11" s="12"/>
      <c r="H11" s="12"/>
      <c r="I11" s="12"/>
      <c r="J11" s="12"/>
      <c r="K11" s="12"/>
      <c r="L11" s="9"/>
      <c r="M11" s="9"/>
    </row>
    <row r="12" s="2" customFormat="true" ht="15.75" hidden="false" customHeight="true" outlineLevel="0" collapsed="false">
      <c r="A12" s="9"/>
      <c r="B12" s="13"/>
      <c r="C12" s="10"/>
      <c r="D12" s="11" t="s">
        <v>8</v>
      </c>
      <c r="E12" s="12"/>
      <c r="F12" s="12"/>
      <c r="G12" s="12"/>
      <c r="H12" s="12"/>
      <c r="I12" s="12"/>
      <c r="J12" s="12"/>
      <c r="K12" s="12"/>
      <c r="L12" s="9"/>
      <c r="M12" s="9"/>
    </row>
    <row r="13" s="2" customFormat="true" ht="15.75" hidden="false" customHeight="true" outlineLevel="0" collapsed="false">
      <c r="A13" s="9"/>
      <c r="B13" s="13"/>
      <c r="C13" s="10"/>
      <c r="D13" s="11" t="s">
        <v>9</v>
      </c>
      <c r="E13" s="12"/>
      <c r="F13" s="12"/>
      <c r="G13" s="12"/>
      <c r="H13" s="12"/>
      <c r="I13" s="12"/>
      <c r="J13" s="12"/>
      <c r="K13" s="12"/>
      <c r="L13" s="9"/>
      <c r="M13" s="9"/>
    </row>
    <row r="14" s="2" customFormat="true" ht="15.75" hidden="false" customHeight="true" outlineLevel="0" collapsed="false">
      <c r="A14" s="9"/>
      <c r="B14" s="13"/>
      <c r="C14" s="10"/>
      <c r="D14" s="11" t="s">
        <v>10</v>
      </c>
      <c r="E14" s="12"/>
      <c r="F14" s="12"/>
      <c r="G14" s="12"/>
      <c r="H14" s="12"/>
      <c r="I14" s="12"/>
      <c r="J14" s="12"/>
      <c r="K14" s="12"/>
      <c r="L14" s="9"/>
      <c r="M14" s="9"/>
    </row>
    <row r="15" s="2" customFormat="true" ht="15.75" hidden="false" customHeight="true" outlineLevel="0" collapsed="false">
      <c r="A15" s="9"/>
      <c r="B15" s="13"/>
      <c r="C15" s="10"/>
      <c r="D15" s="11" t="s">
        <v>11</v>
      </c>
      <c r="E15" s="12"/>
      <c r="F15" s="12"/>
      <c r="G15" s="12"/>
      <c r="H15" s="12"/>
      <c r="I15" s="12"/>
      <c r="J15" s="12"/>
      <c r="K15" s="12"/>
      <c r="L15" s="9"/>
      <c r="M15" s="9"/>
    </row>
    <row r="16" s="2" customFormat="true" ht="15.75" hidden="false" customHeight="true" outlineLevel="0" collapsed="false">
      <c r="A16" s="9"/>
      <c r="B16" s="13"/>
      <c r="C16" s="10"/>
      <c r="D16" s="11" t="s">
        <v>12</v>
      </c>
      <c r="E16" s="12"/>
      <c r="F16" s="12"/>
      <c r="G16" s="12"/>
      <c r="H16" s="12"/>
      <c r="I16" s="12"/>
      <c r="J16" s="12"/>
      <c r="K16" s="12"/>
      <c r="L16" s="9"/>
      <c r="M16" s="9"/>
    </row>
    <row r="17" s="2" customFormat="true" ht="15.75" hidden="false" customHeight="true" outlineLevel="0" collapsed="false">
      <c r="A17" s="9"/>
      <c r="B17" s="13"/>
      <c r="C17" s="10"/>
      <c r="D17" s="11" t="s">
        <v>13</v>
      </c>
      <c r="E17" s="12"/>
      <c r="F17" s="12"/>
      <c r="G17" s="12"/>
      <c r="H17" s="12"/>
      <c r="I17" s="12"/>
      <c r="J17" s="12"/>
      <c r="K17" s="12"/>
      <c r="L17" s="9"/>
      <c r="M17" s="9"/>
    </row>
    <row r="18" s="2" customFormat="true" ht="15.75" hidden="false" customHeight="true" outlineLevel="0" collapsed="false">
      <c r="A18" s="9"/>
      <c r="B18" s="13"/>
      <c r="C18" s="10"/>
      <c r="D18" s="11" t="s">
        <v>14</v>
      </c>
      <c r="E18" s="12"/>
      <c r="F18" s="12"/>
      <c r="G18" s="12"/>
      <c r="H18" s="12"/>
      <c r="I18" s="12"/>
      <c r="J18" s="12"/>
      <c r="K18" s="12"/>
      <c r="L18" s="9"/>
      <c r="M18" s="9"/>
    </row>
    <row r="19" s="2" customFormat="true" ht="15.75" hidden="false" customHeight="true" outlineLevel="0" collapsed="false">
      <c r="A19" s="9"/>
      <c r="B19" s="13"/>
      <c r="C19" s="10"/>
      <c r="D19" s="11" t="s">
        <v>15</v>
      </c>
      <c r="E19" s="12"/>
      <c r="F19" s="12"/>
      <c r="G19" s="12"/>
      <c r="H19" s="12"/>
      <c r="I19" s="12"/>
      <c r="J19" s="12"/>
      <c r="K19" s="12"/>
      <c r="L19" s="9"/>
      <c r="M19" s="9"/>
    </row>
    <row r="20" s="2" customFormat="true" ht="15.75" hidden="false" customHeight="true" outlineLevel="0" collapsed="false">
      <c r="A20" s="9"/>
      <c r="B20" s="13"/>
      <c r="C20" s="10"/>
      <c r="D20" s="11" t="s">
        <v>16</v>
      </c>
      <c r="E20" s="12"/>
      <c r="F20" s="12"/>
      <c r="G20" s="12"/>
      <c r="H20" s="12"/>
      <c r="I20" s="12"/>
      <c r="J20" s="12"/>
      <c r="K20" s="12"/>
      <c r="L20" s="9"/>
      <c r="M20" s="9"/>
    </row>
    <row r="21" s="2" customFormat="true" ht="15.75" hidden="false" customHeight="true" outlineLevel="0" collapsed="false">
      <c r="A21" s="9"/>
      <c r="B21" s="13"/>
      <c r="C21" s="10"/>
      <c r="D21" s="11" t="s">
        <v>17</v>
      </c>
      <c r="E21" s="12"/>
      <c r="F21" s="12"/>
      <c r="G21" s="12"/>
      <c r="H21" s="12"/>
      <c r="I21" s="12"/>
      <c r="J21" s="12"/>
      <c r="K21" s="12"/>
      <c r="L21" s="9"/>
      <c r="M21" s="9"/>
    </row>
    <row r="22" s="2" customFormat="true" ht="15.75" hidden="false" customHeight="true" outlineLevel="0" collapsed="false">
      <c r="A22" s="9"/>
      <c r="B22" s="13"/>
      <c r="C22" s="10"/>
      <c r="D22" s="11" t="s">
        <v>18</v>
      </c>
      <c r="E22" s="12"/>
      <c r="F22" s="12"/>
      <c r="G22" s="12"/>
      <c r="H22" s="12"/>
      <c r="I22" s="12"/>
      <c r="J22" s="12"/>
      <c r="K22" s="12"/>
      <c r="L22" s="9"/>
      <c r="M22" s="9"/>
    </row>
    <row r="23" s="2" customFormat="true" ht="15.75" hidden="false" customHeight="true" outlineLevel="0" collapsed="false">
      <c r="A23" s="9"/>
      <c r="B23" s="13"/>
      <c r="C23" s="10"/>
      <c r="D23" s="11" t="s">
        <v>19</v>
      </c>
      <c r="E23" s="12"/>
      <c r="F23" s="12"/>
      <c r="G23" s="12"/>
      <c r="H23" s="12"/>
      <c r="I23" s="12"/>
      <c r="J23" s="12"/>
      <c r="K23" s="12"/>
      <c r="L23" s="9"/>
      <c r="M23" s="9"/>
    </row>
    <row r="24" s="2" customFormat="true" ht="15.75" hidden="false" customHeight="true" outlineLevel="0" collapsed="false">
      <c r="A24" s="9"/>
      <c r="B24" s="13"/>
      <c r="C24" s="10"/>
      <c r="D24" s="11" t="s">
        <v>20</v>
      </c>
      <c r="E24" s="12"/>
      <c r="F24" s="12"/>
      <c r="G24" s="12"/>
      <c r="H24" s="12"/>
      <c r="I24" s="12"/>
      <c r="J24" s="12"/>
      <c r="K24" s="12"/>
      <c r="L24" s="9"/>
      <c r="M24" s="9"/>
    </row>
    <row r="25" s="2" customFormat="true" ht="15.75" hidden="false" customHeight="true" outlineLevel="0" collapsed="false">
      <c r="A25" s="9"/>
      <c r="B25" s="13"/>
      <c r="C25" s="10"/>
      <c r="D25" s="11" t="s">
        <v>21</v>
      </c>
      <c r="E25" s="12"/>
      <c r="F25" s="12"/>
      <c r="G25" s="12"/>
      <c r="H25" s="12"/>
      <c r="I25" s="12"/>
      <c r="J25" s="12"/>
      <c r="K25" s="12"/>
      <c r="L25" s="9"/>
      <c r="M25" s="9"/>
    </row>
    <row r="26" s="2" customFormat="true" ht="15.75" hidden="false" customHeight="true" outlineLevel="0" collapsed="false">
      <c r="A26" s="9"/>
      <c r="B26" s="13"/>
      <c r="C26" s="10"/>
      <c r="D26" s="11" t="s">
        <v>22</v>
      </c>
      <c r="E26" s="12"/>
      <c r="F26" s="12"/>
      <c r="G26" s="12"/>
      <c r="H26" s="12"/>
      <c r="I26" s="12"/>
      <c r="J26" s="12"/>
      <c r="K26" s="12"/>
      <c r="L26" s="9"/>
      <c r="M26" s="9"/>
    </row>
    <row r="27" s="2" customFormat="true" ht="15.75" hidden="false" customHeight="true" outlineLevel="0" collapsed="false">
      <c r="A27" s="9"/>
      <c r="B27" s="13"/>
      <c r="C27" s="10"/>
      <c r="D27" s="11" t="s">
        <v>23</v>
      </c>
      <c r="E27" s="12"/>
      <c r="F27" s="12"/>
      <c r="G27" s="12"/>
      <c r="H27" s="12"/>
      <c r="I27" s="12"/>
      <c r="J27" s="12"/>
      <c r="K27" s="12"/>
      <c r="L27" s="9"/>
      <c r="M27" s="9"/>
    </row>
    <row r="28" s="2" customFormat="true" ht="15.75" hidden="false" customHeight="true" outlineLevel="0" collapsed="false">
      <c r="A28" s="9"/>
      <c r="B28" s="13"/>
      <c r="C28" s="10"/>
      <c r="D28" s="11" t="s">
        <v>24</v>
      </c>
      <c r="E28" s="12"/>
      <c r="F28" s="12"/>
      <c r="G28" s="12"/>
      <c r="H28" s="12"/>
      <c r="I28" s="12"/>
      <c r="J28" s="12"/>
      <c r="K28" s="12"/>
      <c r="L28" s="9"/>
      <c r="M28" s="9"/>
    </row>
    <row r="29" s="2" customFormat="true" ht="15.75" hidden="false" customHeight="true" outlineLevel="0" collapsed="false">
      <c r="A29" s="9"/>
      <c r="B29" s="13"/>
      <c r="C29" s="10"/>
      <c r="D29" s="11" t="s">
        <v>25</v>
      </c>
      <c r="E29" s="12"/>
      <c r="F29" s="12"/>
      <c r="G29" s="12"/>
      <c r="H29" s="12"/>
      <c r="I29" s="12"/>
      <c r="J29" s="12"/>
      <c r="K29" s="12"/>
      <c r="L29" s="9"/>
      <c r="M29" s="9"/>
    </row>
    <row r="30" s="2" customFormat="true" ht="15.75" hidden="false" customHeight="true" outlineLevel="0" collapsed="false">
      <c r="A30" s="9"/>
      <c r="B30" s="13"/>
      <c r="C30" s="10"/>
      <c r="D30" s="14" t="s">
        <v>26</v>
      </c>
      <c r="E30" s="12"/>
      <c r="F30" s="12"/>
      <c r="G30" s="12"/>
      <c r="H30" s="12"/>
      <c r="I30" s="12"/>
      <c r="J30" s="12"/>
      <c r="K30" s="12"/>
      <c r="L30" s="9"/>
      <c r="M30" s="9"/>
    </row>
    <row r="31" s="2" customFormat="true" ht="15.75" hidden="false" customHeight="true" outlineLevel="0" collapsed="false">
      <c r="A31" s="9"/>
      <c r="B31" s="9"/>
      <c r="C31" s="10"/>
      <c r="D31" s="14" t="s">
        <v>27</v>
      </c>
      <c r="E31" s="12"/>
      <c r="F31" s="12"/>
      <c r="G31" s="12"/>
      <c r="H31" s="12"/>
      <c r="I31" s="12"/>
      <c r="J31" s="12"/>
      <c r="K31" s="12"/>
      <c r="L31" s="9"/>
      <c r="M31" s="9"/>
    </row>
    <row r="32" s="2" customFormat="true" ht="15.75" hidden="false" customHeight="true" outlineLevel="0" collapsed="false">
      <c r="A32" s="9"/>
      <c r="B32" s="9"/>
      <c r="C32" s="10"/>
      <c r="D32" s="14" t="s">
        <v>28</v>
      </c>
      <c r="E32" s="12"/>
      <c r="F32" s="12"/>
      <c r="G32" s="12"/>
      <c r="H32" s="12"/>
      <c r="I32" s="12"/>
      <c r="J32" s="12"/>
      <c r="K32" s="12"/>
      <c r="L32" s="9"/>
      <c r="M32" s="9"/>
    </row>
    <row r="33" s="2" customFormat="true" ht="14.25" hidden="false" customHeight="false" outlineLevel="0" collapsed="false">
      <c r="A33" s="9"/>
      <c r="B33" s="9"/>
      <c r="C33" s="10"/>
      <c r="D33" s="14" t="s">
        <v>29</v>
      </c>
      <c r="E33" s="9"/>
      <c r="F33" s="9"/>
      <c r="G33" s="9"/>
      <c r="H33" s="9"/>
      <c r="I33" s="9"/>
      <c r="J33" s="9"/>
      <c r="K33" s="9"/>
      <c r="L33" s="9"/>
      <c r="M33" s="9"/>
    </row>
    <row r="34" s="2" customFormat="true" ht="12.75" hidden="false" customHeight="false" outlineLevel="0" collapsed="false"/>
  </sheetData>
  <hyperlinks>
    <hyperlink ref="D4" location="Traitements!A1" display="Divers : valeur point, relèvements indiciaires."/>
    <hyperlink ref="D5" location="'Traitements (suite)'!A1" display="Pension civile, Sécurité sociale, Indemnité de résidence, intérêt légal, S.F.T., S.M.I.C."/>
    <hyperlink ref="D6" location="RDS!A1" display="Contribution au remboursement de la dette sociale."/>
    <hyperlink ref="D7" location="'Traitements par indices'!A1" display="Barème des traitements."/>
    <hyperlink ref="D8" location="'Groupes et chevrons'!A1" display="Barème des traitements : groupes hors échelle."/>
    <hyperlink ref="D9" location="'Indemnités forfaitaires'!A1" display="Indemnités forfaitaires pour travaux supplémentaires."/>
    <hyperlink ref="D10" location="'IHTS '!A1" display="Indemnités horaires pour travaux supplémentaires  "/>
    <hyperlink ref="D11" location="'HSAHSE '!A1" display="Tableau des heures supplémentaires d'enseignement, de suppléance et de surveillance."/>
    <hyperlink ref="D12" location="'HS contractuels du public'!A1" display="Heures supplémentaires des contractuels de l'enseignement public"/>
    <hyperlink ref="D13" location="'TRAVAUX SUPP. 1D '!A1" display="Rémunération travaux supplémentaires personnels enseignants du 1er degré."/>
    <hyperlink ref="D14" location="'HS contractuels du privé'!A1" display="Heure supplémentaire des contractuels de l'enseignement privé"/>
    <hyperlink ref="D15" location="' HS contractuels 1D'!Zone_d_impression" display="Heure supplémentaire des contractuels du 1er degré de l'enseignement public"/>
    <hyperlink ref="D16" location="'COURS PRO SOCIALE '!A1" display="Rémunération des personnes participant aux activité de formation d'apprentis ou de formation continue des adultes IR 0507"/>
    <hyperlink ref="D17" location="APPRENTIS!A1" display="Rémunération des personnes participant aux activités de formation d'apprentis."/>
    <hyperlink ref="D18" location="Greta!A1" display="Rémunération des personnes participant aux activités de formation d'apprentis : GRETA"/>
    <hyperlink ref="D19" location="'FORMATION CONTINUE'!A1" display="Rémunération des personnes participant aux activités de formation continue des adultes."/>
    <hyperlink ref="D20" location="'ACTIONS 2D DEGRE '!A1" display="Rétribution de diverses actions dans le second degré."/>
    <hyperlink ref="D21" location="'Indemnité de suivi et d''orienta'!A1" display="Indemnité de suivi et d'orientation des élèves."/>
    <hyperlink ref="D22" location="'Indemnités diverses'!A1" display="Indemnités diverses."/>
    <hyperlink ref="D23" location="'INDEMNITES REMPLACEMENTS'!A1" display="Indemnités de sujétion spéciale de remplacement."/>
    <hyperlink ref="D24" location="'PRIMES ENSEIGNEMENT SUPERIEUR'!A1" display="Enseignement supérieur : primes "/>
    <hyperlink ref="D25" location="'COURS COMPLEMENTAIRES'!A1" display="Enseignement supérieur : cours complémentaires."/>
    <hyperlink ref="D26" location="Formation!A1" display="Rémunération des intervenants : formation"/>
    <hyperlink ref="D27" location="CONCOURS!A1" display="Rémunération des intervenants : concours"/>
    <hyperlink ref="D28" location="'EXAMENS SCO'!A1" display="Rémunération des intervenants : examens scolaires"/>
    <hyperlink ref="D29" location="'EXAMENS SUP'!A1" display="Rémunération des intervenants : examens supérieurs"/>
    <hyperlink ref="D30" location="'Cotisations S.S.'!A1" display="Cotisations et contributions Sécurité sociale."/>
    <hyperlink ref="D31" location="Ircantec!A1" display="Cotisations Ircantec et capital décès."/>
    <hyperlink ref="D32" location="Retraite!A1" display="Cotisations retraite personnels enseignement privé."/>
    <hyperlink ref="D33" location="'INDEMNITES INDEXEES'!A1" display="Taux des indemnités indexées."/>
  </hyperlinks>
  <printOptions headings="false" gridLines="false" gridLinesSet="true" horizontalCentered="true" verticalCentered="true"/>
  <pageMargins left="0.236111111111111" right="0.236111111111111" top="0.748611111111111"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L20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205" activeCellId="0" sqref="F205"/>
    </sheetView>
  </sheetViews>
  <sheetFormatPr defaultColWidth="11.00390625" defaultRowHeight="12.75" customHeight="false" zeroHeight="false" outlineLevelRow="0" outlineLevelCol="0"/>
  <cols>
    <col collapsed="false" customWidth="true" hidden="false" outlineLevel="0" max="1" min="1" style="0" width="7.86"/>
    <col collapsed="false" customWidth="true" hidden="false" outlineLevel="0" max="3" min="3" style="0" width="28.43"/>
    <col collapsed="false" customWidth="true" hidden="false" outlineLevel="0" max="4" min="4" style="0" width="9"/>
    <col collapsed="false" customWidth="true" hidden="true" outlineLevel="0" max="5" min="5" style="583" width="9.14"/>
    <col collapsed="false" customWidth="true" hidden="false" outlineLevel="0" max="6" min="6" style="0" width="9.86"/>
    <col collapsed="false" customWidth="true" hidden="true" outlineLevel="0" max="7" min="7" style="0" width="7.71"/>
    <col collapsed="false" customWidth="true" hidden="true" outlineLevel="0" max="8" min="8" style="584" width="12.42"/>
    <col collapsed="false" customWidth="true" hidden="true" outlineLevel="0" max="11" min="11" style="0" width="10.08"/>
    <col collapsed="false" customWidth="true" hidden="true" outlineLevel="0" max="12" min="12" style="0" width="8"/>
  </cols>
  <sheetData>
    <row r="2" customFormat="false" ht="27" hidden="false" customHeight="true" outlineLevel="0" collapsed="false">
      <c r="B2" s="585" t="s">
        <v>331</v>
      </c>
      <c r="C2" s="585"/>
      <c r="D2" s="585"/>
      <c r="E2" s="585"/>
      <c r="F2" s="585"/>
    </row>
    <row r="3" customFormat="false" ht="23.25" hidden="false" customHeight="true" outlineLevel="0" collapsed="false">
      <c r="B3" s="586"/>
      <c r="C3" s="586"/>
      <c r="D3" s="586"/>
      <c r="E3" s="586"/>
      <c r="K3" s="587" t="s">
        <v>332</v>
      </c>
      <c r="L3" s="588" t="n">
        <v>58.2004</v>
      </c>
    </row>
    <row r="4" customFormat="false" ht="22.35" hidden="false" customHeight="false" outlineLevel="0" collapsed="false">
      <c r="B4" s="589" t="s">
        <v>333</v>
      </c>
      <c r="C4" s="589"/>
      <c r="K4" s="590" t="s">
        <v>334</v>
      </c>
      <c r="L4" s="591" t="n">
        <v>59.0734</v>
      </c>
    </row>
    <row r="5" customFormat="false" ht="13.8" hidden="false" customHeight="false" outlineLevel="0" collapsed="false">
      <c r="B5" s="589" t="s">
        <v>335</v>
      </c>
      <c r="C5" s="589"/>
    </row>
    <row r="7" customFormat="false" ht="32.8" hidden="false" customHeight="false" outlineLevel="0" collapsed="false">
      <c r="B7" s="592" t="s">
        <v>336</v>
      </c>
      <c r="C7" s="593" t="s">
        <v>337</v>
      </c>
      <c r="D7" s="593" t="s">
        <v>338</v>
      </c>
      <c r="E7" s="594" t="s">
        <v>339</v>
      </c>
      <c r="F7" s="595" t="s">
        <v>340</v>
      </c>
      <c r="G7" s="596" t="s">
        <v>341</v>
      </c>
      <c r="H7" s="597" t="s">
        <v>342</v>
      </c>
    </row>
    <row r="8" customFormat="false" ht="24.75" hidden="false" customHeight="true" outlineLevel="0" collapsed="false">
      <c r="B8" s="598" t="n">
        <v>1918</v>
      </c>
      <c r="C8" s="599" t="s">
        <v>343</v>
      </c>
      <c r="D8" s="600"/>
      <c r="E8" s="601"/>
      <c r="F8" s="602"/>
    </row>
    <row r="9" customFormat="false" ht="16.5" hidden="false" customHeight="true" outlineLevel="0" collapsed="false">
      <c r="B9" s="603" t="s">
        <v>208</v>
      </c>
      <c r="C9" s="604" t="s">
        <v>344</v>
      </c>
      <c r="D9" s="605" t="s">
        <v>345</v>
      </c>
      <c r="E9" s="606" t="n">
        <v>1138.27</v>
      </c>
      <c r="F9" s="607" t="n">
        <v>1155.33333333333</v>
      </c>
      <c r="G9" s="583" t="n">
        <v>1155.33333333333</v>
      </c>
      <c r="H9" s="584" t="n">
        <f aca="false">F9/E9-1</f>
        <v>0.014990585127723</v>
      </c>
    </row>
    <row r="10" customFormat="false" ht="16.5" hidden="false" customHeight="true" outlineLevel="0" collapsed="false">
      <c r="B10" s="608" t="s">
        <v>208</v>
      </c>
      <c r="C10" s="609" t="s">
        <v>346</v>
      </c>
      <c r="D10" s="610" t="s">
        <v>347</v>
      </c>
      <c r="E10" s="611" t="n">
        <v>1024.44246313951</v>
      </c>
      <c r="F10" s="607" t="n">
        <v>1039.8</v>
      </c>
      <c r="G10" s="583" t="n">
        <v>1039.8</v>
      </c>
      <c r="H10" s="584" t="n">
        <f aca="false">F10/E10-1</f>
        <v>0.0149911170349413</v>
      </c>
    </row>
    <row r="11" customFormat="false" ht="16.5" hidden="false" customHeight="true" outlineLevel="0" collapsed="false">
      <c r="B11" s="608" t="s">
        <v>208</v>
      </c>
      <c r="C11" s="609" t="s">
        <v>348</v>
      </c>
      <c r="D11" s="610" t="s">
        <v>349</v>
      </c>
      <c r="E11" s="611" t="n">
        <v>1053.20453563614</v>
      </c>
      <c r="F11" s="607" t="n">
        <v>1069</v>
      </c>
      <c r="G11" s="583" t="n">
        <v>1069</v>
      </c>
      <c r="H11" s="584" t="n">
        <f aca="false">F11/E11-1</f>
        <v>0.0149975278584562</v>
      </c>
    </row>
    <row r="12" customFormat="false" ht="16.5" hidden="false" customHeight="true" outlineLevel="0" collapsed="false">
      <c r="B12" s="608" t="s">
        <v>208</v>
      </c>
      <c r="C12" s="609" t="s">
        <v>350</v>
      </c>
      <c r="D12" s="610" t="s">
        <v>351</v>
      </c>
      <c r="E12" s="611" t="n">
        <v>947.88</v>
      </c>
      <c r="F12" s="607" t="n">
        <v>962.106666666667</v>
      </c>
      <c r="G12" s="583" t="n">
        <v>962.106666666667</v>
      </c>
      <c r="H12" s="584" t="n">
        <f aca="false">F12/E12-1</f>
        <v>0.0150089322136417</v>
      </c>
    </row>
    <row r="13" customFormat="false" ht="16.5" hidden="false" customHeight="true" outlineLevel="0" collapsed="false">
      <c r="B13" s="612"/>
      <c r="C13" s="613" t="s">
        <v>352</v>
      </c>
      <c r="D13" s="614" t="s">
        <v>353</v>
      </c>
      <c r="E13" s="615" t="s">
        <v>354</v>
      </c>
      <c r="F13" s="607" t="str">
        <f aca="false">E13</f>
        <v>1273,8</v>
      </c>
      <c r="G13" s="583"/>
      <c r="H13" s="584" t="n">
        <f aca="false">F13/E13-1</f>
        <v>0</v>
      </c>
    </row>
    <row r="14" customFormat="false" ht="16.5" hidden="false" customHeight="true" outlineLevel="0" collapsed="false">
      <c r="B14" s="612"/>
      <c r="C14" s="613" t="s">
        <v>355</v>
      </c>
      <c r="D14" s="614" t="s">
        <v>356</v>
      </c>
      <c r="E14" s="615" t="s">
        <v>357</v>
      </c>
      <c r="F14" s="607" t="str">
        <f aca="false">E14</f>
        <v>1146,42</v>
      </c>
      <c r="G14" s="583"/>
      <c r="H14" s="584" t="n">
        <f aca="false">F14/E14-1</f>
        <v>0</v>
      </c>
    </row>
    <row r="15" customFormat="false" ht="16.5" hidden="false" customHeight="true" outlineLevel="0" collapsed="false">
      <c r="B15" s="612"/>
      <c r="C15" s="613" t="s">
        <v>358</v>
      </c>
      <c r="D15" s="614" t="s">
        <v>359</v>
      </c>
      <c r="E15" s="615" t="s">
        <v>360</v>
      </c>
      <c r="F15" s="607" t="str">
        <f aca="false">E15</f>
        <v>1337,49</v>
      </c>
      <c r="G15" s="583"/>
      <c r="H15" s="584" t="n">
        <f aca="false">F15/E15-1</f>
        <v>0</v>
      </c>
    </row>
    <row r="16" customFormat="false" ht="16.5" hidden="false" customHeight="true" outlineLevel="0" collapsed="false">
      <c r="B16" s="616"/>
      <c r="C16" s="617" t="s">
        <v>361</v>
      </c>
      <c r="D16" s="618" t="s">
        <v>362</v>
      </c>
      <c r="E16" s="619" t="s">
        <v>363</v>
      </c>
      <c r="F16" s="607" t="str">
        <f aca="false">E16</f>
        <v>1203,75</v>
      </c>
      <c r="G16" s="583"/>
      <c r="H16" s="584" t="n">
        <f aca="false">F16/E16-1</f>
        <v>0</v>
      </c>
    </row>
    <row r="17" customFormat="false" ht="16.5" hidden="false" customHeight="true" outlineLevel="0" collapsed="false">
      <c r="B17" s="592" t="n">
        <v>1919</v>
      </c>
      <c r="C17" s="620" t="s">
        <v>364</v>
      </c>
      <c r="D17" s="621"/>
      <c r="E17" s="622"/>
      <c r="F17" s="623"/>
      <c r="G17" s="583"/>
    </row>
    <row r="18" customFormat="false" ht="16.5" hidden="false" customHeight="true" outlineLevel="0" collapsed="false">
      <c r="B18" s="624" t="s">
        <v>208</v>
      </c>
      <c r="C18" s="625" t="s">
        <v>344</v>
      </c>
      <c r="D18" s="626" t="s">
        <v>345</v>
      </c>
      <c r="E18" s="627" t="n">
        <v>1138.27</v>
      </c>
      <c r="F18" s="607" t="n">
        <v>1155.33333333333</v>
      </c>
      <c r="G18" s="583" t="n">
        <v>1155.33333333333</v>
      </c>
      <c r="H18" s="584" t="n">
        <f aca="false">F18/E18-1</f>
        <v>0.014990585127723</v>
      </c>
    </row>
    <row r="19" customFormat="false" ht="16.5" hidden="false" customHeight="true" outlineLevel="0" collapsed="false">
      <c r="B19" s="612" t="s">
        <v>208</v>
      </c>
      <c r="C19" s="613" t="s">
        <v>346</v>
      </c>
      <c r="D19" s="614" t="s">
        <v>347</v>
      </c>
      <c r="E19" s="615" t="n">
        <v>1024.44246313951</v>
      </c>
      <c r="F19" s="607" t="n">
        <v>1039.8</v>
      </c>
      <c r="G19" s="583" t="n">
        <v>1039.8</v>
      </c>
      <c r="H19" s="584" t="n">
        <f aca="false">F19/E19-1</f>
        <v>0.0149911170349413</v>
      </c>
    </row>
    <row r="20" customFormat="false" ht="16.5" hidden="false" customHeight="true" outlineLevel="0" collapsed="false">
      <c r="B20" s="612" t="s">
        <v>208</v>
      </c>
      <c r="C20" s="613" t="s">
        <v>348</v>
      </c>
      <c r="D20" s="614" t="s">
        <v>349</v>
      </c>
      <c r="E20" s="615" t="n">
        <v>1053.20453563614</v>
      </c>
      <c r="F20" s="607" t="n">
        <v>1069</v>
      </c>
      <c r="G20" s="583" t="n">
        <v>1069</v>
      </c>
      <c r="H20" s="584" t="n">
        <f aca="false">F20/E20-1</f>
        <v>0.0149975278584562</v>
      </c>
    </row>
    <row r="21" customFormat="false" ht="16.5" hidden="false" customHeight="true" outlineLevel="0" collapsed="false">
      <c r="B21" s="612" t="s">
        <v>208</v>
      </c>
      <c r="C21" s="613" t="s">
        <v>350</v>
      </c>
      <c r="D21" s="614" t="s">
        <v>351</v>
      </c>
      <c r="E21" s="615" t="n">
        <v>947.88</v>
      </c>
      <c r="F21" s="607" t="n">
        <v>962.106666666667</v>
      </c>
      <c r="G21" s="583" t="n">
        <v>962.106666666667</v>
      </c>
      <c r="H21" s="584" t="n">
        <f aca="false">F21/E21-1</f>
        <v>0.0150089322136417</v>
      </c>
    </row>
    <row r="22" customFormat="false" ht="16.5" hidden="false" customHeight="true" outlineLevel="0" collapsed="false">
      <c r="B22" s="612"/>
      <c r="C22" s="613" t="s">
        <v>352</v>
      </c>
      <c r="D22" s="614" t="s">
        <v>353</v>
      </c>
      <c r="E22" s="615" t="s">
        <v>354</v>
      </c>
      <c r="F22" s="628" t="str">
        <f aca="false">E22</f>
        <v>1273,8</v>
      </c>
      <c r="G22" s="583"/>
      <c r="H22" s="584" t="n">
        <f aca="false">F22/E22-1</f>
        <v>0</v>
      </c>
    </row>
    <row r="23" customFormat="false" ht="16.5" hidden="false" customHeight="true" outlineLevel="0" collapsed="false">
      <c r="B23" s="612"/>
      <c r="C23" s="613" t="s">
        <v>355</v>
      </c>
      <c r="D23" s="614" t="s">
        <v>356</v>
      </c>
      <c r="E23" s="615" t="s">
        <v>357</v>
      </c>
      <c r="F23" s="628" t="str">
        <f aca="false">E23</f>
        <v>1146,42</v>
      </c>
      <c r="G23" s="583"/>
      <c r="H23" s="584" t="n">
        <f aca="false">F23/E23-1</f>
        <v>0</v>
      </c>
    </row>
    <row r="24" customFormat="false" ht="16.5" hidden="false" customHeight="true" outlineLevel="0" collapsed="false">
      <c r="B24" s="612"/>
      <c r="C24" s="613" t="s">
        <v>358</v>
      </c>
      <c r="D24" s="614" t="s">
        <v>359</v>
      </c>
      <c r="E24" s="615" t="s">
        <v>360</v>
      </c>
      <c r="F24" s="628" t="str">
        <f aca="false">E24</f>
        <v>1337,49</v>
      </c>
      <c r="G24" s="583"/>
      <c r="H24" s="584" t="n">
        <f aca="false">F24/E24-1</f>
        <v>0</v>
      </c>
    </row>
    <row r="25" customFormat="false" ht="16.5" hidden="false" customHeight="true" outlineLevel="0" collapsed="false">
      <c r="B25" s="616"/>
      <c r="C25" s="617" t="s">
        <v>361</v>
      </c>
      <c r="D25" s="618" t="s">
        <v>362</v>
      </c>
      <c r="E25" s="619" t="s">
        <v>363</v>
      </c>
      <c r="F25" s="628" t="str">
        <f aca="false">E25</f>
        <v>1203,75</v>
      </c>
      <c r="G25" s="583"/>
      <c r="H25" s="584" t="n">
        <f aca="false">F25/E25-1</f>
        <v>0</v>
      </c>
    </row>
    <row r="26" customFormat="false" ht="16.5" hidden="false" customHeight="true" outlineLevel="0" collapsed="false">
      <c r="B26" s="629" t="n">
        <v>1920</v>
      </c>
      <c r="C26" s="630" t="s">
        <v>365</v>
      </c>
      <c r="D26" s="631"/>
      <c r="E26" s="632"/>
      <c r="F26" s="633"/>
      <c r="G26" s="583"/>
    </row>
    <row r="27" customFormat="false" ht="16.5" hidden="false" customHeight="true" outlineLevel="0" collapsed="false">
      <c r="B27" s="624" t="s">
        <v>208</v>
      </c>
      <c r="C27" s="625" t="s">
        <v>344</v>
      </c>
      <c r="D27" s="626" t="s">
        <v>345</v>
      </c>
      <c r="E27" s="627" t="n">
        <v>39.5243239607205</v>
      </c>
      <c r="F27" s="607" t="n">
        <v>40.1171847454868</v>
      </c>
      <c r="G27" s="583" t="n">
        <f aca="false">E27*('[2]INDEMNITES INDEXEES'!$D$4/'[2]INDEMNITES INDEXEES'!$D$5)</f>
        <v>39.7614830564204</v>
      </c>
      <c r="H27" s="584" t="n">
        <f aca="false">F27/E27-1</f>
        <v>0.014999896907925</v>
      </c>
    </row>
    <row r="28" customFormat="false" ht="16.5" hidden="false" customHeight="true" outlineLevel="0" collapsed="false">
      <c r="B28" s="612" t="s">
        <v>208</v>
      </c>
      <c r="C28" s="613" t="s">
        <v>346</v>
      </c>
      <c r="D28" s="614" t="s">
        <v>347</v>
      </c>
      <c r="E28" s="615" t="n">
        <v>35.5677267254535</v>
      </c>
      <c r="F28" s="607" t="n">
        <v>36.1012389595845</v>
      </c>
      <c r="G28" s="583" t="n">
        <f aca="false">E28*('[2]INDEMNITES INDEXEES'!$D$4/'[2]INDEMNITES INDEXEES'!$D$5)</f>
        <v>35.7811449211623</v>
      </c>
      <c r="H28" s="584" t="n">
        <f aca="false">F28/E28-1</f>
        <v>0.014999896907925</v>
      </c>
    </row>
    <row r="29" customFormat="false" ht="16.5" hidden="false" customHeight="true" outlineLevel="0" collapsed="false">
      <c r="B29" s="612" t="s">
        <v>208</v>
      </c>
      <c r="C29" s="613" t="s">
        <v>348</v>
      </c>
      <c r="D29" s="614" t="s">
        <v>349</v>
      </c>
      <c r="E29" s="615" t="n">
        <v>36.5672881322578</v>
      </c>
      <c r="F29" s="607" t="n">
        <v>37.115793684444</v>
      </c>
      <c r="G29" s="583" t="n">
        <f aca="false">E29*('[2]INDEMNITES INDEXEES'!$D$4/'[2]INDEMNITES INDEXEES'!$D$5)</f>
        <v>36.786704029017</v>
      </c>
      <c r="H29" s="584" t="n">
        <f aca="false">F29/E29-1</f>
        <v>0.014999896907925</v>
      </c>
    </row>
    <row r="30" customFormat="false" ht="16.5" hidden="false" customHeight="true" outlineLevel="0" collapsed="false">
      <c r="B30" s="612" t="s">
        <v>208</v>
      </c>
      <c r="C30" s="613" t="s">
        <v>350</v>
      </c>
      <c r="D30" s="614" t="s">
        <v>351</v>
      </c>
      <c r="E30" s="615" t="n">
        <v>32.9126417386295</v>
      </c>
      <c r="F30" s="607" t="n">
        <v>33.4063279716764</v>
      </c>
      <c r="G30" s="583" t="n">
        <f aca="false">E30*('[2]INDEMNITES INDEXEES'!$D$4/'[2]INDEMNITES INDEXEES'!$D$5)</f>
        <v>33.1101285409233</v>
      </c>
      <c r="H30" s="584" t="n">
        <f aca="false">F30/E30-1</f>
        <v>0.0149998969079246</v>
      </c>
    </row>
    <row r="31" customFormat="false" ht="16.5" hidden="false" customHeight="true" outlineLevel="0" collapsed="false">
      <c r="B31" s="612"/>
      <c r="C31" s="613" t="s">
        <v>352</v>
      </c>
      <c r="D31" s="614" t="s">
        <v>353</v>
      </c>
      <c r="E31" s="615" t="s">
        <v>366</v>
      </c>
      <c r="F31" s="607" t="s">
        <v>366</v>
      </c>
      <c r="G31" s="583"/>
      <c r="H31" s="584" t="n">
        <f aca="false">F31/E31-1</f>
        <v>0</v>
      </c>
    </row>
    <row r="32" customFormat="false" ht="16.5" hidden="false" customHeight="true" outlineLevel="0" collapsed="false">
      <c r="B32" s="612"/>
      <c r="C32" s="613" t="s">
        <v>355</v>
      </c>
      <c r="D32" s="614" t="s">
        <v>356</v>
      </c>
      <c r="E32" s="615" t="s">
        <v>367</v>
      </c>
      <c r="F32" s="607" t="s">
        <v>367</v>
      </c>
      <c r="G32" s="583"/>
      <c r="H32" s="584" t="n">
        <f aca="false">F32/E32-1</f>
        <v>0</v>
      </c>
    </row>
    <row r="33" customFormat="false" ht="16.5" hidden="false" customHeight="true" outlineLevel="0" collapsed="false">
      <c r="B33" s="612"/>
      <c r="C33" s="613" t="s">
        <v>358</v>
      </c>
      <c r="D33" s="614" t="s">
        <v>359</v>
      </c>
      <c r="E33" s="615" t="s">
        <v>368</v>
      </c>
      <c r="F33" s="607" t="s">
        <v>368</v>
      </c>
      <c r="G33" s="583"/>
      <c r="H33" s="584" t="n">
        <f aca="false">F33/E33-1</f>
        <v>0</v>
      </c>
    </row>
    <row r="34" customFormat="false" ht="16.5" hidden="false" customHeight="true" outlineLevel="0" collapsed="false">
      <c r="B34" s="616"/>
      <c r="C34" s="617" t="s">
        <v>361</v>
      </c>
      <c r="D34" s="618" t="s">
        <v>362</v>
      </c>
      <c r="E34" s="619" t="s">
        <v>369</v>
      </c>
      <c r="F34" s="607" t="s">
        <v>369</v>
      </c>
      <c r="G34" s="583"/>
      <c r="H34" s="584" t="n">
        <f aca="false">F34/E34-1</f>
        <v>0</v>
      </c>
    </row>
    <row r="35" customFormat="false" ht="16.5" hidden="false" customHeight="true" outlineLevel="0" collapsed="false">
      <c r="B35" s="629" t="n">
        <v>1921</v>
      </c>
      <c r="C35" s="630" t="s">
        <v>370</v>
      </c>
      <c r="D35" s="631"/>
      <c r="E35" s="632"/>
      <c r="F35" s="633"/>
      <c r="G35" s="583"/>
    </row>
    <row r="36" customFormat="false" ht="16.5" hidden="false" customHeight="true" outlineLevel="0" collapsed="false">
      <c r="B36" s="624" t="s">
        <v>208</v>
      </c>
      <c r="C36" s="625" t="s">
        <v>344</v>
      </c>
      <c r="D36" s="626" t="s">
        <v>345</v>
      </c>
      <c r="E36" s="627" t="n">
        <v>39.5243239607205</v>
      </c>
      <c r="F36" s="607" t="n">
        <v>40.1171847454868</v>
      </c>
      <c r="G36" s="583" t="n">
        <f aca="false">E36*('[2]INDEMNITES INDEXEES'!$D$4/'[2]INDEMNITES INDEXEES'!$D$5)</f>
        <v>39.7614830564204</v>
      </c>
      <c r="H36" s="584" t="n">
        <f aca="false">F36/E36-1</f>
        <v>0.014999896907925</v>
      </c>
    </row>
    <row r="37" customFormat="false" ht="16.5" hidden="false" customHeight="true" outlineLevel="0" collapsed="false">
      <c r="B37" s="612" t="s">
        <v>208</v>
      </c>
      <c r="C37" s="613" t="s">
        <v>346</v>
      </c>
      <c r="D37" s="614" t="s">
        <v>347</v>
      </c>
      <c r="E37" s="615" t="n">
        <v>35.5677267254535</v>
      </c>
      <c r="F37" s="607" t="n">
        <v>36.1012389595845</v>
      </c>
      <c r="G37" s="583" t="n">
        <f aca="false">E37*('[2]INDEMNITES INDEXEES'!$D$4/'[2]INDEMNITES INDEXEES'!$D$5)</f>
        <v>35.7811449211623</v>
      </c>
      <c r="H37" s="584" t="n">
        <f aca="false">F37/E37-1</f>
        <v>0.014999896907925</v>
      </c>
    </row>
    <row r="38" customFormat="false" ht="16.5" hidden="false" customHeight="true" outlineLevel="0" collapsed="false">
      <c r="B38" s="612" t="s">
        <v>208</v>
      </c>
      <c r="C38" s="613" t="s">
        <v>348</v>
      </c>
      <c r="D38" s="614" t="s">
        <v>349</v>
      </c>
      <c r="E38" s="615" t="n">
        <v>36.5672881322578</v>
      </c>
      <c r="F38" s="607" t="n">
        <v>37.115793684444</v>
      </c>
      <c r="G38" s="583" t="n">
        <f aca="false">E38*('[2]INDEMNITES INDEXEES'!$D$4/'[2]INDEMNITES INDEXEES'!$D$5)</f>
        <v>36.786704029017</v>
      </c>
      <c r="H38" s="584" t="n">
        <f aca="false">F38/E38-1</f>
        <v>0.014999896907925</v>
      </c>
    </row>
    <row r="39" customFormat="false" ht="16.5" hidden="false" customHeight="true" outlineLevel="0" collapsed="false">
      <c r="B39" s="612" t="s">
        <v>208</v>
      </c>
      <c r="C39" s="613" t="s">
        <v>350</v>
      </c>
      <c r="D39" s="614" t="s">
        <v>351</v>
      </c>
      <c r="E39" s="615" t="n">
        <v>32.9126417386295</v>
      </c>
      <c r="F39" s="607" t="n">
        <v>33.4063279716764</v>
      </c>
      <c r="G39" s="583" t="n">
        <f aca="false">E39*('[2]INDEMNITES INDEXEES'!$D$4/'[2]INDEMNITES INDEXEES'!$D$5)</f>
        <v>33.1101285409233</v>
      </c>
      <c r="H39" s="584" t="n">
        <f aca="false">F39/E39-1</f>
        <v>0.0149998969079246</v>
      </c>
    </row>
    <row r="40" customFormat="false" ht="16.5" hidden="false" customHeight="true" outlineLevel="0" collapsed="false">
      <c r="B40" s="612"/>
      <c r="C40" s="613" t="s">
        <v>352</v>
      </c>
      <c r="D40" s="614" t="s">
        <v>353</v>
      </c>
      <c r="E40" s="615" t="s">
        <v>366</v>
      </c>
      <c r="F40" s="607" t="s">
        <v>366</v>
      </c>
      <c r="G40" s="583"/>
      <c r="H40" s="584" t="n">
        <f aca="false">F40/E40-1</f>
        <v>0</v>
      </c>
    </row>
    <row r="41" customFormat="false" ht="16.5" hidden="false" customHeight="true" outlineLevel="0" collapsed="false">
      <c r="B41" s="612"/>
      <c r="C41" s="613" t="s">
        <v>355</v>
      </c>
      <c r="D41" s="614" t="s">
        <v>356</v>
      </c>
      <c r="E41" s="615" t="s">
        <v>367</v>
      </c>
      <c r="F41" s="607" t="s">
        <v>367</v>
      </c>
      <c r="G41" s="583"/>
      <c r="H41" s="584" t="n">
        <f aca="false">F41/E41-1</f>
        <v>0</v>
      </c>
    </row>
    <row r="42" customFormat="false" ht="16.5" hidden="false" customHeight="true" outlineLevel="0" collapsed="false">
      <c r="B42" s="612"/>
      <c r="C42" s="613" t="s">
        <v>358</v>
      </c>
      <c r="D42" s="614" t="s">
        <v>359</v>
      </c>
      <c r="E42" s="615" t="s">
        <v>368</v>
      </c>
      <c r="F42" s="607" t="s">
        <v>368</v>
      </c>
      <c r="G42" s="583"/>
      <c r="H42" s="584" t="n">
        <f aca="false">F42/E42-1</f>
        <v>0</v>
      </c>
    </row>
    <row r="43" customFormat="false" ht="16.5" hidden="false" customHeight="true" outlineLevel="0" collapsed="false">
      <c r="B43" s="616"/>
      <c r="C43" s="617" t="s">
        <v>361</v>
      </c>
      <c r="D43" s="618" t="s">
        <v>362</v>
      </c>
      <c r="E43" s="619" t="s">
        <v>369</v>
      </c>
      <c r="F43" s="607" t="s">
        <v>369</v>
      </c>
      <c r="G43" s="583"/>
      <c r="H43" s="584" t="n">
        <f aca="false">F43/E43-1</f>
        <v>0</v>
      </c>
    </row>
    <row r="44" customFormat="false" ht="16.5" hidden="false" customHeight="true" outlineLevel="0" collapsed="false">
      <c r="B44" s="592" t="n">
        <v>1922</v>
      </c>
      <c r="C44" s="620" t="s">
        <v>371</v>
      </c>
      <c r="D44" s="621"/>
      <c r="E44" s="622"/>
      <c r="F44" s="623"/>
      <c r="G44" s="634"/>
    </row>
    <row r="45" customFormat="false" ht="16.5" hidden="false" customHeight="true" outlineLevel="0" collapsed="false">
      <c r="B45" s="624" t="s">
        <v>208</v>
      </c>
      <c r="C45" s="625" t="s">
        <v>344</v>
      </c>
      <c r="D45" s="626" t="s">
        <v>345</v>
      </c>
      <c r="E45" s="627" t="n">
        <v>1138.27</v>
      </c>
      <c r="F45" s="607" t="n">
        <v>1155.33333333333</v>
      </c>
      <c r="G45" s="583" t="n">
        <f aca="false">E45*('[2]INDEMNITES INDEXEES'!$D$4/'[2]INDEMNITES INDEXEES'!$D$5)</f>
        <v>1145.09999876558</v>
      </c>
      <c r="H45" s="584" t="n">
        <f aca="false">F45/E45-1</f>
        <v>0.014990585127723</v>
      </c>
    </row>
    <row r="46" customFormat="false" ht="16.5" hidden="false" customHeight="true" outlineLevel="0" collapsed="false">
      <c r="B46" s="612" t="s">
        <v>208</v>
      </c>
      <c r="C46" s="613" t="s">
        <v>346</v>
      </c>
      <c r="D46" s="614" t="s">
        <v>347</v>
      </c>
      <c r="E46" s="615" t="n">
        <v>1024.44246313951</v>
      </c>
      <c r="F46" s="607" t="n">
        <v>1039.8</v>
      </c>
      <c r="G46" s="583" t="n">
        <f aca="false">ROUNDUP(E46*('[2]INDEMNITES INDEXEES'!$D$4/'[2]INDEMNITES INDEXEES'!$D$5),2)</f>
        <v>1030.59</v>
      </c>
      <c r="H46" s="584" t="n">
        <f aca="false">F46/E46-1</f>
        <v>0.0149911170349413</v>
      </c>
    </row>
    <row r="47" customFormat="false" ht="16.5" hidden="false" customHeight="true" outlineLevel="0" collapsed="false">
      <c r="B47" s="612" t="s">
        <v>208</v>
      </c>
      <c r="C47" s="613" t="s">
        <v>348</v>
      </c>
      <c r="D47" s="614" t="s">
        <v>349</v>
      </c>
      <c r="E47" s="615" t="n">
        <v>1053.20453563614</v>
      </c>
      <c r="F47" s="607" t="n">
        <v>1069</v>
      </c>
      <c r="G47" s="583" t="n">
        <f aca="false">E47*('[2]INDEMNITES INDEXEES'!$D$4/'[2]INDEMNITES INDEXEES'!$D$5)</f>
        <v>1059.52411330955</v>
      </c>
      <c r="H47" s="584" t="n">
        <f aca="false">F47/E47-1</f>
        <v>0.0149975278584562</v>
      </c>
    </row>
    <row r="48" customFormat="false" ht="16.5" hidden="false" customHeight="true" outlineLevel="0" collapsed="false">
      <c r="B48" s="612" t="s">
        <v>208</v>
      </c>
      <c r="C48" s="613" t="s">
        <v>350</v>
      </c>
      <c r="D48" s="614" t="s">
        <v>351</v>
      </c>
      <c r="E48" s="615" t="n">
        <v>947.88</v>
      </c>
      <c r="F48" s="607" t="n">
        <v>962.106666666667</v>
      </c>
      <c r="G48" s="583" t="n">
        <f aca="false">E48*('[2]INDEMNITES INDEXEES'!$D$4/'[2]INDEMNITES INDEXEES'!$D$5)</f>
        <v>953.567595412268</v>
      </c>
      <c r="H48" s="584" t="n">
        <f aca="false">F48/E48-1</f>
        <v>0.0150089322136417</v>
      </c>
    </row>
    <row r="49" customFormat="false" ht="16.5" hidden="false" customHeight="true" outlineLevel="0" collapsed="false">
      <c r="B49" s="612"/>
      <c r="C49" s="613" t="s">
        <v>352</v>
      </c>
      <c r="D49" s="614" t="s">
        <v>353</v>
      </c>
      <c r="E49" s="615" t="s">
        <v>354</v>
      </c>
      <c r="F49" s="628" t="str">
        <f aca="false">E49</f>
        <v>1273,8</v>
      </c>
      <c r="G49" s="583"/>
      <c r="H49" s="584" t="n">
        <f aca="false">F49/E49-1</f>
        <v>0</v>
      </c>
    </row>
    <row r="50" customFormat="false" ht="16.5" hidden="false" customHeight="true" outlineLevel="0" collapsed="false">
      <c r="B50" s="612"/>
      <c r="C50" s="613" t="s">
        <v>355</v>
      </c>
      <c r="D50" s="614" t="s">
        <v>356</v>
      </c>
      <c r="E50" s="615" t="s">
        <v>357</v>
      </c>
      <c r="F50" s="628" t="str">
        <f aca="false">E50</f>
        <v>1146,42</v>
      </c>
      <c r="G50" s="583"/>
      <c r="H50" s="584" t="n">
        <f aca="false">F50/E50-1</f>
        <v>0</v>
      </c>
    </row>
    <row r="51" customFormat="false" ht="16.5" hidden="false" customHeight="true" outlineLevel="0" collapsed="false">
      <c r="B51" s="612"/>
      <c r="C51" s="613" t="s">
        <v>358</v>
      </c>
      <c r="D51" s="614" t="s">
        <v>359</v>
      </c>
      <c r="E51" s="615" t="s">
        <v>360</v>
      </c>
      <c r="F51" s="628" t="str">
        <f aca="false">E51</f>
        <v>1337,49</v>
      </c>
      <c r="G51" s="583"/>
      <c r="H51" s="584" t="n">
        <f aca="false">F51/E51-1</f>
        <v>0</v>
      </c>
    </row>
    <row r="52" customFormat="false" ht="16.5" hidden="false" customHeight="true" outlineLevel="0" collapsed="false">
      <c r="B52" s="616"/>
      <c r="C52" s="617" t="s">
        <v>361</v>
      </c>
      <c r="D52" s="618" t="s">
        <v>362</v>
      </c>
      <c r="E52" s="619" t="s">
        <v>363</v>
      </c>
      <c r="F52" s="628" t="str">
        <f aca="false">E52</f>
        <v>1203,75</v>
      </c>
      <c r="G52" s="583"/>
      <c r="H52" s="584" t="n">
        <f aca="false">F52/E52-1</f>
        <v>0</v>
      </c>
    </row>
    <row r="53" customFormat="false" ht="16.5" hidden="false" customHeight="true" outlineLevel="0" collapsed="false">
      <c r="B53" s="592" t="n">
        <v>1923</v>
      </c>
      <c r="C53" s="620" t="s">
        <v>372</v>
      </c>
      <c r="D53" s="621"/>
      <c r="E53" s="622"/>
      <c r="F53" s="623"/>
      <c r="G53" s="634"/>
    </row>
    <row r="54" customFormat="false" ht="16.5" hidden="false" customHeight="true" outlineLevel="0" collapsed="false">
      <c r="B54" s="624" t="s">
        <v>208</v>
      </c>
      <c r="C54" s="625" t="s">
        <v>344</v>
      </c>
      <c r="D54" s="626" t="s">
        <v>345</v>
      </c>
      <c r="E54" s="627" t="n">
        <v>1138.27</v>
      </c>
      <c r="F54" s="607" t="n">
        <v>1155.33333333333</v>
      </c>
      <c r="G54" s="583" t="n">
        <f aca="false">E54*('[2]INDEMNITES INDEXEES'!$D$4/'[2]INDEMNITES INDEXEES'!$D$5)</f>
        <v>1145.09999876558</v>
      </c>
      <c r="H54" s="584" t="n">
        <f aca="false">F54/E54-1</f>
        <v>0.014990585127723</v>
      </c>
    </row>
    <row r="55" customFormat="false" ht="16.5" hidden="false" customHeight="true" outlineLevel="0" collapsed="false">
      <c r="B55" s="612" t="s">
        <v>208</v>
      </c>
      <c r="C55" s="613" t="s">
        <v>346</v>
      </c>
      <c r="D55" s="614" t="s">
        <v>347</v>
      </c>
      <c r="E55" s="615" t="n">
        <v>1024.44246313951</v>
      </c>
      <c r="F55" s="607" t="n">
        <v>1039.8</v>
      </c>
      <c r="G55" s="583" t="n">
        <f aca="false">ROUNDUP(E55*('[2]INDEMNITES INDEXEES'!$D$4/'[2]INDEMNITES INDEXEES'!$D$5),2)</f>
        <v>1030.59</v>
      </c>
      <c r="H55" s="584" t="n">
        <f aca="false">F55/E55-1</f>
        <v>0.0149911170349413</v>
      </c>
    </row>
    <row r="56" customFormat="false" ht="16.5" hidden="false" customHeight="true" outlineLevel="0" collapsed="false">
      <c r="B56" s="612" t="s">
        <v>208</v>
      </c>
      <c r="C56" s="613" t="s">
        <v>348</v>
      </c>
      <c r="D56" s="614" t="s">
        <v>349</v>
      </c>
      <c r="E56" s="615" t="n">
        <v>1053.20453563614</v>
      </c>
      <c r="F56" s="607" t="n">
        <v>1069</v>
      </c>
      <c r="G56" s="583" t="n">
        <f aca="false">E56*('[2]INDEMNITES INDEXEES'!$D$4/'[2]INDEMNITES INDEXEES'!$D$5)</f>
        <v>1059.52411330955</v>
      </c>
      <c r="H56" s="584" t="n">
        <f aca="false">F56/E56-1</f>
        <v>0.0149975278584562</v>
      </c>
    </row>
    <row r="57" customFormat="false" ht="16.5" hidden="false" customHeight="true" outlineLevel="0" collapsed="false">
      <c r="B57" s="612" t="s">
        <v>208</v>
      </c>
      <c r="C57" s="613" t="s">
        <v>350</v>
      </c>
      <c r="D57" s="614" t="s">
        <v>351</v>
      </c>
      <c r="E57" s="615" t="n">
        <v>947.88</v>
      </c>
      <c r="F57" s="607" t="n">
        <v>962.106666666667</v>
      </c>
      <c r="G57" s="583" t="n">
        <f aca="false">E57*('[2]INDEMNITES INDEXEES'!$D$4/'[2]INDEMNITES INDEXEES'!$D$5)</f>
        <v>953.567595412268</v>
      </c>
      <c r="H57" s="584" t="n">
        <f aca="false">F57/E57-1</f>
        <v>0.0150089322136417</v>
      </c>
    </row>
    <row r="58" customFormat="false" ht="16.5" hidden="false" customHeight="true" outlineLevel="0" collapsed="false">
      <c r="B58" s="612"/>
      <c r="C58" s="613" t="s">
        <v>352</v>
      </c>
      <c r="D58" s="614" t="s">
        <v>353</v>
      </c>
      <c r="E58" s="615" t="s">
        <v>354</v>
      </c>
      <c r="F58" s="607" t="s">
        <v>354</v>
      </c>
      <c r="G58" s="583"/>
      <c r="H58" s="584" t="n">
        <f aca="false">F58/E58-1</f>
        <v>0</v>
      </c>
    </row>
    <row r="59" customFormat="false" ht="16.5" hidden="false" customHeight="true" outlineLevel="0" collapsed="false">
      <c r="B59" s="612"/>
      <c r="C59" s="613" t="s">
        <v>355</v>
      </c>
      <c r="D59" s="614" t="s">
        <v>356</v>
      </c>
      <c r="E59" s="615" t="s">
        <v>357</v>
      </c>
      <c r="F59" s="607" t="s">
        <v>357</v>
      </c>
      <c r="G59" s="583"/>
      <c r="H59" s="584" t="n">
        <f aca="false">F59/E59-1</f>
        <v>0</v>
      </c>
    </row>
    <row r="60" customFormat="false" ht="16.5" hidden="false" customHeight="true" outlineLevel="0" collapsed="false">
      <c r="B60" s="612"/>
      <c r="C60" s="613" t="s">
        <v>358</v>
      </c>
      <c r="D60" s="614" t="s">
        <v>359</v>
      </c>
      <c r="E60" s="615" t="s">
        <v>360</v>
      </c>
      <c r="F60" s="607" t="s">
        <v>360</v>
      </c>
      <c r="G60" s="583"/>
      <c r="H60" s="584" t="n">
        <f aca="false">F60/E60-1</f>
        <v>0</v>
      </c>
    </row>
    <row r="61" customFormat="false" ht="16.5" hidden="false" customHeight="true" outlineLevel="0" collapsed="false">
      <c r="B61" s="616"/>
      <c r="C61" s="617" t="s">
        <v>361</v>
      </c>
      <c r="D61" s="618" t="s">
        <v>362</v>
      </c>
      <c r="E61" s="619" t="s">
        <v>363</v>
      </c>
      <c r="F61" s="607" t="s">
        <v>363</v>
      </c>
      <c r="G61" s="583"/>
      <c r="H61" s="584" t="n">
        <f aca="false">F61/E61-1</f>
        <v>0</v>
      </c>
    </row>
    <row r="62" customFormat="false" ht="16.5" hidden="false" customHeight="true" outlineLevel="0" collapsed="false">
      <c r="B62" s="592" t="n">
        <v>1924</v>
      </c>
      <c r="C62" s="620" t="s">
        <v>373</v>
      </c>
      <c r="D62" s="621"/>
      <c r="E62" s="622"/>
      <c r="F62" s="623"/>
      <c r="G62" s="634"/>
    </row>
    <row r="63" customFormat="false" ht="16.5" hidden="false" customHeight="true" outlineLevel="0" collapsed="false">
      <c r="B63" s="624" t="s">
        <v>208</v>
      </c>
      <c r="C63" s="625" t="s">
        <v>344</v>
      </c>
      <c r="D63" s="626" t="s">
        <v>345</v>
      </c>
      <c r="E63" s="627" t="n">
        <v>39.5243239607205</v>
      </c>
      <c r="F63" s="607" t="n">
        <v>40.1171847454868</v>
      </c>
      <c r="G63" s="583" t="n">
        <f aca="false">E63*('[2]INDEMNITES INDEXEES'!$D$4/'[2]INDEMNITES INDEXEES'!$D$5)</f>
        <v>39.7614830564204</v>
      </c>
      <c r="H63" s="584" t="n">
        <f aca="false">F63/E63-1</f>
        <v>0.014999896907925</v>
      </c>
    </row>
    <row r="64" customFormat="false" ht="16.5" hidden="false" customHeight="true" outlineLevel="0" collapsed="false">
      <c r="B64" s="612" t="s">
        <v>208</v>
      </c>
      <c r="C64" s="613" t="s">
        <v>346</v>
      </c>
      <c r="D64" s="614" t="s">
        <v>347</v>
      </c>
      <c r="E64" s="615" t="n">
        <v>35.5677267254535</v>
      </c>
      <c r="F64" s="607" t="n">
        <v>36.1012389595845</v>
      </c>
      <c r="G64" s="583" t="n">
        <f aca="false">E64*('[2]INDEMNITES INDEXEES'!$D$4/'[2]INDEMNITES INDEXEES'!$D$5)</f>
        <v>35.7811449211623</v>
      </c>
      <c r="H64" s="584" t="n">
        <f aca="false">F64/E64-1</f>
        <v>0.014999896907925</v>
      </c>
    </row>
    <row r="65" customFormat="false" ht="16.5" hidden="false" customHeight="true" outlineLevel="0" collapsed="false">
      <c r="B65" s="612" t="s">
        <v>208</v>
      </c>
      <c r="C65" s="613" t="s">
        <v>348</v>
      </c>
      <c r="D65" s="614" t="s">
        <v>349</v>
      </c>
      <c r="E65" s="615" t="n">
        <v>36.5672881322578</v>
      </c>
      <c r="F65" s="607" t="n">
        <v>37.115793684444</v>
      </c>
      <c r="G65" s="583" t="n">
        <f aca="false">E65*('[2]INDEMNITES INDEXEES'!$D$4/'[2]INDEMNITES INDEXEES'!$D$5)</f>
        <v>36.786704029017</v>
      </c>
      <c r="H65" s="584" t="n">
        <f aca="false">F65/E65-1</f>
        <v>0.014999896907925</v>
      </c>
    </row>
    <row r="66" customFormat="false" ht="16.5" hidden="false" customHeight="true" outlineLevel="0" collapsed="false">
      <c r="B66" s="612" t="s">
        <v>208</v>
      </c>
      <c r="C66" s="613" t="s">
        <v>350</v>
      </c>
      <c r="D66" s="614" t="s">
        <v>351</v>
      </c>
      <c r="E66" s="615" t="n">
        <v>32.9126417386295</v>
      </c>
      <c r="F66" s="607" t="n">
        <v>33.4063279716764</v>
      </c>
      <c r="G66" s="583" t="n">
        <f aca="false">E66*('[2]INDEMNITES INDEXEES'!$D$4/'[2]INDEMNITES INDEXEES'!$D$5)</f>
        <v>33.1101285409233</v>
      </c>
      <c r="H66" s="584" t="n">
        <f aca="false">F66/E66-1</f>
        <v>0.0149998969079246</v>
      </c>
    </row>
    <row r="67" customFormat="false" ht="16.5" hidden="false" customHeight="true" outlineLevel="0" collapsed="false">
      <c r="B67" s="612"/>
      <c r="C67" s="613" t="s">
        <v>352</v>
      </c>
      <c r="D67" s="614" t="s">
        <v>353</v>
      </c>
      <c r="E67" s="615" t="s">
        <v>366</v>
      </c>
      <c r="F67" s="607" t="s">
        <v>366</v>
      </c>
      <c r="G67" s="583"/>
      <c r="H67" s="584" t="n">
        <f aca="false">F67/E67-1</f>
        <v>0</v>
      </c>
    </row>
    <row r="68" customFormat="false" ht="16.5" hidden="false" customHeight="true" outlineLevel="0" collapsed="false">
      <c r="B68" s="612"/>
      <c r="C68" s="613" t="s">
        <v>355</v>
      </c>
      <c r="D68" s="614" t="s">
        <v>356</v>
      </c>
      <c r="E68" s="615" t="s">
        <v>367</v>
      </c>
      <c r="F68" s="607" t="s">
        <v>367</v>
      </c>
      <c r="G68" s="583"/>
      <c r="H68" s="584" t="n">
        <f aca="false">F68/E68-1</f>
        <v>0</v>
      </c>
    </row>
    <row r="69" customFormat="false" ht="16.5" hidden="false" customHeight="true" outlineLevel="0" collapsed="false">
      <c r="B69" s="612"/>
      <c r="C69" s="613" t="s">
        <v>358</v>
      </c>
      <c r="D69" s="614" t="s">
        <v>359</v>
      </c>
      <c r="E69" s="615" t="s">
        <v>368</v>
      </c>
      <c r="F69" s="607" t="s">
        <v>368</v>
      </c>
      <c r="G69" s="583"/>
      <c r="H69" s="584" t="n">
        <f aca="false">F69/E69-1</f>
        <v>0</v>
      </c>
    </row>
    <row r="70" customFormat="false" ht="16.5" hidden="false" customHeight="true" outlineLevel="0" collapsed="false">
      <c r="B70" s="612"/>
      <c r="C70" s="613" t="s">
        <v>361</v>
      </c>
      <c r="D70" s="614" t="s">
        <v>362</v>
      </c>
      <c r="E70" s="615" t="s">
        <v>369</v>
      </c>
      <c r="F70" s="607" t="s">
        <v>369</v>
      </c>
      <c r="G70" s="583"/>
      <c r="H70" s="584" t="n">
        <f aca="false">F70/E70-1</f>
        <v>0</v>
      </c>
    </row>
    <row r="71" customFormat="false" ht="16.5" hidden="false" customHeight="true" outlineLevel="0" collapsed="false">
      <c r="B71" s="635" t="n">
        <v>1925</v>
      </c>
      <c r="C71" s="636" t="s">
        <v>374</v>
      </c>
      <c r="D71" s="637"/>
      <c r="E71" s="638"/>
      <c r="F71" s="639"/>
      <c r="G71" s="583"/>
    </row>
    <row r="72" customFormat="false" ht="16.5" hidden="false" customHeight="true" outlineLevel="0" collapsed="false">
      <c r="B72" s="612" t="s">
        <v>208</v>
      </c>
      <c r="C72" s="613" t="s">
        <v>344</v>
      </c>
      <c r="D72" s="614" t="s">
        <v>345</v>
      </c>
      <c r="E72" s="615" t="n">
        <v>39.5243239607205</v>
      </c>
      <c r="F72" s="607" t="n">
        <v>40.1171847454868</v>
      </c>
      <c r="G72" s="583" t="n">
        <f aca="false">E72*('[2]INDEMNITES INDEXEES'!$D$4/'[2]INDEMNITES INDEXEES'!$D$5)</f>
        <v>39.7614830564204</v>
      </c>
      <c r="H72" s="584" t="n">
        <f aca="false">F72/E72-1</f>
        <v>0.014999896907925</v>
      </c>
    </row>
    <row r="73" customFormat="false" ht="16.5" hidden="false" customHeight="true" outlineLevel="0" collapsed="false">
      <c r="B73" s="612" t="s">
        <v>208</v>
      </c>
      <c r="C73" s="613" t="s">
        <v>346</v>
      </c>
      <c r="D73" s="614" t="s">
        <v>347</v>
      </c>
      <c r="E73" s="615" t="n">
        <v>35.5677267254535</v>
      </c>
      <c r="F73" s="607" t="n">
        <v>36.1012389595845</v>
      </c>
      <c r="G73" s="583" t="n">
        <f aca="false">E73*('[2]INDEMNITES INDEXEES'!$D$4/'[2]INDEMNITES INDEXEES'!$D$5)</f>
        <v>35.7811449211623</v>
      </c>
      <c r="H73" s="584" t="n">
        <f aca="false">F73/E73-1</f>
        <v>0.014999896907925</v>
      </c>
    </row>
    <row r="74" customFormat="false" ht="16.5" hidden="false" customHeight="true" outlineLevel="0" collapsed="false">
      <c r="B74" s="612" t="s">
        <v>208</v>
      </c>
      <c r="C74" s="613" t="s">
        <v>348</v>
      </c>
      <c r="D74" s="614" t="s">
        <v>349</v>
      </c>
      <c r="E74" s="615" t="n">
        <v>36.5672881322578</v>
      </c>
      <c r="F74" s="607" t="n">
        <v>37.115793684444</v>
      </c>
      <c r="G74" s="583" t="n">
        <f aca="false">E74*('[2]INDEMNITES INDEXEES'!$D$4/'[2]INDEMNITES INDEXEES'!$D$5)</f>
        <v>36.786704029017</v>
      </c>
      <c r="H74" s="584" t="n">
        <f aca="false">F74/E74-1</f>
        <v>0.014999896907925</v>
      </c>
    </row>
    <row r="75" customFormat="false" ht="16.5" hidden="false" customHeight="true" outlineLevel="0" collapsed="false">
      <c r="B75" s="612" t="s">
        <v>208</v>
      </c>
      <c r="C75" s="613" t="s">
        <v>350</v>
      </c>
      <c r="D75" s="614" t="s">
        <v>351</v>
      </c>
      <c r="E75" s="615" t="n">
        <v>32.9126417386295</v>
      </c>
      <c r="F75" s="607" t="n">
        <v>33.4063279716764</v>
      </c>
      <c r="G75" s="583" t="n">
        <f aca="false">E75*('[2]INDEMNITES INDEXEES'!$D$4/'[2]INDEMNITES INDEXEES'!$D$5)</f>
        <v>33.1101285409233</v>
      </c>
      <c r="H75" s="584" t="n">
        <f aca="false">F75/E75-1</f>
        <v>0.0149998969079246</v>
      </c>
    </row>
    <row r="76" customFormat="false" ht="16.5" hidden="false" customHeight="true" outlineLevel="0" collapsed="false">
      <c r="B76" s="612"/>
      <c r="C76" s="613" t="s">
        <v>352</v>
      </c>
      <c r="D76" s="614" t="s">
        <v>353</v>
      </c>
      <c r="E76" s="615" t="s">
        <v>366</v>
      </c>
      <c r="F76" s="607" t="s">
        <v>366</v>
      </c>
      <c r="G76" s="583"/>
      <c r="H76" s="584" t="n">
        <f aca="false">F76/E76-1</f>
        <v>0</v>
      </c>
    </row>
    <row r="77" customFormat="false" ht="16.5" hidden="false" customHeight="true" outlineLevel="0" collapsed="false">
      <c r="B77" s="612"/>
      <c r="C77" s="613" t="s">
        <v>355</v>
      </c>
      <c r="D77" s="614" t="s">
        <v>356</v>
      </c>
      <c r="E77" s="615" t="s">
        <v>367</v>
      </c>
      <c r="F77" s="607" t="s">
        <v>367</v>
      </c>
      <c r="G77" s="583"/>
      <c r="H77" s="584" t="n">
        <f aca="false">F77/E77-1</f>
        <v>0</v>
      </c>
    </row>
    <row r="78" customFormat="false" ht="16.5" hidden="false" customHeight="true" outlineLevel="0" collapsed="false">
      <c r="B78" s="612"/>
      <c r="C78" s="613" t="s">
        <v>358</v>
      </c>
      <c r="D78" s="614" t="s">
        <v>359</v>
      </c>
      <c r="E78" s="615" t="s">
        <v>368</v>
      </c>
      <c r="F78" s="607" t="s">
        <v>368</v>
      </c>
      <c r="G78" s="583"/>
      <c r="H78" s="584" t="n">
        <f aca="false">F78/E78-1</f>
        <v>0</v>
      </c>
    </row>
    <row r="79" customFormat="false" ht="16.5" hidden="false" customHeight="true" outlineLevel="0" collapsed="false">
      <c r="B79" s="616"/>
      <c r="C79" s="617" t="s">
        <v>361</v>
      </c>
      <c r="D79" s="618" t="s">
        <v>362</v>
      </c>
      <c r="E79" s="619" t="s">
        <v>369</v>
      </c>
      <c r="F79" s="607" t="s">
        <v>369</v>
      </c>
      <c r="G79" s="583"/>
      <c r="H79" s="584" t="n">
        <f aca="false">F79/E79-1</f>
        <v>0</v>
      </c>
    </row>
    <row r="80" customFormat="false" ht="16.5" hidden="false" customHeight="true" outlineLevel="0" collapsed="false">
      <c r="B80" s="598" t="n">
        <v>1926</v>
      </c>
      <c r="C80" s="599" t="s">
        <v>375</v>
      </c>
      <c r="D80" s="600"/>
      <c r="E80" s="601"/>
      <c r="F80" s="602"/>
      <c r="G80" s="583"/>
    </row>
    <row r="81" customFormat="false" ht="16.5" hidden="false" customHeight="true" outlineLevel="0" collapsed="false">
      <c r="B81" s="624" t="s">
        <v>208</v>
      </c>
      <c r="C81" s="625" t="s">
        <v>344</v>
      </c>
      <c r="D81" s="626" t="s">
        <v>345</v>
      </c>
      <c r="E81" s="627" t="n">
        <v>227.650110399682</v>
      </c>
      <c r="F81" s="607" t="n">
        <v>231.066666666667</v>
      </c>
      <c r="G81" s="583" t="n">
        <f aca="false">E81*('[2]INDEMNITES INDEXEES'!$D$4/'[2]INDEMNITES INDEXEES'!$D$5)</f>
        <v>229.016086813903</v>
      </c>
      <c r="H81" s="584" t="n">
        <f aca="false">F81/E81-1</f>
        <v>0.0150079271254735</v>
      </c>
    </row>
    <row r="82" customFormat="false" ht="16.5" hidden="false" customHeight="true" outlineLevel="0" collapsed="false">
      <c r="B82" s="612" t="s">
        <v>208</v>
      </c>
      <c r="C82" s="613" t="s">
        <v>346</v>
      </c>
      <c r="D82" s="614" t="s">
        <v>347</v>
      </c>
      <c r="E82" s="615" t="n">
        <v>204.889264198909</v>
      </c>
      <c r="F82" s="607" t="n">
        <v>207.96</v>
      </c>
      <c r="G82" s="583" t="n">
        <f aca="false">E82*('[2]INDEMNITES INDEXEES'!$D$4/'[2]INDEMNITES INDEXEES'!$D$5)</f>
        <v>206.118667962129</v>
      </c>
      <c r="H82" s="584" t="n">
        <f aca="false">F82/E82-1</f>
        <v>0.0149872947862695</v>
      </c>
    </row>
    <row r="83" customFormat="false" ht="16.5" hidden="false" customHeight="true" outlineLevel="0" collapsed="false">
      <c r="B83" s="612" t="s">
        <v>208</v>
      </c>
      <c r="C83" s="613" t="s">
        <v>348</v>
      </c>
      <c r="D83" s="614" t="s">
        <v>349</v>
      </c>
      <c r="E83" s="615" t="n">
        <v>210.643089612198</v>
      </c>
      <c r="F83" s="607" t="n">
        <v>213.8</v>
      </c>
      <c r="G83" s="583" t="n">
        <f aca="false">ROUNDUP(E83*('[2]INDEMNITES INDEXEES'!$D$4/'[2]INDEMNITES INDEXEES'!$D$5),2)</f>
        <v>211.91</v>
      </c>
      <c r="H83" s="584" t="n">
        <f aca="false">F83/E83-1</f>
        <v>0.0149870114116442</v>
      </c>
    </row>
    <row r="84" customFormat="false" ht="16.5" hidden="false" customHeight="true" outlineLevel="0" collapsed="false">
      <c r="B84" s="612" t="s">
        <v>208</v>
      </c>
      <c r="C84" s="613" t="s">
        <v>350</v>
      </c>
      <c r="D84" s="614" t="s">
        <v>351</v>
      </c>
      <c r="E84" s="615" t="n">
        <v>189.57306805923</v>
      </c>
      <c r="F84" s="607" t="n">
        <v>192.413333333333</v>
      </c>
      <c r="G84" s="583" t="n">
        <f aca="false">E84*('[2]INDEMNITES INDEXEES'!$D$4/'[2]INDEMNITES INDEXEES'!$D$5)</f>
        <v>190.710569549064</v>
      </c>
      <c r="H84" s="584" t="n">
        <f aca="false">F84/E84-1</f>
        <v>0.014982430274407</v>
      </c>
    </row>
    <row r="85" customFormat="false" ht="16.5" hidden="false" customHeight="true" outlineLevel="0" collapsed="false">
      <c r="B85" s="612"/>
      <c r="C85" s="613" t="s">
        <v>352</v>
      </c>
      <c r="D85" s="614" t="s">
        <v>353</v>
      </c>
      <c r="E85" s="615" t="s">
        <v>376</v>
      </c>
      <c r="F85" s="607" t="s">
        <v>376</v>
      </c>
      <c r="G85" s="583"/>
      <c r="H85" s="584" t="n">
        <f aca="false">F85/E85-1</f>
        <v>0</v>
      </c>
    </row>
    <row r="86" customFormat="false" ht="16.5" hidden="false" customHeight="true" outlineLevel="0" collapsed="false">
      <c r="B86" s="612"/>
      <c r="C86" s="613" t="s">
        <v>355</v>
      </c>
      <c r="D86" s="614" t="s">
        <v>356</v>
      </c>
      <c r="E86" s="615" t="s">
        <v>377</v>
      </c>
      <c r="F86" s="607" t="s">
        <v>377</v>
      </c>
      <c r="G86" s="583"/>
      <c r="H86" s="584" t="n">
        <f aca="false">F86/E86-1</f>
        <v>0</v>
      </c>
    </row>
    <row r="87" customFormat="false" ht="16.5" hidden="false" customHeight="true" outlineLevel="0" collapsed="false">
      <c r="B87" s="612"/>
      <c r="C87" s="613" t="s">
        <v>358</v>
      </c>
      <c r="D87" s="614" t="s">
        <v>359</v>
      </c>
      <c r="E87" s="615" t="s">
        <v>378</v>
      </c>
      <c r="F87" s="607" t="s">
        <v>378</v>
      </c>
      <c r="G87" s="583"/>
      <c r="H87" s="584" t="n">
        <f aca="false">F87/E87-1</f>
        <v>0</v>
      </c>
    </row>
    <row r="88" customFormat="false" ht="16.5" hidden="false" customHeight="true" outlineLevel="0" collapsed="false">
      <c r="B88" s="616"/>
      <c r="C88" s="617" t="s">
        <v>361</v>
      </c>
      <c r="D88" s="618" t="s">
        <v>362</v>
      </c>
      <c r="E88" s="619" t="s">
        <v>379</v>
      </c>
      <c r="F88" s="607" t="s">
        <v>379</v>
      </c>
      <c r="G88" s="583"/>
      <c r="H88" s="584" t="n">
        <f aca="false">F88/E88-1</f>
        <v>0</v>
      </c>
    </row>
    <row r="89" customFormat="false" ht="16.5" hidden="false" customHeight="true" outlineLevel="0" collapsed="false">
      <c r="B89" s="592" t="n">
        <v>1927</v>
      </c>
      <c r="C89" s="620" t="s">
        <v>380</v>
      </c>
      <c r="D89" s="621"/>
      <c r="E89" s="622"/>
      <c r="F89" s="623"/>
      <c r="G89" s="634"/>
    </row>
    <row r="90" customFormat="false" ht="16.5" hidden="false" customHeight="true" outlineLevel="0" collapsed="false">
      <c r="B90" s="603" t="s">
        <v>208</v>
      </c>
      <c r="C90" s="604" t="s">
        <v>344</v>
      </c>
      <c r="D90" s="626" t="s">
        <v>345</v>
      </c>
      <c r="E90" s="606" t="n">
        <v>227.650110399682</v>
      </c>
      <c r="F90" s="607" t="n">
        <v>231.066666666667</v>
      </c>
      <c r="G90" s="583" t="n">
        <f aca="false">E90*('[2]INDEMNITES INDEXEES'!$D$4/'[2]INDEMNITES INDEXEES'!$D$5)</f>
        <v>229.016086813903</v>
      </c>
      <c r="H90" s="584" t="n">
        <f aca="false">F90/E90-1</f>
        <v>0.0150079271254735</v>
      </c>
    </row>
    <row r="91" customFormat="false" ht="16.5" hidden="false" customHeight="true" outlineLevel="0" collapsed="false">
      <c r="B91" s="608" t="s">
        <v>208</v>
      </c>
      <c r="C91" s="609" t="s">
        <v>346</v>
      </c>
      <c r="D91" s="614" t="s">
        <v>347</v>
      </c>
      <c r="E91" s="611" t="n">
        <v>204.889264198909</v>
      </c>
      <c r="F91" s="607" t="n">
        <v>207.96</v>
      </c>
      <c r="G91" s="583" t="n">
        <f aca="false">E91*('[2]INDEMNITES INDEXEES'!$D$4/'[2]INDEMNITES INDEXEES'!$D$5)</f>
        <v>206.118667962129</v>
      </c>
      <c r="H91" s="584" t="n">
        <f aca="false">F91/E91-1</f>
        <v>0.0149872947862695</v>
      </c>
    </row>
    <row r="92" customFormat="false" ht="16.5" hidden="false" customHeight="true" outlineLevel="0" collapsed="false">
      <c r="B92" s="608" t="s">
        <v>208</v>
      </c>
      <c r="C92" s="609" t="s">
        <v>348</v>
      </c>
      <c r="D92" s="614" t="s">
        <v>349</v>
      </c>
      <c r="E92" s="611" t="n">
        <v>210.643089612198</v>
      </c>
      <c r="F92" s="607" t="n">
        <v>213.8</v>
      </c>
      <c r="G92" s="583" t="n">
        <f aca="false">ROUNDUP(E92*('[2]INDEMNITES INDEXEES'!$D$4/'[2]INDEMNITES INDEXEES'!$D$5),2)</f>
        <v>211.91</v>
      </c>
      <c r="H92" s="584" t="n">
        <f aca="false">F92/E92-1</f>
        <v>0.0149870114116442</v>
      </c>
    </row>
    <row r="93" customFormat="false" ht="16.5" hidden="false" customHeight="true" outlineLevel="0" collapsed="false">
      <c r="B93" s="608" t="s">
        <v>208</v>
      </c>
      <c r="C93" s="609" t="s">
        <v>350</v>
      </c>
      <c r="D93" s="614" t="s">
        <v>351</v>
      </c>
      <c r="E93" s="611" t="n">
        <v>189.57306805923</v>
      </c>
      <c r="F93" s="607" t="n">
        <v>192.413333333333</v>
      </c>
      <c r="G93" s="583" t="n">
        <f aca="false">E93*('[2]INDEMNITES INDEXEES'!$D$4/'[2]INDEMNITES INDEXEES'!$D$5)</f>
        <v>190.710569549064</v>
      </c>
      <c r="H93" s="584" t="n">
        <f aca="false">F93/E93-1</f>
        <v>0.014982430274407</v>
      </c>
    </row>
    <row r="94" customFormat="false" ht="16.5" hidden="false" customHeight="true" outlineLevel="0" collapsed="false">
      <c r="B94" s="608"/>
      <c r="C94" s="609" t="s">
        <v>352</v>
      </c>
      <c r="D94" s="614" t="s">
        <v>353</v>
      </c>
      <c r="E94" s="640" t="s">
        <v>376</v>
      </c>
      <c r="F94" s="607" t="s">
        <v>376</v>
      </c>
      <c r="G94" s="583"/>
      <c r="H94" s="584" t="n">
        <f aca="false">F94/E94-1</f>
        <v>0</v>
      </c>
    </row>
    <row r="95" customFormat="false" ht="16.5" hidden="false" customHeight="true" outlineLevel="0" collapsed="false">
      <c r="B95" s="608"/>
      <c r="C95" s="609" t="s">
        <v>355</v>
      </c>
      <c r="D95" s="614" t="s">
        <v>356</v>
      </c>
      <c r="E95" s="640" t="s">
        <v>377</v>
      </c>
      <c r="F95" s="607" t="s">
        <v>377</v>
      </c>
      <c r="G95" s="583"/>
      <c r="H95" s="584" t="n">
        <f aca="false">F95/E95-1</f>
        <v>0</v>
      </c>
    </row>
    <row r="96" customFormat="false" ht="16.5" hidden="false" customHeight="true" outlineLevel="0" collapsed="false">
      <c r="B96" s="608"/>
      <c r="C96" s="609" t="s">
        <v>358</v>
      </c>
      <c r="D96" s="614" t="s">
        <v>359</v>
      </c>
      <c r="E96" s="640" t="s">
        <v>378</v>
      </c>
      <c r="F96" s="607" t="s">
        <v>378</v>
      </c>
      <c r="G96" s="583"/>
      <c r="H96" s="584" t="n">
        <f aca="false">F96/E96-1</f>
        <v>0</v>
      </c>
    </row>
    <row r="97" customFormat="false" ht="16.5" hidden="false" customHeight="true" outlineLevel="0" collapsed="false">
      <c r="B97" s="641"/>
      <c r="C97" s="642" t="s">
        <v>361</v>
      </c>
      <c r="D97" s="618" t="s">
        <v>362</v>
      </c>
      <c r="E97" s="643" t="s">
        <v>379</v>
      </c>
      <c r="F97" s="607" t="s">
        <v>379</v>
      </c>
      <c r="G97" s="583"/>
      <c r="H97" s="584" t="n">
        <f aca="false">F97/E97-1</f>
        <v>0</v>
      </c>
    </row>
    <row r="98" customFormat="false" ht="16.5" hidden="false" customHeight="true" outlineLevel="0" collapsed="false">
      <c r="B98" s="592" t="n">
        <v>1928</v>
      </c>
      <c r="C98" s="620" t="s">
        <v>381</v>
      </c>
      <c r="D98" s="621"/>
      <c r="E98" s="622"/>
      <c r="F98" s="623"/>
      <c r="G98" s="583"/>
    </row>
    <row r="99" customFormat="false" ht="16.5" hidden="false" customHeight="true" outlineLevel="0" collapsed="false">
      <c r="B99" s="603" t="s">
        <v>208</v>
      </c>
      <c r="C99" s="604" t="s">
        <v>344</v>
      </c>
      <c r="D99" s="605" t="s">
        <v>345</v>
      </c>
      <c r="E99" s="606" t="n">
        <v>227.650110399682</v>
      </c>
      <c r="F99" s="607" t="n">
        <v>231.066666666667</v>
      </c>
      <c r="G99" s="583" t="n">
        <f aca="false">E99*('[2]INDEMNITES INDEXEES'!$D$4/'[2]INDEMNITES INDEXEES'!$D$5)</f>
        <v>229.016086813903</v>
      </c>
      <c r="H99" s="584" t="n">
        <f aca="false">F99/E99-1</f>
        <v>0.0150079271254735</v>
      </c>
    </row>
    <row r="100" customFormat="false" ht="16.5" hidden="false" customHeight="true" outlineLevel="0" collapsed="false">
      <c r="B100" s="608" t="s">
        <v>208</v>
      </c>
      <c r="C100" s="609" t="s">
        <v>346</v>
      </c>
      <c r="D100" s="605" t="s">
        <v>347</v>
      </c>
      <c r="E100" s="611" t="n">
        <v>204.889264198909</v>
      </c>
      <c r="F100" s="607" t="n">
        <v>207.96</v>
      </c>
      <c r="G100" s="583" t="n">
        <f aca="false">E100*('[2]INDEMNITES INDEXEES'!$D$4/'[2]INDEMNITES INDEXEES'!$D$5)</f>
        <v>206.118667962129</v>
      </c>
      <c r="H100" s="584" t="n">
        <f aca="false">F100/E100-1</f>
        <v>0.0149872947862695</v>
      </c>
    </row>
    <row r="101" customFormat="false" ht="16.5" hidden="false" customHeight="true" outlineLevel="0" collapsed="false">
      <c r="B101" s="608" t="s">
        <v>208</v>
      </c>
      <c r="C101" s="609" t="s">
        <v>348</v>
      </c>
      <c r="D101" s="605" t="s">
        <v>349</v>
      </c>
      <c r="E101" s="611" t="n">
        <v>210.643089612198</v>
      </c>
      <c r="F101" s="607" t="n">
        <v>213.8</v>
      </c>
      <c r="G101" s="583" t="n">
        <f aca="false">ROUNDUP(E101*('[2]INDEMNITES INDEXEES'!$D$4/'[2]INDEMNITES INDEXEES'!$D$5),2)</f>
        <v>211.91</v>
      </c>
      <c r="H101" s="584" t="n">
        <f aca="false">F101/E101-1</f>
        <v>0.0149870114116442</v>
      </c>
    </row>
    <row r="102" customFormat="false" ht="16.5" hidden="false" customHeight="true" outlineLevel="0" collapsed="false">
      <c r="B102" s="608" t="s">
        <v>208</v>
      </c>
      <c r="C102" s="609" t="s">
        <v>350</v>
      </c>
      <c r="D102" s="605" t="s">
        <v>351</v>
      </c>
      <c r="E102" s="611" t="n">
        <v>189.57306805923</v>
      </c>
      <c r="F102" s="607" t="n">
        <v>192.413333333333</v>
      </c>
      <c r="G102" s="583" t="n">
        <f aca="false">E102*('[2]INDEMNITES INDEXEES'!$D$4/'[2]INDEMNITES INDEXEES'!$D$5)</f>
        <v>190.710569549064</v>
      </c>
      <c r="H102" s="584" t="n">
        <f aca="false">F102/E102-1</f>
        <v>0.014982430274407</v>
      </c>
    </row>
    <row r="103" customFormat="false" ht="16.5" hidden="false" customHeight="true" outlineLevel="0" collapsed="false">
      <c r="B103" s="608"/>
      <c r="C103" s="609" t="s">
        <v>352</v>
      </c>
      <c r="D103" s="605" t="s">
        <v>353</v>
      </c>
      <c r="E103" s="640" t="s">
        <v>376</v>
      </c>
      <c r="F103" s="607" t="s">
        <v>376</v>
      </c>
      <c r="G103" s="583"/>
      <c r="H103" s="584" t="n">
        <f aca="false">F103/E103-1</f>
        <v>0</v>
      </c>
    </row>
    <row r="104" customFormat="false" ht="16.5" hidden="false" customHeight="true" outlineLevel="0" collapsed="false">
      <c r="B104" s="608"/>
      <c r="C104" s="609" t="s">
        <v>355</v>
      </c>
      <c r="D104" s="605" t="s">
        <v>356</v>
      </c>
      <c r="E104" s="640" t="s">
        <v>377</v>
      </c>
      <c r="F104" s="607" t="s">
        <v>377</v>
      </c>
      <c r="G104" s="583"/>
      <c r="H104" s="584" t="n">
        <f aca="false">F104/E104-1</f>
        <v>0</v>
      </c>
    </row>
    <row r="105" customFormat="false" ht="16.5" hidden="false" customHeight="true" outlineLevel="0" collapsed="false">
      <c r="B105" s="608"/>
      <c r="C105" s="609" t="s">
        <v>358</v>
      </c>
      <c r="D105" s="605" t="s">
        <v>359</v>
      </c>
      <c r="E105" s="640" t="s">
        <v>378</v>
      </c>
      <c r="F105" s="607" t="s">
        <v>378</v>
      </c>
      <c r="G105" s="583"/>
      <c r="H105" s="584" t="n">
        <f aca="false">F105/E105-1</f>
        <v>0</v>
      </c>
    </row>
    <row r="106" customFormat="false" ht="16.5" hidden="false" customHeight="true" outlineLevel="0" collapsed="false">
      <c r="B106" s="641"/>
      <c r="C106" s="642" t="s">
        <v>361</v>
      </c>
      <c r="D106" s="605" t="s">
        <v>362</v>
      </c>
      <c r="E106" s="643" t="s">
        <v>379</v>
      </c>
      <c r="F106" s="607" t="s">
        <v>379</v>
      </c>
      <c r="G106" s="583"/>
      <c r="H106" s="584" t="n">
        <f aca="false">F106/E106-1</f>
        <v>0</v>
      </c>
    </row>
    <row r="107" customFormat="false" ht="16.5" hidden="false" customHeight="true" outlineLevel="0" collapsed="false">
      <c r="B107" s="592" t="n">
        <v>1929</v>
      </c>
      <c r="C107" s="620" t="s">
        <v>382</v>
      </c>
      <c r="D107" s="621"/>
      <c r="E107" s="622"/>
      <c r="F107" s="623"/>
      <c r="G107" s="634"/>
    </row>
    <row r="108" customFormat="false" ht="16.5" hidden="false" customHeight="true" outlineLevel="0" collapsed="false">
      <c r="B108" s="603" t="s">
        <v>208</v>
      </c>
      <c r="C108" s="604" t="s">
        <v>344</v>
      </c>
      <c r="D108" s="605" t="s">
        <v>345</v>
      </c>
      <c r="E108" s="606" t="n">
        <v>227.650110399682</v>
      </c>
      <c r="F108" s="607" t="n">
        <v>231.066666666667</v>
      </c>
      <c r="G108" s="583" t="n">
        <f aca="false">E108*('[2]INDEMNITES INDEXEES'!$D$4/'[2]INDEMNITES INDEXEES'!$D$5)</f>
        <v>229.016086813903</v>
      </c>
      <c r="H108" s="584" t="n">
        <f aca="false">F108/E108-1</f>
        <v>0.0150079271254735</v>
      </c>
    </row>
    <row r="109" customFormat="false" ht="16.5" hidden="false" customHeight="true" outlineLevel="0" collapsed="false">
      <c r="B109" s="608" t="s">
        <v>208</v>
      </c>
      <c r="C109" s="609" t="s">
        <v>346</v>
      </c>
      <c r="D109" s="605" t="s">
        <v>347</v>
      </c>
      <c r="E109" s="611" t="n">
        <v>204.889264198909</v>
      </c>
      <c r="F109" s="607" t="n">
        <v>207.96</v>
      </c>
      <c r="G109" s="583" t="n">
        <f aca="false">E109*('[2]INDEMNITES INDEXEES'!$D$4/'[2]INDEMNITES INDEXEES'!$D$5)</f>
        <v>206.118667962129</v>
      </c>
      <c r="H109" s="584" t="n">
        <f aca="false">F109/E109-1</f>
        <v>0.0149872947862695</v>
      </c>
    </row>
    <row r="110" customFormat="false" ht="16.5" hidden="false" customHeight="true" outlineLevel="0" collapsed="false">
      <c r="B110" s="608" t="s">
        <v>208</v>
      </c>
      <c r="C110" s="609" t="s">
        <v>348</v>
      </c>
      <c r="D110" s="605" t="s">
        <v>349</v>
      </c>
      <c r="E110" s="611" t="n">
        <v>210.643089612198</v>
      </c>
      <c r="F110" s="607" t="n">
        <v>213.8</v>
      </c>
      <c r="G110" s="583" t="n">
        <f aca="false">ROUNDUP(E110*('[2]INDEMNITES INDEXEES'!$D$4/'[2]INDEMNITES INDEXEES'!$D$5),2)</f>
        <v>211.91</v>
      </c>
      <c r="H110" s="584" t="n">
        <f aca="false">F110/E110-1</f>
        <v>0.0149870114116442</v>
      </c>
    </row>
    <row r="111" customFormat="false" ht="16.5" hidden="false" customHeight="true" outlineLevel="0" collapsed="false">
      <c r="B111" s="608" t="s">
        <v>208</v>
      </c>
      <c r="C111" s="609" t="s">
        <v>350</v>
      </c>
      <c r="D111" s="605" t="s">
        <v>351</v>
      </c>
      <c r="E111" s="611" t="n">
        <v>189.57306805923</v>
      </c>
      <c r="F111" s="607" t="n">
        <v>192.413333333333</v>
      </c>
      <c r="G111" s="583" t="n">
        <f aca="false">E111*('[2]INDEMNITES INDEXEES'!$D$4/'[2]INDEMNITES INDEXEES'!$D$5)</f>
        <v>190.710569549064</v>
      </c>
      <c r="H111" s="584" t="n">
        <f aca="false">F111/E111-1</f>
        <v>0.014982430274407</v>
      </c>
    </row>
    <row r="112" customFormat="false" ht="16.5" hidden="false" customHeight="true" outlineLevel="0" collapsed="false">
      <c r="B112" s="608"/>
      <c r="C112" s="609" t="s">
        <v>352</v>
      </c>
      <c r="D112" s="605" t="s">
        <v>353</v>
      </c>
      <c r="E112" s="640" t="s">
        <v>376</v>
      </c>
      <c r="F112" s="607" t="s">
        <v>376</v>
      </c>
      <c r="G112" s="583"/>
      <c r="H112" s="584" t="n">
        <f aca="false">F112/E112-1</f>
        <v>0</v>
      </c>
    </row>
    <row r="113" customFormat="false" ht="16.5" hidden="false" customHeight="true" outlineLevel="0" collapsed="false">
      <c r="B113" s="608"/>
      <c r="C113" s="609" t="s">
        <v>355</v>
      </c>
      <c r="D113" s="605" t="s">
        <v>356</v>
      </c>
      <c r="E113" s="640" t="s">
        <v>377</v>
      </c>
      <c r="F113" s="607" t="s">
        <v>377</v>
      </c>
      <c r="G113" s="583"/>
      <c r="H113" s="584" t="n">
        <f aca="false">F113/E113-1</f>
        <v>0</v>
      </c>
    </row>
    <row r="114" customFormat="false" ht="16.5" hidden="false" customHeight="true" outlineLevel="0" collapsed="false">
      <c r="B114" s="608"/>
      <c r="C114" s="609" t="s">
        <v>358</v>
      </c>
      <c r="D114" s="605" t="s">
        <v>359</v>
      </c>
      <c r="E114" s="640" t="s">
        <v>378</v>
      </c>
      <c r="F114" s="607" t="s">
        <v>378</v>
      </c>
      <c r="G114" s="583"/>
      <c r="H114" s="584" t="n">
        <f aca="false">F114/E114-1</f>
        <v>0</v>
      </c>
    </row>
    <row r="115" customFormat="false" ht="16.5" hidden="false" customHeight="true" outlineLevel="0" collapsed="false">
      <c r="B115" s="641"/>
      <c r="C115" s="642" t="s">
        <v>361</v>
      </c>
      <c r="D115" s="605" t="s">
        <v>362</v>
      </c>
      <c r="E115" s="643" t="s">
        <v>379</v>
      </c>
      <c r="F115" s="607" t="s">
        <v>379</v>
      </c>
      <c r="G115" s="583"/>
      <c r="H115" s="584" t="n">
        <f aca="false">F115/E115-1</f>
        <v>0</v>
      </c>
    </row>
    <row r="116" customFormat="false" ht="16.5" hidden="false" customHeight="true" outlineLevel="0" collapsed="false">
      <c r="B116" s="592" t="n">
        <v>1930</v>
      </c>
      <c r="C116" s="620" t="s">
        <v>383</v>
      </c>
      <c r="D116" s="621"/>
      <c r="E116" s="622"/>
      <c r="F116" s="623"/>
      <c r="G116" s="634"/>
    </row>
    <row r="117" customFormat="false" ht="16.5" hidden="false" customHeight="true" outlineLevel="0" collapsed="false">
      <c r="B117" s="603" t="s">
        <v>208</v>
      </c>
      <c r="C117" s="604" t="s">
        <v>344</v>
      </c>
      <c r="D117" s="605" t="s">
        <v>345</v>
      </c>
      <c r="E117" s="606" t="n">
        <v>39.5243239607205</v>
      </c>
      <c r="F117" s="607" t="n">
        <v>40.1171847454868</v>
      </c>
      <c r="G117" s="583" t="n">
        <f aca="false">E117*('[2]INDEMNITES INDEXEES'!$D$4/'[2]INDEMNITES INDEXEES'!$D$5)</f>
        <v>39.7614830564204</v>
      </c>
      <c r="H117" s="584" t="n">
        <f aca="false">F117/E117-1</f>
        <v>0.014999896907925</v>
      </c>
    </row>
    <row r="118" customFormat="false" ht="16.5" hidden="false" customHeight="true" outlineLevel="0" collapsed="false">
      <c r="B118" s="608" t="s">
        <v>208</v>
      </c>
      <c r="C118" s="609" t="s">
        <v>346</v>
      </c>
      <c r="D118" s="605" t="s">
        <v>347</v>
      </c>
      <c r="E118" s="611" t="n">
        <v>35.5677267254535</v>
      </c>
      <c r="F118" s="607" t="n">
        <v>36.1012389595845</v>
      </c>
      <c r="G118" s="583" t="n">
        <f aca="false">E118*('[2]INDEMNITES INDEXEES'!$D$4/'[2]INDEMNITES INDEXEES'!$D$5)</f>
        <v>35.7811449211623</v>
      </c>
      <c r="H118" s="584" t="n">
        <f aca="false">F118/E118-1</f>
        <v>0.014999896907925</v>
      </c>
    </row>
    <row r="119" customFormat="false" ht="16.5" hidden="false" customHeight="true" outlineLevel="0" collapsed="false">
      <c r="B119" s="608" t="s">
        <v>208</v>
      </c>
      <c r="C119" s="609" t="s">
        <v>348</v>
      </c>
      <c r="D119" s="605" t="s">
        <v>349</v>
      </c>
      <c r="E119" s="611" t="n">
        <v>36.5672881322578</v>
      </c>
      <c r="F119" s="607" t="n">
        <v>37.115793684444</v>
      </c>
      <c r="G119" s="583" t="n">
        <f aca="false">E119*('[2]INDEMNITES INDEXEES'!$D$4/'[2]INDEMNITES INDEXEES'!$D$5)</f>
        <v>36.786704029017</v>
      </c>
      <c r="H119" s="584" t="n">
        <f aca="false">F119/E119-1</f>
        <v>0.014999896907925</v>
      </c>
    </row>
    <row r="120" customFormat="false" ht="16.5" hidden="false" customHeight="true" outlineLevel="0" collapsed="false">
      <c r="B120" s="608" t="s">
        <v>208</v>
      </c>
      <c r="C120" s="609" t="s">
        <v>350</v>
      </c>
      <c r="D120" s="605" t="s">
        <v>351</v>
      </c>
      <c r="E120" s="611" t="n">
        <v>32.9126417386295</v>
      </c>
      <c r="F120" s="607" t="n">
        <v>33.4063279716764</v>
      </c>
      <c r="G120" s="583" t="n">
        <f aca="false">E120*('[2]INDEMNITES INDEXEES'!$D$4/'[2]INDEMNITES INDEXEES'!$D$5)</f>
        <v>33.1101285409233</v>
      </c>
      <c r="H120" s="584" t="n">
        <f aca="false">F120/E120-1</f>
        <v>0.0149998969079246</v>
      </c>
    </row>
    <row r="121" customFormat="false" ht="16.5" hidden="false" customHeight="true" outlineLevel="0" collapsed="false">
      <c r="B121" s="608"/>
      <c r="C121" s="609" t="s">
        <v>352</v>
      </c>
      <c r="D121" s="605" t="s">
        <v>353</v>
      </c>
      <c r="E121" s="640" t="s">
        <v>366</v>
      </c>
      <c r="F121" s="607" t="s">
        <v>366</v>
      </c>
      <c r="G121" s="583"/>
      <c r="H121" s="584" t="n">
        <f aca="false">F121/E121-1</f>
        <v>0</v>
      </c>
    </row>
    <row r="122" customFormat="false" ht="16.5" hidden="false" customHeight="true" outlineLevel="0" collapsed="false">
      <c r="B122" s="608"/>
      <c r="C122" s="609" t="s">
        <v>355</v>
      </c>
      <c r="D122" s="605" t="s">
        <v>356</v>
      </c>
      <c r="E122" s="640" t="s">
        <v>367</v>
      </c>
      <c r="F122" s="607" t="s">
        <v>367</v>
      </c>
      <c r="G122" s="583"/>
      <c r="H122" s="584" t="n">
        <f aca="false">F122/E122-1</f>
        <v>0</v>
      </c>
    </row>
    <row r="123" customFormat="false" ht="16.5" hidden="false" customHeight="true" outlineLevel="0" collapsed="false">
      <c r="B123" s="608"/>
      <c r="C123" s="609" t="s">
        <v>358</v>
      </c>
      <c r="D123" s="605" t="s">
        <v>359</v>
      </c>
      <c r="E123" s="640" t="s">
        <v>368</v>
      </c>
      <c r="F123" s="607" t="s">
        <v>368</v>
      </c>
      <c r="G123" s="583"/>
      <c r="H123" s="584" t="n">
        <f aca="false">F123/E123-1</f>
        <v>0</v>
      </c>
    </row>
    <row r="124" customFormat="false" ht="16.5" hidden="false" customHeight="true" outlineLevel="0" collapsed="false">
      <c r="B124" s="641"/>
      <c r="C124" s="642" t="s">
        <v>361</v>
      </c>
      <c r="D124" s="605" t="s">
        <v>362</v>
      </c>
      <c r="E124" s="643" t="s">
        <v>369</v>
      </c>
      <c r="F124" s="607" t="s">
        <v>369</v>
      </c>
      <c r="G124" s="583"/>
      <c r="H124" s="584" t="n">
        <f aca="false">F124/E124-1</f>
        <v>0</v>
      </c>
    </row>
    <row r="125" customFormat="false" ht="16.5" hidden="false" customHeight="true" outlineLevel="0" collapsed="false">
      <c r="B125" s="592" t="n">
        <v>1931</v>
      </c>
      <c r="C125" s="620" t="s">
        <v>384</v>
      </c>
      <c r="D125" s="621"/>
      <c r="E125" s="622"/>
      <c r="F125" s="623"/>
      <c r="G125" s="634"/>
    </row>
    <row r="126" customFormat="false" ht="16.5" hidden="false" customHeight="true" outlineLevel="0" collapsed="false">
      <c r="B126" s="603" t="s">
        <v>208</v>
      </c>
      <c r="C126" s="604" t="s">
        <v>344</v>
      </c>
      <c r="D126" s="605" t="s">
        <v>345</v>
      </c>
      <c r="E126" s="606" t="n">
        <v>39.5243239607205</v>
      </c>
      <c r="F126" s="607" t="n">
        <v>40.1171847454868</v>
      </c>
      <c r="G126" s="583" t="n">
        <f aca="false">E126*('[2]INDEMNITES INDEXEES'!$D$4/'[2]INDEMNITES INDEXEES'!$D$5)</f>
        <v>39.7614830564204</v>
      </c>
      <c r="H126" s="584" t="n">
        <f aca="false">F126/E126-1</f>
        <v>0.014999896907925</v>
      </c>
    </row>
    <row r="127" customFormat="false" ht="16.5" hidden="false" customHeight="true" outlineLevel="0" collapsed="false">
      <c r="B127" s="608" t="s">
        <v>208</v>
      </c>
      <c r="C127" s="609" t="s">
        <v>346</v>
      </c>
      <c r="D127" s="605" t="s">
        <v>347</v>
      </c>
      <c r="E127" s="611" t="n">
        <v>35.5677267254535</v>
      </c>
      <c r="F127" s="607" t="n">
        <v>36.1012389595845</v>
      </c>
      <c r="G127" s="583" t="n">
        <f aca="false">E127*('[2]INDEMNITES INDEXEES'!$D$4/'[2]INDEMNITES INDEXEES'!$D$5)</f>
        <v>35.7811449211623</v>
      </c>
      <c r="H127" s="584" t="n">
        <f aca="false">F127/E127-1</f>
        <v>0.014999896907925</v>
      </c>
    </row>
    <row r="128" customFormat="false" ht="16.5" hidden="false" customHeight="true" outlineLevel="0" collapsed="false">
      <c r="B128" s="608" t="s">
        <v>208</v>
      </c>
      <c r="C128" s="609" t="s">
        <v>348</v>
      </c>
      <c r="D128" s="605" t="s">
        <v>349</v>
      </c>
      <c r="E128" s="611" t="n">
        <v>36.5672881322578</v>
      </c>
      <c r="F128" s="607" t="n">
        <v>37.115793684444</v>
      </c>
      <c r="G128" s="583" t="n">
        <f aca="false">E128*('[2]INDEMNITES INDEXEES'!$D$4/'[2]INDEMNITES INDEXEES'!$D$5)</f>
        <v>36.786704029017</v>
      </c>
      <c r="H128" s="584" t="n">
        <f aca="false">F128/E128-1</f>
        <v>0.014999896907925</v>
      </c>
    </row>
    <row r="129" customFormat="false" ht="16.5" hidden="false" customHeight="true" outlineLevel="0" collapsed="false">
      <c r="B129" s="608" t="s">
        <v>208</v>
      </c>
      <c r="C129" s="609" t="s">
        <v>350</v>
      </c>
      <c r="D129" s="605" t="s">
        <v>351</v>
      </c>
      <c r="E129" s="611" t="n">
        <v>32.9126417386295</v>
      </c>
      <c r="F129" s="607" t="n">
        <v>33.4063279716764</v>
      </c>
      <c r="G129" s="583" t="n">
        <f aca="false">E129*('[2]INDEMNITES INDEXEES'!$D$4/'[2]INDEMNITES INDEXEES'!$D$5)</f>
        <v>33.1101285409233</v>
      </c>
      <c r="H129" s="584" t="n">
        <f aca="false">F129/E129-1</f>
        <v>0.0149998969079246</v>
      </c>
    </row>
    <row r="130" customFormat="false" ht="16.5" hidden="false" customHeight="true" outlineLevel="0" collapsed="false">
      <c r="B130" s="608"/>
      <c r="C130" s="609" t="s">
        <v>352</v>
      </c>
      <c r="D130" s="605" t="s">
        <v>353</v>
      </c>
      <c r="E130" s="640" t="s">
        <v>366</v>
      </c>
      <c r="F130" s="607" t="s">
        <v>366</v>
      </c>
      <c r="G130" s="583"/>
      <c r="H130" s="584" t="n">
        <f aca="false">F130/E130-1</f>
        <v>0</v>
      </c>
    </row>
    <row r="131" customFormat="false" ht="16.5" hidden="false" customHeight="true" outlineLevel="0" collapsed="false">
      <c r="B131" s="608"/>
      <c r="C131" s="609" t="s">
        <v>355</v>
      </c>
      <c r="D131" s="605" t="s">
        <v>356</v>
      </c>
      <c r="E131" s="640" t="s">
        <v>367</v>
      </c>
      <c r="F131" s="607" t="s">
        <v>367</v>
      </c>
      <c r="G131" s="583"/>
      <c r="H131" s="584" t="n">
        <f aca="false">F131/E131-1</f>
        <v>0</v>
      </c>
    </row>
    <row r="132" customFormat="false" ht="16.5" hidden="false" customHeight="true" outlineLevel="0" collapsed="false">
      <c r="B132" s="608"/>
      <c r="C132" s="609" t="s">
        <v>358</v>
      </c>
      <c r="D132" s="605" t="s">
        <v>359</v>
      </c>
      <c r="E132" s="640" t="s">
        <v>368</v>
      </c>
      <c r="F132" s="607" t="s">
        <v>368</v>
      </c>
      <c r="G132" s="583"/>
      <c r="H132" s="584" t="n">
        <f aca="false">F132/E132-1</f>
        <v>0</v>
      </c>
    </row>
    <row r="133" customFormat="false" ht="16.5" hidden="false" customHeight="true" outlineLevel="0" collapsed="false">
      <c r="B133" s="641"/>
      <c r="C133" s="642" t="s">
        <v>361</v>
      </c>
      <c r="D133" s="605" t="s">
        <v>362</v>
      </c>
      <c r="E133" s="643" t="s">
        <v>369</v>
      </c>
      <c r="F133" s="607" t="s">
        <v>369</v>
      </c>
      <c r="G133" s="583"/>
      <c r="H133" s="584" t="n">
        <f aca="false">F133/E133-1</f>
        <v>0</v>
      </c>
    </row>
    <row r="134" customFormat="false" ht="16.5" hidden="false" customHeight="true" outlineLevel="0" collapsed="false">
      <c r="B134" s="592" t="n">
        <v>1932</v>
      </c>
      <c r="C134" s="620" t="s">
        <v>385</v>
      </c>
      <c r="D134" s="621"/>
      <c r="E134" s="622"/>
      <c r="F134" s="623"/>
      <c r="G134" s="583"/>
    </row>
    <row r="135" customFormat="false" ht="16.5" hidden="false" customHeight="true" outlineLevel="0" collapsed="false">
      <c r="B135" s="603" t="s">
        <v>208</v>
      </c>
      <c r="C135" s="604" t="s">
        <v>344</v>
      </c>
      <c r="D135" s="605" t="s">
        <v>345</v>
      </c>
      <c r="E135" s="606" t="n">
        <v>39.5243239607205</v>
      </c>
      <c r="F135" s="607" t="n">
        <v>40.1171847454868</v>
      </c>
      <c r="G135" s="583" t="n">
        <f aca="false">E135*('[2]INDEMNITES INDEXEES'!$D$4/'[2]INDEMNITES INDEXEES'!$D$5)</f>
        <v>39.7614830564204</v>
      </c>
      <c r="H135" s="584" t="n">
        <f aca="false">F135/E135-1</f>
        <v>0.014999896907925</v>
      </c>
    </row>
    <row r="136" customFormat="false" ht="16.5" hidden="false" customHeight="true" outlineLevel="0" collapsed="false">
      <c r="B136" s="608" t="s">
        <v>208</v>
      </c>
      <c r="C136" s="609" t="s">
        <v>346</v>
      </c>
      <c r="D136" s="605" t="s">
        <v>347</v>
      </c>
      <c r="E136" s="611" t="n">
        <v>35.5677267254535</v>
      </c>
      <c r="F136" s="607" t="n">
        <v>36.1012389595845</v>
      </c>
      <c r="G136" s="583" t="n">
        <f aca="false">E136*('[2]INDEMNITES INDEXEES'!$D$4/'[2]INDEMNITES INDEXEES'!$D$5)</f>
        <v>35.7811449211623</v>
      </c>
      <c r="H136" s="584" t="n">
        <f aca="false">F136/E136-1</f>
        <v>0.014999896907925</v>
      </c>
    </row>
    <row r="137" customFormat="false" ht="16.5" hidden="false" customHeight="true" outlineLevel="0" collapsed="false">
      <c r="B137" s="608" t="s">
        <v>208</v>
      </c>
      <c r="C137" s="609" t="s">
        <v>348</v>
      </c>
      <c r="D137" s="605" t="s">
        <v>349</v>
      </c>
      <c r="E137" s="611" t="n">
        <v>36.5672881322578</v>
      </c>
      <c r="F137" s="607" t="n">
        <v>37.115793684444</v>
      </c>
      <c r="G137" s="583" t="n">
        <f aca="false">E137*('[2]INDEMNITES INDEXEES'!$D$4/'[2]INDEMNITES INDEXEES'!$D$5)</f>
        <v>36.786704029017</v>
      </c>
      <c r="H137" s="584" t="n">
        <f aca="false">F137/E137-1</f>
        <v>0.014999896907925</v>
      </c>
    </row>
    <row r="138" customFormat="false" ht="16.5" hidden="false" customHeight="true" outlineLevel="0" collapsed="false">
      <c r="B138" s="608" t="s">
        <v>208</v>
      </c>
      <c r="C138" s="609" t="s">
        <v>350</v>
      </c>
      <c r="D138" s="605" t="s">
        <v>351</v>
      </c>
      <c r="E138" s="611" t="n">
        <v>32.9126417386295</v>
      </c>
      <c r="F138" s="607" t="n">
        <v>33.4063279716764</v>
      </c>
      <c r="G138" s="583" t="n">
        <f aca="false">E138*('[2]INDEMNITES INDEXEES'!$D$4/'[2]INDEMNITES INDEXEES'!$D$5)</f>
        <v>33.1101285409233</v>
      </c>
      <c r="H138" s="584" t="n">
        <f aca="false">F138/E138-1</f>
        <v>0.0149998969079246</v>
      </c>
    </row>
    <row r="139" customFormat="false" ht="16.5" hidden="false" customHeight="true" outlineLevel="0" collapsed="false">
      <c r="B139" s="608"/>
      <c r="C139" s="609" t="s">
        <v>352</v>
      </c>
      <c r="D139" s="605" t="s">
        <v>353</v>
      </c>
      <c r="E139" s="640" t="s">
        <v>366</v>
      </c>
      <c r="F139" s="607" t="s">
        <v>366</v>
      </c>
      <c r="G139" s="583"/>
      <c r="H139" s="584" t="n">
        <f aca="false">F139/E139-1</f>
        <v>0</v>
      </c>
    </row>
    <row r="140" customFormat="false" ht="16.5" hidden="false" customHeight="true" outlineLevel="0" collapsed="false">
      <c r="B140" s="608"/>
      <c r="C140" s="609" t="s">
        <v>355</v>
      </c>
      <c r="D140" s="605" t="s">
        <v>356</v>
      </c>
      <c r="E140" s="640" t="s">
        <v>367</v>
      </c>
      <c r="F140" s="607" t="s">
        <v>367</v>
      </c>
      <c r="G140" s="583"/>
      <c r="H140" s="584" t="n">
        <f aca="false">F140/E140-1</f>
        <v>0</v>
      </c>
    </row>
    <row r="141" customFormat="false" ht="16.5" hidden="false" customHeight="true" outlineLevel="0" collapsed="false">
      <c r="B141" s="608"/>
      <c r="C141" s="609" t="s">
        <v>358</v>
      </c>
      <c r="D141" s="605" t="s">
        <v>359</v>
      </c>
      <c r="E141" s="640" t="s">
        <v>368</v>
      </c>
      <c r="F141" s="607" t="s">
        <v>368</v>
      </c>
      <c r="G141" s="583"/>
      <c r="H141" s="584" t="n">
        <f aca="false">F141/E141-1</f>
        <v>0</v>
      </c>
    </row>
    <row r="142" customFormat="false" ht="16.5" hidden="false" customHeight="true" outlineLevel="0" collapsed="false">
      <c r="B142" s="641"/>
      <c r="C142" s="642" t="s">
        <v>361</v>
      </c>
      <c r="D142" s="605" t="s">
        <v>362</v>
      </c>
      <c r="E142" s="643" t="s">
        <v>369</v>
      </c>
      <c r="F142" s="607" t="s">
        <v>369</v>
      </c>
      <c r="G142" s="583"/>
      <c r="H142" s="584" t="n">
        <f aca="false">F142/E142-1</f>
        <v>0</v>
      </c>
    </row>
    <row r="143" customFormat="false" ht="16.5" hidden="false" customHeight="true" outlineLevel="0" collapsed="false">
      <c r="B143" s="592" t="n">
        <v>1933</v>
      </c>
      <c r="C143" s="620" t="s">
        <v>386</v>
      </c>
      <c r="D143" s="621"/>
      <c r="E143" s="622"/>
      <c r="F143" s="623"/>
      <c r="G143" s="634"/>
    </row>
    <row r="144" customFormat="false" ht="16.5" hidden="false" customHeight="true" outlineLevel="0" collapsed="false">
      <c r="B144" s="603" t="s">
        <v>208</v>
      </c>
      <c r="C144" s="604" t="s">
        <v>344</v>
      </c>
      <c r="D144" s="605" t="s">
        <v>345</v>
      </c>
      <c r="E144" s="606" t="n">
        <v>39.5243239607205</v>
      </c>
      <c r="F144" s="607" t="n">
        <v>40.1171847454868</v>
      </c>
      <c r="G144" s="583" t="n">
        <f aca="false">E144*('[2]INDEMNITES INDEXEES'!$D$4/'[2]INDEMNITES INDEXEES'!$D$5)</f>
        <v>39.7614830564204</v>
      </c>
      <c r="H144" s="584" t="n">
        <f aca="false">F144/E144-1</f>
        <v>0.014999896907925</v>
      </c>
    </row>
    <row r="145" customFormat="false" ht="16.5" hidden="false" customHeight="true" outlineLevel="0" collapsed="false">
      <c r="B145" s="608" t="s">
        <v>208</v>
      </c>
      <c r="C145" s="609" t="s">
        <v>346</v>
      </c>
      <c r="D145" s="605" t="s">
        <v>347</v>
      </c>
      <c r="E145" s="611" t="n">
        <v>35.5677267254535</v>
      </c>
      <c r="F145" s="607" t="n">
        <v>36.1012389595845</v>
      </c>
      <c r="G145" s="583" t="n">
        <f aca="false">E145*('[2]INDEMNITES INDEXEES'!$D$4/'[2]INDEMNITES INDEXEES'!$D$5)</f>
        <v>35.7811449211623</v>
      </c>
      <c r="H145" s="584" t="n">
        <f aca="false">F145/E145-1</f>
        <v>0.014999896907925</v>
      </c>
    </row>
    <row r="146" customFormat="false" ht="16.5" hidden="false" customHeight="true" outlineLevel="0" collapsed="false">
      <c r="B146" s="608" t="s">
        <v>208</v>
      </c>
      <c r="C146" s="609" t="s">
        <v>348</v>
      </c>
      <c r="D146" s="605" t="s">
        <v>349</v>
      </c>
      <c r="E146" s="611" t="n">
        <v>36.5672881322578</v>
      </c>
      <c r="F146" s="607" t="n">
        <v>37.115793684444</v>
      </c>
      <c r="G146" s="583" t="n">
        <f aca="false">E146*('[2]INDEMNITES INDEXEES'!$D$4/'[2]INDEMNITES INDEXEES'!$D$5)</f>
        <v>36.786704029017</v>
      </c>
      <c r="H146" s="584" t="n">
        <f aca="false">F146/E146-1</f>
        <v>0.014999896907925</v>
      </c>
    </row>
    <row r="147" customFormat="false" ht="16.5" hidden="false" customHeight="true" outlineLevel="0" collapsed="false">
      <c r="B147" s="608" t="s">
        <v>208</v>
      </c>
      <c r="C147" s="609" t="s">
        <v>350</v>
      </c>
      <c r="D147" s="605" t="s">
        <v>351</v>
      </c>
      <c r="E147" s="611" t="n">
        <v>32.9126417386295</v>
      </c>
      <c r="F147" s="607" t="n">
        <v>33.4063279716764</v>
      </c>
      <c r="G147" s="583" t="n">
        <f aca="false">E147*('[2]INDEMNITES INDEXEES'!$D$4/'[2]INDEMNITES INDEXEES'!$D$5)</f>
        <v>33.1101285409233</v>
      </c>
      <c r="H147" s="584" t="n">
        <f aca="false">F147/E147-1</f>
        <v>0.0149998969079246</v>
      </c>
    </row>
    <row r="148" customFormat="false" ht="16.5" hidden="false" customHeight="true" outlineLevel="0" collapsed="false">
      <c r="B148" s="608"/>
      <c r="C148" s="609" t="s">
        <v>352</v>
      </c>
      <c r="D148" s="605" t="s">
        <v>353</v>
      </c>
      <c r="E148" s="640" t="n">
        <v>44.23</v>
      </c>
      <c r="F148" s="607" t="n">
        <v>44.23</v>
      </c>
      <c r="G148" s="583"/>
      <c r="H148" s="584" t="n">
        <f aca="false">F148/E148-1</f>
        <v>0</v>
      </c>
    </row>
    <row r="149" customFormat="false" ht="16.5" hidden="false" customHeight="true" outlineLevel="0" collapsed="false">
      <c r="B149" s="608"/>
      <c r="C149" s="609" t="s">
        <v>355</v>
      </c>
      <c r="D149" s="605" t="s">
        <v>356</v>
      </c>
      <c r="E149" s="640" t="s">
        <v>367</v>
      </c>
      <c r="F149" s="607" t="s">
        <v>367</v>
      </c>
      <c r="G149" s="583"/>
      <c r="H149" s="584" t="n">
        <f aca="false">F149/E149-1</f>
        <v>0</v>
      </c>
    </row>
    <row r="150" customFormat="false" ht="16.5" hidden="false" customHeight="true" outlineLevel="0" collapsed="false">
      <c r="B150" s="608"/>
      <c r="C150" s="609" t="s">
        <v>358</v>
      </c>
      <c r="D150" s="605" t="s">
        <v>359</v>
      </c>
      <c r="E150" s="640" t="s">
        <v>368</v>
      </c>
      <c r="F150" s="607" t="s">
        <v>368</v>
      </c>
      <c r="G150" s="583"/>
      <c r="H150" s="584" t="n">
        <f aca="false">F150/E150-1</f>
        <v>0</v>
      </c>
    </row>
    <row r="151" customFormat="false" ht="16.5" hidden="false" customHeight="true" outlineLevel="0" collapsed="false">
      <c r="B151" s="641"/>
      <c r="C151" s="642" t="s">
        <v>361</v>
      </c>
      <c r="D151" s="605" t="s">
        <v>362</v>
      </c>
      <c r="E151" s="643" t="s">
        <v>369</v>
      </c>
      <c r="F151" s="607" t="s">
        <v>369</v>
      </c>
      <c r="G151" s="583"/>
      <c r="H151" s="584" t="n">
        <f aca="false">F151/E151-1</f>
        <v>0</v>
      </c>
    </row>
    <row r="152" customFormat="false" ht="16.5" hidden="false" customHeight="true" outlineLevel="0" collapsed="false">
      <c r="B152" s="592" t="n">
        <v>1934</v>
      </c>
      <c r="C152" s="620" t="s">
        <v>387</v>
      </c>
      <c r="D152" s="621"/>
      <c r="E152" s="622"/>
      <c r="F152" s="623"/>
      <c r="G152" s="634"/>
    </row>
    <row r="153" customFormat="false" ht="16.5" hidden="false" customHeight="true" outlineLevel="0" collapsed="false">
      <c r="B153" s="603" t="s">
        <v>208</v>
      </c>
      <c r="C153" s="604" t="s">
        <v>344</v>
      </c>
      <c r="D153" s="605" t="s">
        <v>345</v>
      </c>
      <c r="E153" s="606" t="n">
        <v>39.5243239607205</v>
      </c>
      <c r="F153" s="607" t="n">
        <v>40.1171847454868</v>
      </c>
      <c r="G153" s="583" t="n">
        <f aca="false">E153*('[2]INDEMNITES INDEXEES'!$D$4/'[2]INDEMNITES INDEXEES'!$D$5)</f>
        <v>39.7614830564204</v>
      </c>
      <c r="H153" s="584" t="n">
        <f aca="false">F153/E153-1</f>
        <v>0.014999896907925</v>
      </c>
    </row>
    <row r="154" customFormat="false" ht="16.5" hidden="false" customHeight="true" outlineLevel="0" collapsed="false">
      <c r="B154" s="608" t="s">
        <v>208</v>
      </c>
      <c r="C154" s="609" t="s">
        <v>346</v>
      </c>
      <c r="D154" s="605" t="s">
        <v>347</v>
      </c>
      <c r="E154" s="611" t="n">
        <v>35.5677267254535</v>
      </c>
      <c r="F154" s="607" t="n">
        <v>36.1012389595845</v>
      </c>
      <c r="G154" s="583" t="n">
        <f aca="false">E154*('[2]INDEMNITES INDEXEES'!$D$4/'[2]INDEMNITES INDEXEES'!$D$5)</f>
        <v>35.7811449211623</v>
      </c>
      <c r="H154" s="584" t="n">
        <f aca="false">F154/E154-1</f>
        <v>0.014999896907925</v>
      </c>
    </row>
    <row r="155" customFormat="false" ht="16.5" hidden="false" customHeight="true" outlineLevel="0" collapsed="false">
      <c r="B155" s="608" t="s">
        <v>208</v>
      </c>
      <c r="C155" s="609" t="s">
        <v>348</v>
      </c>
      <c r="D155" s="605" t="s">
        <v>349</v>
      </c>
      <c r="E155" s="611" t="n">
        <v>36.5672881322578</v>
      </c>
      <c r="F155" s="607" t="n">
        <v>37.115793684444</v>
      </c>
      <c r="G155" s="583" t="n">
        <f aca="false">E155*('[2]INDEMNITES INDEXEES'!$D$4/'[2]INDEMNITES INDEXEES'!$D$5)</f>
        <v>36.786704029017</v>
      </c>
      <c r="H155" s="584" t="n">
        <f aca="false">F155/E155-1</f>
        <v>0.014999896907925</v>
      </c>
    </row>
    <row r="156" customFormat="false" ht="16.5" hidden="false" customHeight="true" outlineLevel="0" collapsed="false">
      <c r="B156" s="608" t="s">
        <v>208</v>
      </c>
      <c r="C156" s="609" t="s">
        <v>350</v>
      </c>
      <c r="D156" s="605" t="s">
        <v>351</v>
      </c>
      <c r="E156" s="611" t="n">
        <v>32.9126417386295</v>
      </c>
      <c r="F156" s="607" t="n">
        <v>33.4063279716764</v>
      </c>
      <c r="G156" s="583" t="n">
        <f aca="false">E156*('[2]INDEMNITES INDEXEES'!$D$4/'[2]INDEMNITES INDEXEES'!$D$5)</f>
        <v>33.1101285409233</v>
      </c>
      <c r="H156" s="584" t="n">
        <f aca="false">F156/E156-1</f>
        <v>0.0149998969079246</v>
      </c>
    </row>
    <row r="157" customFormat="false" ht="16.5" hidden="false" customHeight="true" outlineLevel="0" collapsed="false">
      <c r="B157" s="608"/>
      <c r="C157" s="609" t="s">
        <v>352</v>
      </c>
      <c r="D157" s="605" t="s">
        <v>353</v>
      </c>
      <c r="E157" s="640" t="s">
        <v>366</v>
      </c>
      <c r="F157" s="607" t="s">
        <v>366</v>
      </c>
      <c r="G157" s="583"/>
      <c r="H157" s="584" t="n">
        <f aca="false">F157/E157-1</f>
        <v>0</v>
      </c>
    </row>
    <row r="158" customFormat="false" ht="16.5" hidden="false" customHeight="true" outlineLevel="0" collapsed="false">
      <c r="B158" s="608"/>
      <c r="C158" s="609" t="s">
        <v>355</v>
      </c>
      <c r="D158" s="605" t="s">
        <v>356</v>
      </c>
      <c r="E158" s="640" t="s">
        <v>367</v>
      </c>
      <c r="F158" s="607" t="s">
        <v>367</v>
      </c>
      <c r="G158" s="583"/>
      <c r="H158" s="584" t="n">
        <f aca="false">F158/E158-1</f>
        <v>0</v>
      </c>
    </row>
    <row r="159" customFormat="false" ht="16.5" hidden="false" customHeight="true" outlineLevel="0" collapsed="false">
      <c r="B159" s="608"/>
      <c r="C159" s="609" t="s">
        <v>358</v>
      </c>
      <c r="D159" s="605" t="s">
        <v>359</v>
      </c>
      <c r="E159" s="640" t="s">
        <v>368</v>
      </c>
      <c r="F159" s="607" t="s">
        <v>368</v>
      </c>
      <c r="G159" s="583"/>
      <c r="H159" s="584" t="n">
        <f aca="false">F159/E159-1</f>
        <v>0</v>
      </c>
    </row>
    <row r="160" customFormat="false" ht="16.5" hidden="false" customHeight="true" outlineLevel="0" collapsed="false">
      <c r="B160" s="641"/>
      <c r="C160" s="642" t="s">
        <v>361</v>
      </c>
      <c r="D160" s="605" t="s">
        <v>362</v>
      </c>
      <c r="E160" s="643" t="s">
        <v>369</v>
      </c>
      <c r="F160" s="607" t="s">
        <v>369</v>
      </c>
      <c r="G160" s="583"/>
      <c r="H160" s="584" t="n">
        <f aca="false">F160/E160-1</f>
        <v>0</v>
      </c>
    </row>
    <row r="161" customFormat="false" ht="16.5" hidden="false" customHeight="true" outlineLevel="0" collapsed="false">
      <c r="B161" s="592" t="n">
        <v>1935</v>
      </c>
      <c r="C161" s="620" t="s">
        <v>388</v>
      </c>
      <c r="D161" s="621"/>
      <c r="E161" s="622"/>
      <c r="F161" s="623"/>
      <c r="G161" s="634"/>
    </row>
    <row r="162" customFormat="false" ht="16.5" hidden="false" customHeight="true" outlineLevel="0" collapsed="false">
      <c r="B162" s="603" t="s">
        <v>208</v>
      </c>
      <c r="C162" s="604" t="s">
        <v>344</v>
      </c>
      <c r="D162" s="605" t="s">
        <v>345</v>
      </c>
      <c r="E162" s="606" t="n">
        <v>39.5243239607205</v>
      </c>
      <c r="F162" s="607" t="n">
        <v>40.1171847454868</v>
      </c>
      <c r="G162" s="583" t="n">
        <f aca="false">E162*('[2]INDEMNITES INDEXEES'!$D$4/'[2]INDEMNITES INDEXEES'!$D$5)</f>
        <v>39.7614830564204</v>
      </c>
      <c r="H162" s="584" t="n">
        <f aca="false">F162/E162-1</f>
        <v>0.014999896907925</v>
      </c>
    </row>
    <row r="163" customFormat="false" ht="16.5" hidden="false" customHeight="true" outlineLevel="0" collapsed="false">
      <c r="B163" s="608" t="s">
        <v>208</v>
      </c>
      <c r="C163" s="609" t="s">
        <v>346</v>
      </c>
      <c r="D163" s="605" t="s">
        <v>347</v>
      </c>
      <c r="E163" s="611" t="n">
        <v>35.5677267254535</v>
      </c>
      <c r="F163" s="607" t="n">
        <v>36.1012389595845</v>
      </c>
      <c r="G163" s="583" t="n">
        <f aca="false">E163*('[2]INDEMNITES INDEXEES'!$D$4/'[2]INDEMNITES INDEXEES'!$D$5)</f>
        <v>35.7811449211623</v>
      </c>
      <c r="H163" s="584" t="n">
        <f aca="false">F163/E163-1</f>
        <v>0.014999896907925</v>
      </c>
    </row>
    <row r="164" customFormat="false" ht="16.5" hidden="false" customHeight="true" outlineLevel="0" collapsed="false">
      <c r="B164" s="608" t="s">
        <v>208</v>
      </c>
      <c r="C164" s="609" t="s">
        <v>348</v>
      </c>
      <c r="D164" s="605" t="s">
        <v>349</v>
      </c>
      <c r="E164" s="611" t="n">
        <v>36.5672881322578</v>
      </c>
      <c r="F164" s="607" t="n">
        <v>37.115793684444</v>
      </c>
      <c r="G164" s="583" t="n">
        <f aca="false">E164*('[2]INDEMNITES INDEXEES'!$D$4/'[2]INDEMNITES INDEXEES'!$D$5)</f>
        <v>36.786704029017</v>
      </c>
      <c r="H164" s="584" t="n">
        <f aca="false">F164/E164-1</f>
        <v>0.014999896907925</v>
      </c>
    </row>
    <row r="165" customFormat="false" ht="16.5" hidden="false" customHeight="true" outlineLevel="0" collapsed="false">
      <c r="B165" s="608" t="s">
        <v>208</v>
      </c>
      <c r="C165" s="609" t="s">
        <v>350</v>
      </c>
      <c r="D165" s="605" t="s">
        <v>351</v>
      </c>
      <c r="E165" s="611" t="n">
        <v>32.9126417386295</v>
      </c>
      <c r="F165" s="607" t="n">
        <v>33.4063279716764</v>
      </c>
      <c r="G165" s="583" t="n">
        <f aca="false">E165*('[2]INDEMNITES INDEXEES'!$D$4/'[2]INDEMNITES INDEXEES'!$D$5)</f>
        <v>33.1101285409233</v>
      </c>
      <c r="H165" s="584" t="n">
        <f aca="false">F165/E165-1</f>
        <v>0.0149998969079246</v>
      </c>
    </row>
    <row r="166" customFormat="false" ht="16.5" hidden="false" customHeight="true" outlineLevel="0" collapsed="false">
      <c r="B166" s="608"/>
      <c r="C166" s="609" t="s">
        <v>352</v>
      </c>
      <c r="D166" s="605" t="s">
        <v>353</v>
      </c>
      <c r="E166" s="640" t="s">
        <v>366</v>
      </c>
      <c r="F166" s="607" t="s">
        <v>366</v>
      </c>
      <c r="G166" s="583"/>
      <c r="H166" s="584" t="n">
        <f aca="false">F166/E166-1</f>
        <v>0</v>
      </c>
    </row>
    <row r="167" customFormat="false" ht="16.5" hidden="false" customHeight="true" outlineLevel="0" collapsed="false">
      <c r="B167" s="608"/>
      <c r="C167" s="609" t="s">
        <v>355</v>
      </c>
      <c r="D167" s="605" t="s">
        <v>356</v>
      </c>
      <c r="E167" s="640" t="s">
        <v>367</v>
      </c>
      <c r="F167" s="607" t="s">
        <v>367</v>
      </c>
      <c r="G167" s="583"/>
      <c r="H167" s="584" t="n">
        <f aca="false">F167/E167-1</f>
        <v>0</v>
      </c>
    </row>
    <row r="168" customFormat="false" ht="16.5" hidden="false" customHeight="true" outlineLevel="0" collapsed="false">
      <c r="B168" s="608"/>
      <c r="C168" s="609" t="s">
        <v>358</v>
      </c>
      <c r="D168" s="605" t="s">
        <v>359</v>
      </c>
      <c r="E168" s="640" t="s">
        <v>368</v>
      </c>
      <c r="F168" s="607" t="s">
        <v>368</v>
      </c>
      <c r="G168" s="583"/>
      <c r="H168" s="584" t="n">
        <f aca="false">F168/E168-1</f>
        <v>0</v>
      </c>
    </row>
    <row r="169" customFormat="false" ht="16.5" hidden="false" customHeight="true" outlineLevel="0" collapsed="false">
      <c r="B169" s="641"/>
      <c r="C169" s="642" t="s">
        <v>361</v>
      </c>
      <c r="D169" s="605" t="s">
        <v>362</v>
      </c>
      <c r="E169" s="643" t="s">
        <v>369</v>
      </c>
      <c r="F169" s="607" t="s">
        <v>369</v>
      </c>
      <c r="G169" s="583"/>
      <c r="H169" s="584" t="n">
        <f aca="false">F169/E169-1</f>
        <v>0</v>
      </c>
    </row>
    <row r="170" customFormat="false" ht="16.5" hidden="false" customHeight="true" outlineLevel="0" collapsed="false">
      <c r="B170" s="592" t="n">
        <v>1936</v>
      </c>
      <c r="C170" s="620" t="s">
        <v>389</v>
      </c>
      <c r="D170" s="621"/>
      <c r="E170" s="622"/>
      <c r="F170" s="623"/>
      <c r="G170" s="583"/>
    </row>
    <row r="171" customFormat="false" ht="16.5" hidden="false" customHeight="true" outlineLevel="0" collapsed="false">
      <c r="B171" s="603" t="s">
        <v>208</v>
      </c>
      <c r="C171" s="604" t="s">
        <v>344</v>
      </c>
      <c r="D171" s="605" t="s">
        <v>345</v>
      </c>
      <c r="E171" s="606" t="n">
        <v>39.5243239607205</v>
      </c>
      <c r="F171" s="607" t="n">
        <v>40.1171847454868</v>
      </c>
      <c r="G171" s="583" t="n">
        <f aca="false">E171*('[2]INDEMNITES INDEXEES'!$D$4/'[2]INDEMNITES INDEXEES'!$D$5)</f>
        <v>39.7614830564204</v>
      </c>
      <c r="H171" s="584" t="n">
        <f aca="false">F171/E171-1</f>
        <v>0.014999896907925</v>
      </c>
    </row>
    <row r="172" customFormat="false" ht="16.5" hidden="false" customHeight="true" outlineLevel="0" collapsed="false">
      <c r="B172" s="608" t="s">
        <v>208</v>
      </c>
      <c r="C172" s="609" t="s">
        <v>346</v>
      </c>
      <c r="D172" s="605" t="s">
        <v>347</v>
      </c>
      <c r="E172" s="611" t="n">
        <v>35.5677267254535</v>
      </c>
      <c r="F172" s="607" t="n">
        <v>36.1012389595845</v>
      </c>
      <c r="G172" s="583" t="n">
        <f aca="false">E172*('[2]INDEMNITES INDEXEES'!$D$4/'[2]INDEMNITES INDEXEES'!$D$5)</f>
        <v>35.7811449211623</v>
      </c>
      <c r="H172" s="584" t="n">
        <f aca="false">F172/E172-1</f>
        <v>0.014999896907925</v>
      </c>
    </row>
    <row r="173" customFormat="false" ht="16.5" hidden="false" customHeight="true" outlineLevel="0" collapsed="false">
      <c r="B173" s="608" t="s">
        <v>208</v>
      </c>
      <c r="C173" s="609" t="s">
        <v>348</v>
      </c>
      <c r="D173" s="605" t="s">
        <v>349</v>
      </c>
      <c r="E173" s="611" t="n">
        <v>36.5672881322578</v>
      </c>
      <c r="F173" s="607" t="n">
        <v>37.115793684444</v>
      </c>
      <c r="G173" s="583" t="n">
        <f aca="false">E173*('[2]INDEMNITES INDEXEES'!$D$4/'[2]INDEMNITES INDEXEES'!$D$5)</f>
        <v>36.786704029017</v>
      </c>
      <c r="H173" s="584" t="n">
        <f aca="false">F173/E173-1</f>
        <v>0.014999896907925</v>
      </c>
    </row>
    <row r="174" customFormat="false" ht="16.5" hidden="false" customHeight="true" outlineLevel="0" collapsed="false">
      <c r="B174" s="608" t="s">
        <v>208</v>
      </c>
      <c r="C174" s="609" t="s">
        <v>350</v>
      </c>
      <c r="D174" s="605" t="s">
        <v>351</v>
      </c>
      <c r="E174" s="611" t="n">
        <v>32.9126417386295</v>
      </c>
      <c r="F174" s="607" t="n">
        <v>33.4063279716764</v>
      </c>
      <c r="G174" s="583" t="n">
        <f aca="false">E174*('[2]INDEMNITES INDEXEES'!$D$4/'[2]INDEMNITES INDEXEES'!$D$5)</f>
        <v>33.1101285409233</v>
      </c>
      <c r="H174" s="584" t="n">
        <f aca="false">F174/E174-1</f>
        <v>0.0149998969079246</v>
      </c>
    </row>
    <row r="175" customFormat="false" ht="16.5" hidden="false" customHeight="true" outlineLevel="0" collapsed="false">
      <c r="B175" s="608"/>
      <c r="C175" s="609" t="s">
        <v>352</v>
      </c>
      <c r="D175" s="605" t="s">
        <v>353</v>
      </c>
      <c r="E175" s="640" t="s">
        <v>366</v>
      </c>
      <c r="F175" s="607" t="s">
        <v>366</v>
      </c>
      <c r="G175" s="583"/>
      <c r="H175" s="584" t="n">
        <f aca="false">F175/E175-1</f>
        <v>0</v>
      </c>
    </row>
    <row r="176" customFormat="false" ht="16.5" hidden="false" customHeight="true" outlineLevel="0" collapsed="false">
      <c r="B176" s="608"/>
      <c r="C176" s="609" t="s">
        <v>355</v>
      </c>
      <c r="D176" s="605" t="s">
        <v>356</v>
      </c>
      <c r="E176" s="640" t="s">
        <v>367</v>
      </c>
      <c r="F176" s="607" t="s">
        <v>367</v>
      </c>
      <c r="G176" s="583"/>
      <c r="H176" s="584" t="n">
        <f aca="false">F176/E176-1</f>
        <v>0</v>
      </c>
    </row>
    <row r="177" customFormat="false" ht="16.5" hidden="false" customHeight="true" outlineLevel="0" collapsed="false">
      <c r="B177" s="608"/>
      <c r="C177" s="609" t="s">
        <v>358</v>
      </c>
      <c r="D177" s="605" t="s">
        <v>359</v>
      </c>
      <c r="E177" s="640" t="s">
        <v>368</v>
      </c>
      <c r="F177" s="607" t="s">
        <v>368</v>
      </c>
      <c r="G177" s="583"/>
      <c r="H177" s="584" t="n">
        <f aca="false">F177/E177-1</f>
        <v>0</v>
      </c>
    </row>
    <row r="178" customFormat="false" ht="16.5" hidden="false" customHeight="true" outlineLevel="0" collapsed="false">
      <c r="B178" s="641"/>
      <c r="C178" s="642" t="s">
        <v>361</v>
      </c>
      <c r="D178" s="605" t="s">
        <v>362</v>
      </c>
      <c r="E178" s="643" t="s">
        <v>369</v>
      </c>
      <c r="F178" s="607" t="s">
        <v>369</v>
      </c>
      <c r="G178" s="583"/>
      <c r="H178" s="584" t="n">
        <f aca="false">F178/E178-1</f>
        <v>0</v>
      </c>
    </row>
    <row r="179" customFormat="false" ht="16.5" hidden="false" customHeight="true" outlineLevel="0" collapsed="false">
      <c r="B179" s="592" t="n">
        <v>1937</v>
      </c>
      <c r="C179" s="620" t="s">
        <v>390</v>
      </c>
      <c r="D179" s="621"/>
      <c r="E179" s="622"/>
      <c r="F179" s="623"/>
      <c r="G179" s="583"/>
    </row>
    <row r="180" customFormat="false" ht="16.5" hidden="false" customHeight="true" outlineLevel="0" collapsed="false">
      <c r="B180" s="603" t="s">
        <v>208</v>
      </c>
      <c r="C180" s="604" t="s">
        <v>344</v>
      </c>
      <c r="D180" s="605" t="s">
        <v>345</v>
      </c>
      <c r="E180" s="606" t="n">
        <v>39.5243239607205</v>
      </c>
      <c r="F180" s="607" t="n">
        <v>40.1171847454868</v>
      </c>
      <c r="G180" s="583" t="n">
        <f aca="false">E180*('[2]INDEMNITES INDEXEES'!$D$4/'[2]INDEMNITES INDEXEES'!$D$5)</f>
        <v>39.7614830564204</v>
      </c>
      <c r="H180" s="584" t="n">
        <f aca="false">F180/E180-1</f>
        <v>0.014999896907925</v>
      </c>
    </row>
    <row r="181" customFormat="false" ht="16.5" hidden="false" customHeight="true" outlineLevel="0" collapsed="false">
      <c r="B181" s="608" t="s">
        <v>208</v>
      </c>
      <c r="C181" s="609" t="s">
        <v>346</v>
      </c>
      <c r="D181" s="605" t="s">
        <v>347</v>
      </c>
      <c r="E181" s="611" t="n">
        <v>35.5677267254535</v>
      </c>
      <c r="F181" s="607" t="n">
        <v>36.1012389595845</v>
      </c>
      <c r="G181" s="583" t="n">
        <f aca="false">E181*('[2]INDEMNITES INDEXEES'!$D$4/'[2]INDEMNITES INDEXEES'!$D$5)</f>
        <v>35.7811449211623</v>
      </c>
      <c r="H181" s="584" t="n">
        <f aca="false">F181/E181-1</f>
        <v>0.014999896907925</v>
      </c>
    </row>
    <row r="182" customFormat="false" ht="16.5" hidden="false" customHeight="true" outlineLevel="0" collapsed="false">
      <c r="B182" s="608" t="s">
        <v>208</v>
      </c>
      <c r="C182" s="609" t="s">
        <v>348</v>
      </c>
      <c r="D182" s="605" t="s">
        <v>349</v>
      </c>
      <c r="E182" s="611" t="n">
        <v>36.5672881322578</v>
      </c>
      <c r="F182" s="607" t="n">
        <v>37.115793684444</v>
      </c>
      <c r="G182" s="583" t="n">
        <f aca="false">E182*('[2]INDEMNITES INDEXEES'!$D$4/'[2]INDEMNITES INDEXEES'!$D$5)</f>
        <v>36.786704029017</v>
      </c>
      <c r="H182" s="584" t="n">
        <f aca="false">F182/E182-1</f>
        <v>0.014999896907925</v>
      </c>
    </row>
    <row r="183" customFormat="false" ht="16.5" hidden="false" customHeight="true" outlineLevel="0" collapsed="false">
      <c r="B183" s="608" t="s">
        <v>208</v>
      </c>
      <c r="C183" s="609" t="s">
        <v>350</v>
      </c>
      <c r="D183" s="605" t="s">
        <v>351</v>
      </c>
      <c r="E183" s="611" t="n">
        <v>32.9126417386295</v>
      </c>
      <c r="F183" s="607" t="n">
        <v>33.4063279716764</v>
      </c>
      <c r="G183" s="583" t="n">
        <f aca="false">E183*('[2]INDEMNITES INDEXEES'!$D$4/'[2]INDEMNITES INDEXEES'!$D$5)</f>
        <v>33.1101285409233</v>
      </c>
      <c r="H183" s="584" t="n">
        <f aca="false">F183/E183-1</f>
        <v>0.0149998969079246</v>
      </c>
    </row>
    <row r="184" customFormat="false" ht="16.5" hidden="false" customHeight="true" outlineLevel="0" collapsed="false">
      <c r="B184" s="608"/>
      <c r="C184" s="609" t="s">
        <v>352</v>
      </c>
      <c r="D184" s="605" t="s">
        <v>353</v>
      </c>
      <c r="E184" s="640" t="s">
        <v>366</v>
      </c>
      <c r="F184" s="607" t="s">
        <v>366</v>
      </c>
      <c r="G184" s="583"/>
      <c r="H184" s="584" t="n">
        <f aca="false">F184/E184-1</f>
        <v>0</v>
      </c>
    </row>
    <row r="185" customFormat="false" ht="16.5" hidden="false" customHeight="true" outlineLevel="0" collapsed="false">
      <c r="B185" s="608"/>
      <c r="C185" s="609" t="s">
        <v>355</v>
      </c>
      <c r="D185" s="605" t="s">
        <v>356</v>
      </c>
      <c r="E185" s="640" t="s">
        <v>367</v>
      </c>
      <c r="F185" s="607" t="s">
        <v>367</v>
      </c>
      <c r="G185" s="583"/>
      <c r="H185" s="584" t="n">
        <f aca="false">F185/E185-1</f>
        <v>0</v>
      </c>
    </row>
    <row r="186" customFormat="false" ht="16.5" hidden="false" customHeight="true" outlineLevel="0" collapsed="false">
      <c r="B186" s="608"/>
      <c r="C186" s="609" t="s">
        <v>358</v>
      </c>
      <c r="D186" s="605" t="s">
        <v>359</v>
      </c>
      <c r="E186" s="640" t="s">
        <v>368</v>
      </c>
      <c r="F186" s="607" t="s">
        <v>368</v>
      </c>
      <c r="G186" s="583"/>
      <c r="H186" s="584" t="n">
        <f aca="false">F186/E186-1</f>
        <v>0</v>
      </c>
    </row>
    <row r="187" customFormat="false" ht="16.5" hidden="false" customHeight="true" outlineLevel="0" collapsed="false">
      <c r="B187" s="641"/>
      <c r="C187" s="642" t="s">
        <v>361</v>
      </c>
      <c r="D187" s="605" t="s">
        <v>362</v>
      </c>
      <c r="E187" s="643" t="s">
        <v>369</v>
      </c>
      <c r="F187" s="607" t="s">
        <v>369</v>
      </c>
      <c r="G187" s="583"/>
      <c r="H187" s="584" t="n">
        <f aca="false">F187/E187-1</f>
        <v>0</v>
      </c>
    </row>
    <row r="188" customFormat="false" ht="16.5" hidden="false" customHeight="true" outlineLevel="0" collapsed="false">
      <c r="B188" s="592" t="n">
        <v>1938</v>
      </c>
      <c r="C188" s="620" t="s">
        <v>391</v>
      </c>
      <c r="D188" s="621"/>
      <c r="E188" s="622"/>
      <c r="F188" s="623"/>
      <c r="G188" s="634"/>
    </row>
    <row r="189" customFormat="false" ht="16.5" hidden="false" customHeight="true" outlineLevel="0" collapsed="false">
      <c r="B189" s="603" t="s">
        <v>208</v>
      </c>
      <c r="C189" s="604" t="s">
        <v>344</v>
      </c>
      <c r="D189" s="605" t="s">
        <v>345</v>
      </c>
      <c r="E189" s="606" t="n">
        <v>39.5243239607205</v>
      </c>
      <c r="F189" s="607" t="n">
        <v>40.1171847454868</v>
      </c>
      <c r="G189" s="583" t="n">
        <f aca="false">E189*('[2]INDEMNITES INDEXEES'!$D$4/'[2]INDEMNITES INDEXEES'!$D$5)</f>
        <v>39.7614830564204</v>
      </c>
      <c r="H189" s="584" t="n">
        <f aca="false">F189/E189-1</f>
        <v>0.014999896907925</v>
      </c>
    </row>
    <row r="190" customFormat="false" ht="16.5" hidden="false" customHeight="true" outlineLevel="0" collapsed="false">
      <c r="B190" s="608" t="s">
        <v>208</v>
      </c>
      <c r="C190" s="609" t="s">
        <v>346</v>
      </c>
      <c r="D190" s="605" t="s">
        <v>347</v>
      </c>
      <c r="E190" s="611" t="n">
        <v>35.5677267254535</v>
      </c>
      <c r="F190" s="607" t="n">
        <v>36.1012389595845</v>
      </c>
      <c r="G190" s="583" t="n">
        <f aca="false">E190*('[2]INDEMNITES INDEXEES'!$D$4/'[2]INDEMNITES INDEXEES'!$D$5)</f>
        <v>35.7811449211623</v>
      </c>
      <c r="H190" s="584" t="n">
        <f aca="false">F190/E190-1</f>
        <v>0.014999896907925</v>
      </c>
    </row>
    <row r="191" customFormat="false" ht="16.5" hidden="false" customHeight="true" outlineLevel="0" collapsed="false">
      <c r="B191" s="608" t="s">
        <v>208</v>
      </c>
      <c r="C191" s="609" t="s">
        <v>348</v>
      </c>
      <c r="D191" s="605" t="s">
        <v>349</v>
      </c>
      <c r="E191" s="611" t="n">
        <v>36.5672881322578</v>
      </c>
      <c r="F191" s="607" t="n">
        <v>37.115793684444</v>
      </c>
      <c r="G191" s="583" t="n">
        <f aca="false">E191*('[2]INDEMNITES INDEXEES'!$D$4/'[2]INDEMNITES INDEXEES'!$D$5)</f>
        <v>36.786704029017</v>
      </c>
      <c r="H191" s="584" t="n">
        <f aca="false">F191/E191-1</f>
        <v>0.014999896907925</v>
      </c>
    </row>
    <row r="192" customFormat="false" ht="16.5" hidden="false" customHeight="true" outlineLevel="0" collapsed="false">
      <c r="B192" s="608" t="s">
        <v>208</v>
      </c>
      <c r="C192" s="609" t="s">
        <v>350</v>
      </c>
      <c r="D192" s="605" t="s">
        <v>351</v>
      </c>
      <c r="E192" s="611" t="n">
        <v>32.9126417386295</v>
      </c>
      <c r="F192" s="607" t="n">
        <v>33.4063279716764</v>
      </c>
      <c r="G192" s="583" t="n">
        <f aca="false">E192*('[2]INDEMNITES INDEXEES'!$D$4/'[2]INDEMNITES INDEXEES'!$D$5)</f>
        <v>33.1101285409233</v>
      </c>
      <c r="H192" s="584" t="n">
        <f aca="false">F192/E192-1</f>
        <v>0.0149998969079246</v>
      </c>
    </row>
    <row r="193" customFormat="false" ht="16.5" hidden="false" customHeight="true" outlineLevel="0" collapsed="false">
      <c r="B193" s="608"/>
      <c r="C193" s="609" t="s">
        <v>352</v>
      </c>
      <c r="D193" s="605" t="s">
        <v>353</v>
      </c>
      <c r="E193" s="640" t="s">
        <v>366</v>
      </c>
      <c r="F193" s="607" t="s">
        <v>366</v>
      </c>
      <c r="G193" s="583"/>
      <c r="H193" s="584" t="n">
        <f aca="false">F193/E193-1</f>
        <v>0</v>
      </c>
    </row>
    <row r="194" customFormat="false" ht="16.5" hidden="false" customHeight="true" outlineLevel="0" collapsed="false">
      <c r="B194" s="608"/>
      <c r="C194" s="609" t="s">
        <v>355</v>
      </c>
      <c r="D194" s="605" t="s">
        <v>356</v>
      </c>
      <c r="E194" s="640" t="s">
        <v>367</v>
      </c>
      <c r="F194" s="607" t="s">
        <v>367</v>
      </c>
      <c r="G194" s="583"/>
      <c r="H194" s="584" t="n">
        <f aca="false">F194/E194-1</f>
        <v>0</v>
      </c>
    </row>
    <row r="195" customFormat="false" ht="16.5" hidden="false" customHeight="true" outlineLevel="0" collapsed="false">
      <c r="B195" s="608"/>
      <c r="C195" s="609" t="s">
        <v>358</v>
      </c>
      <c r="D195" s="605" t="s">
        <v>359</v>
      </c>
      <c r="E195" s="640" t="s">
        <v>368</v>
      </c>
      <c r="F195" s="607" t="s">
        <v>368</v>
      </c>
      <c r="G195" s="583"/>
      <c r="H195" s="584" t="n">
        <f aca="false">F195/E195-1</f>
        <v>0</v>
      </c>
    </row>
    <row r="196" customFormat="false" ht="16.5" hidden="false" customHeight="true" outlineLevel="0" collapsed="false">
      <c r="B196" s="644"/>
      <c r="C196" s="645" t="s">
        <v>361</v>
      </c>
      <c r="D196" s="605" t="s">
        <v>362</v>
      </c>
      <c r="E196" s="646" t="s">
        <v>369</v>
      </c>
      <c r="F196" s="607" t="s">
        <v>369</v>
      </c>
      <c r="G196" s="583"/>
      <c r="H196" s="584" t="n">
        <f aca="false">F196/E196-1</f>
        <v>0</v>
      </c>
    </row>
    <row r="197" customFormat="false" ht="16.5" hidden="false" customHeight="true" outlineLevel="0" collapsed="false">
      <c r="B197" s="629" t="n">
        <v>2448</v>
      </c>
      <c r="C197" s="630" t="s">
        <v>365</v>
      </c>
      <c r="D197" s="631"/>
      <c r="E197" s="632"/>
      <c r="F197" s="633"/>
    </row>
    <row r="198" customFormat="false" ht="12.75" hidden="false" customHeight="false" outlineLevel="0" collapsed="false">
      <c r="B198" s="624" t="s">
        <v>208</v>
      </c>
      <c r="C198" s="625" t="s">
        <v>344</v>
      </c>
      <c r="D198" s="626" t="s">
        <v>345</v>
      </c>
      <c r="E198" s="627" t="n">
        <v>39.5243239607205</v>
      </c>
      <c r="F198" s="607" t="n">
        <v>40.1171847454868</v>
      </c>
    </row>
    <row r="199" customFormat="false" ht="12.75" hidden="false" customHeight="false" outlineLevel="0" collapsed="false">
      <c r="B199" s="612" t="s">
        <v>208</v>
      </c>
      <c r="C199" s="613" t="s">
        <v>346</v>
      </c>
      <c r="D199" s="614" t="s">
        <v>347</v>
      </c>
      <c r="E199" s="615" t="n">
        <v>35.5677267254535</v>
      </c>
      <c r="F199" s="607" t="n">
        <v>36.1012389595845</v>
      </c>
    </row>
    <row r="200" customFormat="false" ht="12.75" hidden="false" customHeight="false" outlineLevel="0" collapsed="false">
      <c r="B200" s="612" t="s">
        <v>208</v>
      </c>
      <c r="C200" s="613" t="s">
        <v>348</v>
      </c>
      <c r="D200" s="614" t="s">
        <v>349</v>
      </c>
      <c r="E200" s="615" t="n">
        <v>36.5672881322578</v>
      </c>
      <c r="F200" s="607" t="n">
        <v>37.115793684444</v>
      </c>
    </row>
    <row r="201" customFormat="false" ht="12.75" hidden="false" customHeight="false" outlineLevel="0" collapsed="false">
      <c r="B201" s="612" t="s">
        <v>208</v>
      </c>
      <c r="C201" s="613" t="s">
        <v>350</v>
      </c>
      <c r="D201" s="614" t="s">
        <v>351</v>
      </c>
      <c r="E201" s="615" t="n">
        <v>32.9126417386295</v>
      </c>
      <c r="F201" s="607" t="n">
        <v>33.4063279716764</v>
      </c>
    </row>
    <row r="202" customFormat="false" ht="12.75" hidden="false" customHeight="false" outlineLevel="0" collapsed="false">
      <c r="B202" s="612"/>
      <c r="C202" s="613" t="s">
        <v>352</v>
      </c>
      <c r="D202" s="614" t="s">
        <v>353</v>
      </c>
      <c r="E202" s="615" t="s">
        <v>366</v>
      </c>
      <c r="F202" s="607" t="s">
        <v>366</v>
      </c>
    </row>
    <row r="203" customFormat="false" ht="12.75" hidden="false" customHeight="false" outlineLevel="0" collapsed="false">
      <c r="B203" s="612"/>
      <c r="C203" s="613" t="s">
        <v>355</v>
      </c>
      <c r="D203" s="614" t="s">
        <v>356</v>
      </c>
      <c r="E203" s="615" t="s">
        <v>367</v>
      </c>
      <c r="F203" s="607" t="s">
        <v>367</v>
      </c>
    </row>
    <row r="204" customFormat="false" ht="12.75" hidden="false" customHeight="false" outlineLevel="0" collapsed="false">
      <c r="B204" s="612"/>
      <c r="C204" s="613" t="s">
        <v>358</v>
      </c>
      <c r="D204" s="614" t="s">
        <v>359</v>
      </c>
      <c r="E204" s="615" t="s">
        <v>368</v>
      </c>
      <c r="F204" s="607" t="s">
        <v>368</v>
      </c>
    </row>
    <row r="205" customFormat="false" ht="12.75" hidden="false" customHeight="false" outlineLevel="0" collapsed="false">
      <c r="B205" s="644"/>
      <c r="C205" s="645" t="s">
        <v>361</v>
      </c>
      <c r="D205" s="605" t="s">
        <v>362</v>
      </c>
      <c r="E205" s="646" t="s">
        <v>369</v>
      </c>
      <c r="F205" s="607" t="s">
        <v>369</v>
      </c>
    </row>
  </sheetData>
  <sheetProtection algorithmName="SHA-512" hashValue="8X2pyV9Bag2zOTlegB0CJBOF4zcZxPXu1irY0zi17Z8kAT+9iAnxYiGVOveH7a33jFf6hszlQQVoOj0JcyBRfg==" saltValue="ciL3iF1XKPSorA5KgGKbGw==" spinCount="100000" sheet="true" selectLockedCells="true" selectUnlockedCells="true"/>
  <mergeCells count="1">
    <mergeCell ref="B2:F2"/>
  </mergeCells>
  <printOptions headings="false" gridLines="false" gridLinesSet="true" horizontalCentered="false" verticalCentered="false"/>
  <pageMargins left="0.708333333333333" right="0.708333333333333" top="0.748611111111111" bottom="0.748611111111111"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&amp;C&amp;8Version au 01/11/2024</oddHeader>
    <oddFooter>&amp;C&amp;8&amp;P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28"/>
  <sheetViews>
    <sheetView showFormulas="false" showGridLines="false" showRowColHeaders="true" showZeros="true" rightToLeft="false" tabSelected="false" showOutlineSymbols="true" defaultGridColor="true" view="normal" topLeftCell="A1" colorId="64" zoomScale="100" zoomScaleNormal="100" zoomScalePageLayoutView="112" workbookViewId="0">
      <selection pane="topLeft" activeCell="A1" activeCellId="0" sqref="A1"/>
    </sheetView>
  </sheetViews>
  <sheetFormatPr defaultColWidth="11.42578125" defaultRowHeight="12.75" customHeight="false" zeroHeight="false" outlineLevelRow="0" outlineLevelCol="0"/>
  <cols>
    <col collapsed="false" customWidth="true" hidden="false" outlineLevel="0" max="1" min="1" style="1" width="36.57"/>
    <col collapsed="false" customWidth="true" hidden="false" outlineLevel="0" max="2" min="2" style="1" width="26"/>
    <col collapsed="false" customWidth="true" hidden="false" outlineLevel="0" max="8" min="3" style="1" width="10.71"/>
    <col collapsed="false" customWidth="false" hidden="false" outlineLevel="0" max="16384" min="9" style="1" width="11.42"/>
  </cols>
  <sheetData>
    <row r="1" customFormat="false" ht="17.35" hidden="false" customHeight="false" outlineLevel="0" collapsed="false">
      <c r="A1" s="647" t="s">
        <v>392</v>
      </c>
      <c r="B1" s="647"/>
      <c r="C1" s="647"/>
      <c r="D1" s="647"/>
      <c r="E1" s="647"/>
      <c r="F1" s="647"/>
      <c r="G1" s="647"/>
      <c r="H1" s="647"/>
      <c r="K1" s="648"/>
    </row>
    <row r="2" customFormat="false" ht="17.35" hidden="false" customHeight="false" outlineLevel="0" collapsed="false">
      <c r="A2" s="647" t="s">
        <v>393</v>
      </c>
      <c r="B2" s="647"/>
      <c r="C2" s="647"/>
      <c r="D2" s="647"/>
      <c r="E2" s="647"/>
      <c r="F2" s="647"/>
      <c r="G2" s="647"/>
      <c r="H2" s="647"/>
    </row>
    <row r="3" customFormat="false" ht="45" hidden="false" customHeight="true" outlineLevel="0" collapsed="false">
      <c r="A3" s="647" t="s">
        <v>394</v>
      </c>
      <c r="B3" s="647"/>
      <c r="C3" s="647"/>
      <c r="D3" s="647"/>
      <c r="E3" s="647"/>
      <c r="F3" s="647"/>
      <c r="G3" s="647"/>
      <c r="H3" s="647"/>
    </row>
    <row r="4" customFormat="false" ht="12.75" hidden="false" customHeight="false" outlineLevel="0" collapsed="false">
      <c r="A4" s="649" t="s">
        <v>395</v>
      </c>
      <c r="B4" s="649"/>
      <c r="C4" s="649"/>
      <c r="D4" s="649"/>
      <c r="E4" s="649"/>
      <c r="F4" s="649"/>
      <c r="G4" s="649"/>
      <c r="H4" s="649"/>
      <c r="I4" s="306"/>
      <c r="J4" s="306"/>
      <c r="K4" s="306"/>
    </row>
    <row r="5" customFormat="false" ht="12.75" hidden="false" customHeight="false" outlineLevel="0" collapsed="false">
      <c r="A5" s="649" t="s">
        <v>396</v>
      </c>
      <c r="B5" s="649"/>
      <c r="C5" s="649"/>
      <c r="D5" s="649"/>
      <c r="E5" s="649"/>
      <c r="F5" s="649"/>
      <c r="G5" s="649"/>
      <c r="H5" s="649"/>
      <c r="I5" s="306"/>
      <c r="J5" s="306"/>
      <c r="K5" s="306"/>
    </row>
    <row r="6" customFormat="false" ht="12.75" hidden="false" customHeight="false" outlineLevel="0" collapsed="false">
      <c r="A6" s="650"/>
      <c r="B6" s="305"/>
      <c r="C6" s="305"/>
      <c r="D6" s="305"/>
      <c r="E6" s="305"/>
      <c r="F6" s="305"/>
      <c r="G6" s="305"/>
      <c r="H6" s="305"/>
      <c r="I6" s="306"/>
      <c r="J6" s="306"/>
      <c r="K6" s="306"/>
    </row>
    <row r="7" customFormat="false" ht="12.75" hidden="false" customHeight="false" outlineLevel="0" collapsed="false">
      <c r="A7" s="650"/>
      <c r="B7" s="651"/>
      <c r="C7" s="651"/>
      <c r="D7" s="651"/>
      <c r="E7" s="305"/>
      <c r="F7" s="305"/>
      <c r="G7" s="305"/>
      <c r="H7" s="305"/>
      <c r="I7" s="306" t="s">
        <v>397</v>
      </c>
      <c r="J7" s="652"/>
      <c r="K7" s="306"/>
    </row>
    <row r="8" customFormat="false" ht="12.75" hidden="false" customHeight="false" outlineLevel="0" collapsed="false">
      <c r="A8" s="306"/>
      <c r="B8" s="305"/>
      <c r="C8" s="305"/>
      <c r="D8" s="305"/>
      <c r="E8" s="305"/>
      <c r="F8" s="305"/>
      <c r="G8" s="305"/>
      <c r="H8" s="305"/>
      <c r="I8" s="306"/>
      <c r="J8" s="306"/>
      <c r="K8" s="306"/>
    </row>
    <row r="9" customFormat="false" ht="13.8" hidden="false" customHeight="false" outlineLevel="0" collapsed="false">
      <c r="A9" s="653" t="s">
        <v>398</v>
      </c>
      <c r="B9" s="306"/>
      <c r="C9" s="306"/>
      <c r="D9" s="306"/>
      <c r="E9" s="306"/>
      <c r="F9" s="306"/>
      <c r="G9" s="306"/>
      <c r="H9" s="306"/>
      <c r="I9" s="306"/>
      <c r="J9" s="306"/>
      <c r="K9" s="306"/>
    </row>
    <row r="10" customFormat="false" ht="12.75" hidden="false" customHeight="false" outlineLevel="0" collapsed="false">
      <c r="A10" s="306"/>
      <c r="B10" s="305"/>
      <c r="C10" s="305"/>
      <c r="D10" s="305"/>
      <c r="E10" s="305"/>
      <c r="F10" s="305"/>
      <c r="G10" s="305"/>
      <c r="H10" s="305"/>
      <c r="I10" s="306"/>
      <c r="J10" s="306"/>
      <c r="K10" s="306"/>
    </row>
    <row r="11" s="15" customFormat="true" ht="15" hidden="false" customHeight="true" outlineLevel="0" collapsed="false">
      <c r="A11" s="654"/>
      <c r="B11" s="655"/>
      <c r="C11" s="656" t="s">
        <v>399</v>
      </c>
      <c r="D11" s="656"/>
      <c r="E11" s="657" t="s">
        <v>400</v>
      </c>
      <c r="F11" s="657"/>
      <c r="G11" s="657"/>
      <c r="H11" s="657"/>
      <c r="I11" s="657"/>
      <c r="J11" s="657"/>
      <c r="K11" s="311"/>
    </row>
    <row r="12" s="15" customFormat="true" ht="38.25" hidden="false" customHeight="true" outlineLevel="0" collapsed="false">
      <c r="A12" s="658"/>
      <c r="B12" s="659"/>
      <c r="C12" s="660"/>
      <c r="D12" s="660"/>
      <c r="E12" s="661" t="s">
        <v>401</v>
      </c>
      <c r="F12" s="661"/>
      <c r="G12" s="662" t="s">
        <v>402</v>
      </c>
      <c r="H12" s="662"/>
      <c r="I12" s="663" t="s">
        <v>403</v>
      </c>
      <c r="J12" s="663"/>
      <c r="K12" s="311"/>
    </row>
    <row r="13" s="15" customFormat="true" ht="15" hidden="false" customHeight="true" outlineLevel="0" collapsed="false">
      <c r="A13" s="664"/>
      <c r="B13" s="659"/>
      <c r="C13" s="660" t="s">
        <v>404</v>
      </c>
      <c r="D13" s="660" t="s">
        <v>405</v>
      </c>
      <c r="E13" s="665" t="s">
        <v>404</v>
      </c>
      <c r="F13" s="666" t="s">
        <v>406</v>
      </c>
      <c r="G13" s="660" t="s">
        <v>404</v>
      </c>
      <c r="H13" s="667" t="s">
        <v>407</v>
      </c>
      <c r="I13" s="668" t="s">
        <v>404</v>
      </c>
      <c r="J13" s="667" t="s">
        <v>407</v>
      </c>
      <c r="K13" s="306"/>
      <c r="L13" s="1"/>
    </row>
    <row r="14" s="675" customFormat="true" ht="15" hidden="false" customHeight="true" outlineLevel="0" collapsed="false">
      <c r="A14" s="669"/>
      <c r="B14" s="670"/>
      <c r="C14" s="671" t="s">
        <v>405</v>
      </c>
      <c r="D14" s="668" t="s">
        <v>408</v>
      </c>
      <c r="E14" s="671" t="s">
        <v>405</v>
      </c>
      <c r="F14" s="668" t="s">
        <v>408</v>
      </c>
      <c r="G14" s="671" t="s">
        <v>405</v>
      </c>
      <c r="H14" s="660" t="s">
        <v>408</v>
      </c>
      <c r="I14" s="672" t="s">
        <v>405</v>
      </c>
      <c r="J14" s="660" t="s">
        <v>408</v>
      </c>
      <c r="K14" s="673"/>
      <c r="L14" s="674"/>
    </row>
    <row r="15" s="15" customFormat="true" ht="33" hidden="false" customHeight="true" outlineLevel="0" collapsed="false">
      <c r="A15" s="676" t="s">
        <v>409</v>
      </c>
      <c r="B15" s="677"/>
      <c r="C15" s="678" t="n">
        <v>3</v>
      </c>
      <c r="D15" s="679" t="n">
        <f aca="false">(((373*'Traitements par indices'!Val_pt_ind)+(578*'Traitements par indices'!Val_pt_ind))/(2*30*40)*5/6)*125%</f>
        <v>24.3831611979167</v>
      </c>
      <c r="E15" s="678" t="n">
        <v>8</v>
      </c>
      <c r="F15" s="679" t="n">
        <f aca="false">(((395*'Traitements par indices'!Val_pt_ind)+(678*'Traitements par indices'!Val_pt_ind))/(2*30*40)*5/6)*125%</f>
        <v>27.5111797743056</v>
      </c>
      <c r="G15" s="680" t="n">
        <v>12</v>
      </c>
      <c r="H15" s="679" t="n">
        <f aca="false">F15*110%</f>
        <v>30.2622977517361</v>
      </c>
      <c r="I15" s="667" t="n">
        <v>16</v>
      </c>
      <c r="J15" s="681" t="n">
        <f aca="false">F15*110%</f>
        <v>30.2622977517361</v>
      </c>
      <c r="K15" s="306"/>
      <c r="L15" s="1"/>
    </row>
    <row r="16" s="15" customFormat="true" ht="33" hidden="false" customHeight="true" outlineLevel="0" collapsed="false">
      <c r="A16" s="682" t="s">
        <v>410</v>
      </c>
      <c r="B16" s="683" t="s">
        <v>411</v>
      </c>
      <c r="C16" s="684" t="n">
        <v>1</v>
      </c>
      <c r="D16" s="685" t="n">
        <f aca="false">SUM(373+578)/2/30/40*'Traitements par indices'!Val_pt_ind*5/6*125%</f>
        <v>24.3831611979167</v>
      </c>
      <c r="E16" s="684" t="n">
        <v>7</v>
      </c>
      <c r="F16" s="685" t="n">
        <f aca="false">SUM(395+678)/2/30/40*'Traitements par indices'!Val_pt_ind*5/6*125%</f>
        <v>27.5111797743056</v>
      </c>
      <c r="G16" s="660" t="n">
        <v>11</v>
      </c>
      <c r="H16" s="685" t="n">
        <f aca="false">F16*110%</f>
        <v>30.2622977517361</v>
      </c>
      <c r="I16" s="686" t="n">
        <v>15</v>
      </c>
      <c r="J16" s="687" t="n">
        <f aca="false">F16*110%</f>
        <v>30.2622977517361</v>
      </c>
      <c r="K16" s="652"/>
      <c r="L16" s="1"/>
    </row>
    <row r="17" s="15" customFormat="true" ht="35.05" hidden="false" customHeight="false" outlineLevel="0" collapsed="false">
      <c r="A17" s="682" t="s">
        <v>412</v>
      </c>
      <c r="B17" s="683" t="s">
        <v>413</v>
      </c>
      <c r="C17" s="684" t="n">
        <v>2</v>
      </c>
      <c r="D17" s="685" t="n">
        <f aca="false">D15</f>
        <v>24.3831611979167</v>
      </c>
      <c r="E17" s="684"/>
      <c r="F17" s="685"/>
      <c r="G17" s="660"/>
      <c r="H17" s="688"/>
      <c r="I17" s="686"/>
      <c r="J17" s="689"/>
      <c r="K17" s="652"/>
      <c r="L17" s="1"/>
    </row>
    <row r="18" s="15" customFormat="true" ht="33" hidden="false" customHeight="true" outlineLevel="0" collapsed="false">
      <c r="A18" s="690" t="s">
        <v>414</v>
      </c>
      <c r="B18" s="691" t="s">
        <v>415</v>
      </c>
      <c r="C18" s="692" t="n">
        <v>6</v>
      </c>
      <c r="D18" s="693" t="n">
        <f aca="false">SUM(373+578)/2/30/40*'Traitements par indices'!Val_pt_ind*5/6*140%</f>
        <v>27.3091405416667</v>
      </c>
      <c r="E18" s="692" t="n">
        <v>10</v>
      </c>
      <c r="F18" s="694" t="n">
        <f aca="false">SUM(395+678)/2/30/40*'Traitements par indices'!Val_pt_ind*5/6*140%</f>
        <v>30.8125213472222</v>
      </c>
      <c r="G18" s="661" t="n">
        <v>14</v>
      </c>
      <c r="H18" s="693" t="n">
        <f aca="false">F18*110%</f>
        <v>33.8937734819444</v>
      </c>
      <c r="I18" s="686" t="n">
        <v>18</v>
      </c>
      <c r="J18" s="695" t="n">
        <f aca="false">F18*110%</f>
        <v>33.8937734819444</v>
      </c>
      <c r="K18" s="311"/>
    </row>
    <row r="21" s="698" customFormat="true" ht="13.8" hidden="false" customHeight="false" outlineLevel="0" collapsed="false">
      <c r="A21" s="696" t="s">
        <v>416</v>
      </c>
      <c r="B21" s="697"/>
      <c r="C21" s="697"/>
      <c r="D21" s="697"/>
      <c r="E21" s="697"/>
      <c r="F21" s="697"/>
      <c r="G21" s="697"/>
      <c r="H21" s="697"/>
      <c r="I21" s="697"/>
      <c r="J21" s="697"/>
    </row>
    <row r="22" s="698" customFormat="true" ht="12.75" hidden="false" customHeight="false" outlineLevel="0" collapsed="false">
      <c r="A22" s="697"/>
      <c r="B22" s="697"/>
      <c r="C22" s="697"/>
      <c r="D22" s="697"/>
      <c r="E22" s="697"/>
      <c r="F22" s="697"/>
      <c r="G22" s="697"/>
      <c r="H22" s="697"/>
      <c r="I22" s="697"/>
      <c r="J22" s="697"/>
    </row>
    <row r="23" s="698" customFormat="true" ht="13.8" hidden="false" customHeight="false" outlineLevel="0" collapsed="false">
      <c r="A23" s="699"/>
      <c r="B23" s="700"/>
      <c r="C23" s="701" t="s">
        <v>399</v>
      </c>
      <c r="D23" s="701"/>
      <c r="E23" s="701" t="s">
        <v>400</v>
      </c>
      <c r="F23" s="701"/>
      <c r="G23" s="701"/>
      <c r="H23" s="701"/>
      <c r="I23" s="701"/>
      <c r="J23" s="701"/>
      <c r="K23" s="702"/>
    </row>
    <row r="24" s="698" customFormat="true" ht="26.85" hidden="false" customHeight="true" outlineLevel="0" collapsed="false">
      <c r="A24" s="703"/>
      <c r="B24" s="704"/>
      <c r="C24" s="705"/>
      <c r="D24" s="705"/>
      <c r="E24" s="706" t="s">
        <v>401</v>
      </c>
      <c r="F24" s="706"/>
      <c r="G24" s="707" t="s">
        <v>402</v>
      </c>
      <c r="H24" s="707"/>
      <c r="I24" s="708" t="s">
        <v>403</v>
      </c>
      <c r="J24" s="708"/>
    </row>
    <row r="25" s="698" customFormat="true" ht="14.15" hidden="false" customHeight="false" outlineLevel="0" collapsed="false">
      <c r="A25" s="709"/>
      <c r="B25" s="704"/>
      <c r="C25" s="705" t="s">
        <v>404</v>
      </c>
      <c r="D25" s="705" t="s">
        <v>405</v>
      </c>
      <c r="E25" s="710" t="s">
        <v>404</v>
      </c>
      <c r="F25" s="711" t="s">
        <v>406</v>
      </c>
      <c r="G25" s="705" t="s">
        <v>404</v>
      </c>
      <c r="H25" s="712" t="s">
        <v>407</v>
      </c>
      <c r="I25" s="713" t="s">
        <v>404</v>
      </c>
      <c r="J25" s="711" t="s">
        <v>407</v>
      </c>
    </row>
    <row r="26" s="698" customFormat="true" ht="14.15" hidden="false" customHeight="false" outlineLevel="0" collapsed="false">
      <c r="A26" s="714"/>
      <c r="B26" s="715"/>
      <c r="C26" s="716" t="s">
        <v>405</v>
      </c>
      <c r="D26" s="706" t="s">
        <v>408</v>
      </c>
      <c r="E26" s="717" t="s">
        <v>405</v>
      </c>
      <c r="F26" s="706" t="s">
        <v>408</v>
      </c>
      <c r="G26" s="717" t="s">
        <v>405</v>
      </c>
      <c r="H26" s="718" t="s">
        <v>408</v>
      </c>
      <c r="I26" s="716" t="s">
        <v>405</v>
      </c>
      <c r="J26" s="718" t="s">
        <v>408</v>
      </c>
    </row>
    <row r="27" s="698" customFormat="true" ht="13.8" hidden="false" customHeight="false" outlineLevel="0" collapsed="false">
      <c r="A27" s="719" t="s">
        <v>417</v>
      </c>
      <c r="B27" s="720"/>
      <c r="C27" s="721" t="s">
        <v>327</v>
      </c>
      <c r="D27" s="722" t="n">
        <f aca="false">(((373*'Traitements par indices'!Val_pt_ind)+(578*'Traitements par indices'!Val_pt_ind))/(2*30*40)*5/6)*60%</f>
        <v>11.703917375</v>
      </c>
      <c r="E27" s="721" t="s">
        <v>270</v>
      </c>
      <c r="F27" s="722" t="n">
        <f aca="false">(((395*'Traitements par indices'!Val_pt_ind)+(678*'Traitements par indices'!Val_pt_ind))/(2*30*40)*5/6)*60%</f>
        <v>13.2053662916667</v>
      </c>
      <c r="G27" s="705" t="n">
        <v>13</v>
      </c>
      <c r="H27" s="722" t="n">
        <f aca="false">F27*110%</f>
        <v>14.5259029208333</v>
      </c>
      <c r="I27" s="723" t="n">
        <v>17</v>
      </c>
      <c r="J27" s="724" t="n">
        <f aca="false">F27*110%</f>
        <v>14.5259029208333</v>
      </c>
    </row>
    <row r="28" s="698" customFormat="true" ht="35.05" hidden="false" customHeight="false" outlineLevel="0" collapsed="false">
      <c r="A28" s="725" t="s">
        <v>418</v>
      </c>
      <c r="B28" s="726"/>
      <c r="C28" s="727" t="s">
        <v>288</v>
      </c>
      <c r="D28" s="728" t="n">
        <f aca="false">(((373*'Traitements par indices'!Val_pt_ind)+(578*'Traitements par indices'!Val_pt_ind))/(2*30*40)*5/6)*60%</f>
        <v>11.703917375</v>
      </c>
      <c r="E28" s="727"/>
      <c r="F28" s="729"/>
      <c r="G28" s="718"/>
      <c r="H28" s="730"/>
      <c r="I28" s="731"/>
      <c r="J28" s="732"/>
    </row>
  </sheetData>
  <sheetProtection algorithmName="SHA-512" hashValue="HT9roay29U3rHpYsf0NbDnktPHAdmIW0UWvbHQZmDaAwJBa94OSORwRyIR1nzp8dMls7bJsVXDODR7Wpfn+2fg==" saltValue="kBDI0NtWbg1gWKqsW4gxqQ==" spinCount="100000" sheet="true" objects="true" scenarios="true" selectLockedCells="true" selectUnlockedCells="true"/>
  <mergeCells count="15">
    <mergeCell ref="A1:H1"/>
    <mergeCell ref="A2:H2"/>
    <mergeCell ref="A3:H3"/>
    <mergeCell ref="A4:H4"/>
    <mergeCell ref="A5:H5"/>
    <mergeCell ref="C11:D11"/>
    <mergeCell ref="E11:J11"/>
    <mergeCell ref="E12:F12"/>
    <mergeCell ref="G12:H12"/>
    <mergeCell ref="I12:J12"/>
    <mergeCell ref="C23:D23"/>
    <mergeCell ref="E23:J23"/>
    <mergeCell ref="E24:F24"/>
    <mergeCell ref="G24:H24"/>
    <mergeCell ref="I24:J24"/>
  </mergeCells>
  <printOptions headings="false" gridLines="false" gridLinesSet="true" horizontalCentered="true" verticalCentered="false"/>
  <pageMargins left="0.433333333333333" right="0.433333333333333"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N12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0390625" defaultRowHeight="12.75" customHeight="false" zeroHeight="false" outlineLevelRow="0" outlineLevelCol="0"/>
  <cols>
    <col collapsed="false" customWidth="true" hidden="false" outlineLevel="0" max="1" min="1" style="0" width="10"/>
    <col collapsed="false" customWidth="true" hidden="false" outlineLevel="0" max="3" min="3" style="0" width="23.71"/>
    <col collapsed="false" customWidth="true" hidden="true" outlineLevel="0" max="5" min="5" style="583" width="11.42"/>
    <col collapsed="false" customWidth="true" hidden="false" outlineLevel="0" max="6" min="6" style="0" width="13.86"/>
    <col collapsed="false" customWidth="true" hidden="true" outlineLevel="0" max="7" min="7" style="584" width="13.86"/>
    <col collapsed="false" customWidth="true" hidden="false" outlineLevel="0" max="8" min="8" style="733" width="6.71"/>
    <col collapsed="false" customWidth="false" hidden="true" outlineLevel="0" max="14" min="13" style="0" width="11"/>
  </cols>
  <sheetData>
    <row r="2" customFormat="false" ht="27" hidden="false" customHeight="true" outlineLevel="0" collapsed="false">
      <c r="B2" s="585" t="s">
        <v>419</v>
      </c>
      <c r="C2" s="585"/>
      <c r="D2" s="585"/>
      <c r="E2" s="585"/>
      <c r="F2" s="585"/>
      <c r="G2" s="734"/>
    </row>
    <row r="3" customFormat="false" ht="36" hidden="false" customHeight="true" outlineLevel="0" collapsed="false">
      <c r="M3" s="587" t="s">
        <v>332</v>
      </c>
      <c r="N3" s="588" t="n">
        <v>58.2004</v>
      </c>
    </row>
    <row r="4" customFormat="false" ht="22.35" hidden="false" customHeight="false" outlineLevel="0" collapsed="false">
      <c r="B4" s="589" t="s">
        <v>420</v>
      </c>
      <c r="D4" s="589" t="s">
        <v>421</v>
      </c>
      <c r="M4" s="590" t="s">
        <v>334</v>
      </c>
      <c r="N4" s="591" t="n">
        <v>59.0734</v>
      </c>
    </row>
    <row r="5" customFormat="false" ht="13.8" hidden="false" customHeight="false" outlineLevel="0" collapsed="false">
      <c r="B5" s="589" t="s">
        <v>422</v>
      </c>
    </row>
    <row r="8" customFormat="false" ht="26.25" hidden="false" customHeight="true" outlineLevel="0" collapsed="false">
      <c r="B8" s="592" t="s">
        <v>336</v>
      </c>
      <c r="C8" s="593" t="s">
        <v>337</v>
      </c>
      <c r="D8" s="593" t="s">
        <v>338</v>
      </c>
      <c r="E8" s="594" t="s">
        <v>423</v>
      </c>
      <c r="F8" s="595" t="s">
        <v>340</v>
      </c>
      <c r="G8" s="735" t="s">
        <v>424</v>
      </c>
      <c r="H8" s="596"/>
    </row>
    <row r="9" customFormat="false" ht="16.5" hidden="false" customHeight="true" outlineLevel="0" collapsed="false">
      <c r="B9" s="736" t="n">
        <v>1951</v>
      </c>
      <c r="C9" s="737" t="s">
        <v>425</v>
      </c>
      <c r="D9" s="605" t="s">
        <v>345</v>
      </c>
      <c r="E9" s="738" t="n">
        <v>22.6463131229102</v>
      </c>
      <c r="F9" s="607" t="n">
        <v>22.9857171763066</v>
      </c>
      <c r="G9" s="739" t="n">
        <f aca="false">F9/E9-1</f>
        <v>0.0149871659706509</v>
      </c>
      <c r="H9" s="740"/>
    </row>
    <row r="10" customFormat="false" ht="16.5" hidden="false" customHeight="true" outlineLevel="0" collapsed="false">
      <c r="B10" s="635" t="n">
        <v>1952</v>
      </c>
      <c r="C10" s="636" t="s">
        <v>426</v>
      </c>
      <c r="D10" s="610" t="s">
        <v>345</v>
      </c>
      <c r="E10" s="741" t="n">
        <v>22.6463131229102</v>
      </c>
      <c r="F10" s="607" t="n">
        <v>22.9857171763066</v>
      </c>
      <c r="G10" s="739" t="n">
        <f aca="false">F10/E10-1</f>
        <v>0.0149871659706509</v>
      </c>
      <c r="H10" s="740"/>
    </row>
    <row r="11" customFormat="false" ht="16.5" hidden="false" customHeight="true" outlineLevel="0" collapsed="false">
      <c r="B11" s="635" t="n">
        <v>1939</v>
      </c>
      <c r="C11" s="636" t="s">
        <v>343</v>
      </c>
      <c r="D11" s="637"/>
      <c r="E11" s="742"/>
      <c r="F11" s="639"/>
      <c r="G11" s="739"/>
      <c r="H11" s="740"/>
    </row>
    <row r="12" customFormat="false" ht="16.5" hidden="false" customHeight="true" outlineLevel="0" collapsed="false">
      <c r="B12" s="608" t="s">
        <v>208</v>
      </c>
      <c r="C12" s="609" t="s">
        <v>427</v>
      </c>
      <c r="D12" s="610" t="s">
        <v>345</v>
      </c>
      <c r="E12" s="741" t="n">
        <v>958.069196323946</v>
      </c>
      <c r="F12" s="607" t="n">
        <v>972.44</v>
      </c>
      <c r="G12" s="739" t="n">
        <f aca="false">F12/E12-1</f>
        <v>0.0149997554781989</v>
      </c>
      <c r="H12" s="740"/>
    </row>
    <row r="13" customFormat="false" ht="16.5" hidden="false" customHeight="true" outlineLevel="0" collapsed="false">
      <c r="B13" s="608" t="s">
        <v>208</v>
      </c>
      <c r="C13" s="609" t="s">
        <v>428</v>
      </c>
      <c r="D13" s="610" t="s">
        <v>347</v>
      </c>
      <c r="E13" s="741" t="n">
        <v>907.643405770266</v>
      </c>
      <c r="F13" s="607" t="n">
        <v>921.253333333333</v>
      </c>
      <c r="G13" s="739" t="n">
        <f aca="false">F13/E13-1</f>
        <v>0.014994795837818</v>
      </c>
      <c r="H13" s="740"/>
    </row>
    <row r="14" customFormat="false" ht="16.5" hidden="false" customHeight="true" outlineLevel="0" collapsed="false">
      <c r="B14" s="608" t="s">
        <v>208</v>
      </c>
      <c r="C14" s="609" t="s">
        <v>429</v>
      </c>
      <c r="D14" s="610" t="s">
        <v>349</v>
      </c>
      <c r="E14" s="741" t="n">
        <v>862.247698137903</v>
      </c>
      <c r="F14" s="607" t="n">
        <v>875.186666666667</v>
      </c>
      <c r="G14" s="739" t="n">
        <f aca="false">F14/E14-1</f>
        <v>0.0150060922826545</v>
      </c>
      <c r="H14" s="740"/>
    </row>
    <row r="15" customFormat="false" ht="16.5" hidden="false" customHeight="true" outlineLevel="0" collapsed="false">
      <c r="B15" s="608" t="s">
        <v>208</v>
      </c>
      <c r="C15" s="609" t="s">
        <v>430</v>
      </c>
      <c r="D15" s="610" t="s">
        <v>351</v>
      </c>
      <c r="E15" s="741" t="n">
        <v>821.199619649205</v>
      </c>
      <c r="F15" s="607" t="n">
        <v>833.52</v>
      </c>
      <c r="G15" s="739" t="n">
        <f aca="false">F15/E15-1</f>
        <v>0.0150029055737479</v>
      </c>
      <c r="H15" s="740"/>
    </row>
    <row r="16" customFormat="false" ht="16.5" hidden="false" customHeight="true" outlineLevel="0" collapsed="false">
      <c r="B16" s="608" t="s">
        <v>208</v>
      </c>
      <c r="C16" s="609" t="s">
        <v>431</v>
      </c>
      <c r="D16" s="610" t="s">
        <v>353</v>
      </c>
      <c r="E16" s="741" t="n">
        <v>859.57</v>
      </c>
      <c r="F16" s="607" t="n">
        <v>872.466666666667</v>
      </c>
      <c r="G16" s="739" t="n">
        <f aca="false">F16/E16-1</f>
        <v>0.0150036258439297</v>
      </c>
      <c r="H16" s="740"/>
    </row>
    <row r="17" customFormat="false" ht="16.5" hidden="false" customHeight="true" outlineLevel="0" collapsed="false">
      <c r="B17" s="608" t="s">
        <v>208</v>
      </c>
      <c r="C17" s="609" t="s">
        <v>432</v>
      </c>
      <c r="D17" s="610" t="s">
        <v>356</v>
      </c>
      <c r="E17" s="741" t="n">
        <v>814.33</v>
      </c>
      <c r="F17" s="607" t="n">
        <v>826.546666666667</v>
      </c>
      <c r="G17" s="739" t="n">
        <f aca="false">F17/E17-1</f>
        <v>0.0150021080724849</v>
      </c>
      <c r="H17" s="740"/>
    </row>
    <row r="18" customFormat="false" ht="16.5" hidden="false" customHeight="true" outlineLevel="0" collapsed="false">
      <c r="B18" s="608" t="s">
        <v>208</v>
      </c>
      <c r="C18" s="609" t="s">
        <v>433</v>
      </c>
      <c r="D18" s="610" t="s">
        <v>359</v>
      </c>
      <c r="E18" s="741" t="n">
        <v>773.63</v>
      </c>
      <c r="F18" s="607" t="n">
        <v>785.226666666667</v>
      </c>
      <c r="G18" s="739" t="n">
        <f aca="false">F18/E18-1</f>
        <v>0.0149899392043569</v>
      </c>
      <c r="H18" s="740"/>
      <c r="M18" s="743"/>
    </row>
    <row r="19" customFormat="false" ht="16.5" hidden="false" customHeight="true" outlineLevel="0" collapsed="false">
      <c r="B19" s="608" t="s">
        <v>208</v>
      </c>
      <c r="C19" s="609" t="s">
        <v>434</v>
      </c>
      <c r="D19" s="610" t="s">
        <v>362</v>
      </c>
      <c r="E19" s="741" t="n">
        <v>736.79</v>
      </c>
      <c r="F19" s="607" t="n">
        <v>747.826666666667</v>
      </c>
      <c r="G19" s="739" t="n">
        <f aca="false">F19/E19-1</f>
        <v>0.0149793925903809</v>
      </c>
      <c r="H19" s="740"/>
    </row>
    <row r="20" customFormat="false" ht="21" hidden="false" customHeight="true" outlineLevel="0" collapsed="false">
      <c r="B20" s="635" t="n">
        <v>1940</v>
      </c>
      <c r="C20" s="636" t="s">
        <v>364</v>
      </c>
      <c r="D20" s="637"/>
      <c r="E20" s="742"/>
      <c r="F20" s="639"/>
      <c r="G20" s="739"/>
      <c r="H20" s="740"/>
    </row>
    <row r="21" customFormat="false" ht="16.5" hidden="false" customHeight="true" outlineLevel="0" collapsed="false">
      <c r="B21" s="608" t="s">
        <v>208</v>
      </c>
      <c r="C21" s="609" t="s">
        <v>427</v>
      </c>
      <c r="D21" s="610" t="s">
        <v>345</v>
      </c>
      <c r="E21" s="741" t="n">
        <v>958.069196323946</v>
      </c>
      <c r="F21" s="607" t="n">
        <v>972.44</v>
      </c>
      <c r="G21" s="739" t="n">
        <f aca="false">F21/E21-1</f>
        <v>0.0149997554781989</v>
      </c>
      <c r="H21" s="740"/>
    </row>
    <row r="22" customFormat="false" ht="16.5" hidden="false" customHeight="true" outlineLevel="0" collapsed="false">
      <c r="B22" s="608" t="s">
        <v>208</v>
      </c>
      <c r="C22" s="609" t="s">
        <v>428</v>
      </c>
      <c r="D22" s="610" t="s">
        <v>347</v>
      </c>
      <c r="E22" s="741" t="n">
        <v>907.643405770266</v>
      </c>
      <c r="F22" s="607" t="n">
        <v>921.253333333333</v>
      </c>
      <c r="G22" s="739" t="n">
        <f aca="false">F22/E22-1</f>
        <v>0.014994795837818</v>
      </c>
      <c r="H22" s="740"/>
    </row>
    <row r="23" customFormat="false" ht="16.5" hidden="false" customHeight="true" outlineLevel="0" collapsed="false">
      <c r="B23" s="608" t="s">
        <v>208</v>
      </c>
      <c r="C23" s="609" t="s">
        <v>429</v>
      </c>
      <c r="D23" s="610" t="s">
        <v>349</v>
      </c>
      <c r="E23" s="741" t="n">
        <v>862.247698137903</v>
      </c>
      <c r="F23" s="607" t="n">
        <v>875.186666666667</v>
      </c>
      <c r="G23" s="739" t="n">
        <f aca="false">F23/E23-1</f>
        <v>0.0150060922826545</v>
      </c>
      <c r="H23" s="740"/>
    </row>
    <row r="24" customFormat="false" ht="16.5" hidden="false" customHeight="true" outlineLevel="0" collapsed="false">
      <c r="B24" s="608" t="s">
        <v>208</v>
      </c>
      <c r="C24" s="609" t="s">
        <v>430</v>
      </c>
      <c r="D24" s="610" t="s">
        <v>351</v>
      </c>
      <c r="E24" s="741" t="n">
        <v>821.199619649205</v>
      </c>
      <c r="F24" s="607" t="n">
        <v>833.52</v>
      </c>
      <c r="G24" s="739" t="n">
        <f aca="false">F24/E24-1</f>
        <v>0.0150029055737479</v>
      </c>
      <c r="H24" s="740"/>
    </row>
    <row r="25" customFormat="false" ht="16.5" hidden="false" customHeight="true" outlineLevel="0" collapsed="false">
      <c r="B25" s="608" t="s">
        <v>208</v>
      </c>
      <c r="C25" s="609" t="s">
        <v>431</v>
      </c>
      <c r="D25" s="610" t="s">
        <v>353</v>
      </c>
      <c r="E25" s="741" t="n">
        <v>859.57</v>
      </c>
      <c r="F25" s="607" t="n">
        <v>872.466666666667</v>
      </c>
      <c r="G25" s="739" t="n">
        <f aca="false">F25/E25-1</f>
        <v>0.0150036258439297</v>
      </c>
      <c r="H25" s="740"/>
    </row>
    <row r="26" customFormat="false" ht="16.5" hidden="false" customHeight="true" outlineLevel="0" collapsed="false">
      <c r="B26" s="608" t="s">
        <v>208</v>
      </c>
      <c r="C26" s="609" t="s">
        <v>432</v>
      </c>
      <c r="D26" s="610" t="s">
        <v>356</v>
      </c>
      <c r="E26" s="741" t="n">
        <v>814.33</v>
      </c>
      <c r="F26" s="607" t="n">
        <v>826.546666666667</v>
      </c>
      <c r="G26" s="739" t="n">
        <f aca="false">F26/E26-1</f>
        <v>0.0150021080724849</v>
      </c>
      <c r="H26" s="740"/>
    </row>
    <row r="27" customFormat="false" ht="16.5" hidden="false" customHeight="true" outlineLevel="0" collapsed="false">
      <c r="B27" s="608" t="s">
        <v>208</v>
      </c>
      <c r="C27" s="609" t="s">
        <v>433</v>
      </c>
      <c r="D27" s="610" t="s">
        <v>359</v>
      </c>
      <c r="E27" s="741" t="n">
        <v>773.63</v>
      </c>
      <c r="F27" s="607" t="n">
        <v>785.226666666667</v>
      </c>
      <c r="G27" s="739" t="n">
        <f aca="false">F27/E27-1</f>
        <v>0.0149899392043569</v>
      </c>
      <c r="H27" s="740"/>
    </row>
    <row r="28" customFormat="false" ht="16.5" hidden="false" customHeight="true" outlineLevel="0" collapsed="false">
      <c r="B28" s="608" t="s">
        <v>208</v>
      </c>
      <c r="C28" s="609" t="s">
        <v>434</v>
      </c>
      <c r="D28" s="610" t="s">
        <v>362</v>
      </c>
      <c r="E28" s="741" t="n">
        <v>736.79</v>
      </c>
      <c r="F28" s="607" t="n">
        <v>747.826666666667</v>
      </c>
      <c r="G28" s="739" t="n">
        <f aca="false">F28/E28-1</f>
        <v>0.0149793925903809</v>
      </c>
      <c r="H28" s="740"/>
    </row>
    <row r="29" customFormat="false" ht="16.5" hidden="false" customHeight="true" outlineLevel="0" collapsed="false">
      <c r="B29" s="635" t="n">
        <v>1941</v>
      </c>
      <c r="C29" s="636" t="s">
        <v>365</v>
      </c>
      <c r="D29" s="637"/>
      <c r="E29" s="742"/>
      <c r="F29" s="639"/>
      <c r="G29" s="739"/>
      <c r="H29" s="740"/>
    </row>
    <row r="30" customFormat="false" ht="16.5" hidden="false" customHeight="true" outlineLevel="0" collapsed="false">
      <c r="B30" s="608" t="s">
        <v>208</v>
      </c>
      <c r="C30" s="609" t="s">
        <v>427</v>
      </c>
      <c r="D30" s="610" t="s">
        <v>345</v>
      </c>
      <c r="E30" s="741" t="n">
        <v>33.266653070206</v>
      </c>
      <c r="F30" s="607" t="n">
        <v>33.766252429209</v>
      </c>
      <c r="G30" s="739" t="n">
        <f aca="false">F30/E30-1</f>
        <v>0.0150180229417296</v>
      </c>
      <c r="H30" s="740"/>
    </row>
    <row r="31" customFormat="false" ht="16.5" hidden="false" customHeight="true" outlineLevel="0" collapsed="false">
      <c r="B31" s="608" t="s">
        <v>208</v>
      </c>
      <c r="C31" s="609" t="s">
        <v>428</v>
      </c>
      <c r="D31" s="610" t="s">
        <v>347</v>
      </c>
      <c r="E31" s="741" t="n">
        <v>31.5174206082985</v>
      </c>
      <c r="F31" s="607" t="n">
        <v>31.990759936867</v>
      </c>
      <c r="G31" s="739" t="n">
        <f aca="false">F31/E31-1</f>
        <v>0.0150183396811323</v>
      </c>
      <c r="H31" s="740"/>
    </row>
    <row r="32" customFormat="false" ht="16.5" hidden="false" customHeight="true" outlineLevel="0" collapsed="false">
      <c r="B32" s="608" t="s">
        <v>208</v>
      </c>
      <c r="C32" s="609" t="s">
        <v>429</v>
      </c>
      <c r="D32" s="610" t="s">
        <v>349</v>
      </c>
      <c r="E32" s="741" t="n">
        <v>29.94</v>
      </c>
      <c r="F32" s="607" t="n">
        <v>30.3853745096597</v>
      </c>
      <c r="G32" s="739" t="n">
        <f aca="false">F32/E32-1</f>
        <v>0.014875568124906</v>
      </c>
      <c r="H32" s="740"/>
    </row>
    <row r="33" customFormat="false" ht="16.5" hidden="false" customHeight="true" outlineLevel="0" collapsed="false">
      <c r="B33" s="608" t="s">
        <v>208</v>
      </c>
      <c r="C33" s="609" t="s">
        <v>430</v>
      </c>
      <c r="D33" s="610" t="s">
        <v>351</v>
      </c>
      <c r="E33" s="741" t="n">
        <v>28.5142350570757</v>
      </c>
      <c r="F33" s="607" t="n">
        <v>28.939464456016</v>
      </c>
      <c r="G33" s="739" t="n">
        <f aca="false">F33/E33-1</f>
        <v>0.0149128811658137</v>
      </c>
      <c r="H33" s="740"/>
    </row>
    <row r="34" customFormat="false" ht="16.5" hidden="false" customHeight="true" outlineLevel="0" collapsed="false">
      <c r="B34" s="608" t="s">
        <v>208</v>
      </c>
      <c r="C34" s="609" t="s">
        <v>431</v>
      </c>
      <c r="D34" s="610" t="s">
        <v>353</v>
      </c>
      <c r="E34" s="741" t="n">
        <v>29.8410728323038</v>
      </c>
      <c r="F34" s="607" t="n">
        <v>30.2896892855215</v>
      </c>
      <c r="G34" s="739" t="n">
        <f aca="false">F34/E34-1</f>
        <v>0.0150335229480123</v>
      </c>
      <c r="H34" s="740"/>
    </row>
    <row r="35" customFormat="false" ht="16.5" hidden="false" customHeight="true" outlineLevel="0" collapsed="false">
      <c r="B35" s="608" t="s">
        <v>208</v>
      </c>
      <c r="C35" s="609" t="s">
        <v>432</v>
      </c>
      <c r="D35" s="610" t="s">
        <v>356</v>
      </c>
      <c r="E35" s="741" t="n">
        <v>28.2688460361845</v>
      </c>
      <c r="F35" s="607" t="n">
        <v>28.6949355498851</v>
      </c>
      <c r="G35" s="739" t="n">
        <f aca="false">F35/E35-1</f>
        <v>0.0150727593604347</v>
      </c>
      <c r="H35" s="740"/>
    </row>
    <row r="36" customFormat="false" ht="16.5" hidden="false" customHeight="true" outlineLevel="0" collapsed="false">
      <c r="B36" s="608" t="s">
        <v>208</v>
      </c>
      <c r="C36" s="609" t="s">
        <v>433</v>
      </c>
      <c r="D36" s="610" t="s">
        <v>359</v>
      </c>
      <c r="E36" s="741" t="n">
        <v>26.8582359249044</v>
      </c>
      <c r="F36" s="607" t="n">
        <v>27.2596571878123</v>
      </c>
      <c r="G36" s="739" t="n">
        <f aca="false">F36/E36-1</f>
        <v>0.0149459280955855</v>
      </c>
      <c r="H36" s="740"/>
    </row>
    <row r="37" customFormat="false" ht="16.5" hidden="false" customHeight="true" outlineLevel="0" collapsed="false">
      <c r="B37" s="608" t="s">
        <v>208</v>
      </c>
      <c r="C37" s="609" t="s">
        <v>434</v>
      </c>
      <c r="D37" s="610" t="s">
        <v>362</v>
      </c>
      <c r="E37" s="741" t="n">
        <v>25.58</v>
      </c>
      <c r="F37" s="607" t="n">
        <v>25.9625908161613</v>
      </c>
      <c r="G37" s="739" t="n">
        <f aca="false">F37/E37-1</f>
        <v>0.0149566386302302</v>
      </c>
      <c r="H37" s="740"/>
    </row>
    <row r="38" customFormat="false" ht="16.5" hidden="false" customHeight="true" outlineLevel="0" collapsed="false">
      <c r="B38" s="635" t="n">
        <v>1942</v>
      </c>
      <c r="C38" s="636" t="s">
        <v>370</v>
      </c>
      <c r="D38" s="637"/>
      <c r="E38" s="742"/>
      <c r="F38" s="639"/>
      <c r="G38" s="739"/>
      <c r="H38" s="740"/>
    </row>
    <row r="39" customFormat="false" ht="16.5" hidden="false" customHeight="true" outlineLevel="0" collapsed="false">
      <c r="B39" s="608" t="s">
        <v>208</v>
      </c>
      <c r="C39" s="609" t="s">
        <v>427</v>
      </c>
      <c r="D39" s="610" t="s">
        <v>345</v>
      </c>
      <c r="E39" s="741" t="n">
        <v>33.266653070206</v>
      </c>
      <c r="F39" s="607" t="n">
        <v>33.766252429209</v>
      </c>
      <c r="G39" s="739" t="n">
        <f aca="false">F39/E39-1</f>
        <v>0.0150180229417296</v>
      </c>
      <c r="H39" s="740"/>
    </row>
    <row r="40" customFormat="false" ht="16.5" hidden="false" customHeight="true" outlineLevel="0" collapsed="false">
      <c r="B40" s="608" t="s">
        <v>208</v>
      </c>
      <c r="C40" s="609" t="s">
        <v>428</v>
      </c>
      <c r="D40" s="610" t="s">
        <v>347</v>
      </c>
      <c r="E40" s="741" t="n">
        <v>31.5174206082985</v>
      </c>
      <c r="F40" s="607" t="n">
        <v>31.990759936867</v>
      </c>
      <c r="G40" s="739" t="n">
        <f aca="false">F40/E40-1</f>
        <v>0.0150183396811323</v>
      </c>
      <c r="H40" s="740"/>
    </row>
    <row r="41" customFormat="false" ht="16.5" hidden="false" customHeight="true" outlineLevel="0" collapsed="false">
      <c r="B41" s="608" t="s">
        <v>208</v>
      </c>
      <c r="C41" s="609" t="s">
        <v>429</v>
      </c>
      <c r="D41" s="610" t="s">
        <v>349</v>
      </c>
      <c r="E41" s="741" t="n">
        <v>29.94</v>
      </c>
      <c r="F41" s="607" t="n">
        <v>30.3853745096597</v>
      </c>
      <c r="G41" s="739" t="n">
        <f aca="false">F41/E41-1</f>
        <v>0.014875568124906</v>
      </c>
      <c r="H41" s="740"/>
    </row>
    <row r="42" customFormat="false" ht="16.5" hidden="false" customHeight="true" outlineLevel="0" collapsed="false">
      <c r="B42" s="608" t="s">
        <v>208</v>
      </c>
      <c r="C42" s="609" t="s">
        <v>430</v>
      </c>
      <c r="D42" s="610" t="s">
        <v>351</v>
      </c>
      <c r="E42" s="741" t="n">
        <v>28.5142350570757</v>
      </c>
      <c r="F42" s="607" t="n">
        <v>28.939464456016</v>
      </c>
      <c r="G42" s="739" t="n">
        <f aca="false">F42/E42-1</f>
        <v>0.0149128811658137</v>
      </c>
      <c r="H42" s="740"/>
    </row>
    <row r="43" customFormat="false" ht="16.5" hidden="false" customHeight="true" outlineLevel="0" collapsed="false">
      <c r="B43" s="608" t="s">
        <v>208</v>
      </c>
      <c r="C43" s="609" t="s">
        <v>431</v>
      </c>
      <c r="D43" s="610" t="s">
        <v>353</v>
      </c>
      <c r="E43" s="741" t="n">
        <v>29.8410728323038</v>
      </c>
      <c r="F43" s="607" t="n">
        <v>30.2896892855215</v>
      </c>
      <c r="G43" s="739" t="n">
        <f aca="false">F43/E43-1</f>
        <v>0.0150335229480123</v>
      </c>
      <c r="H43" s="740"/>
    </row>
    <row r="44" customFormat="false" ht="16.5" hidden="false" customHeight="true" outlineLevel="0" collapsed="false">
      <c r="B44" s="608" t="s">
        <v>208</v>
      </c>
      <c r="C44" s="609" t="s">
        <v>432</v>
      </c>
      <c r="D44" s="610" t="s">
        <v>356</v>
      </c>
      <c r="E44" s="741" t="n">
        <v>28.2688460361845</v>
      </c>
      <c r="F44" s="607" t="n">
        <v>28.6949355498851</v>
      </c>
      <c r="G44" s="739" t="n">
        <f aca="false">F44/E44-1</f>
        <v>0.0150727593604347</v>
      </c>
      <c r="H44" s="740"/>
    </row>
    <row r="45" customFormat="false" ht="16.5" hidden="false" customHeight="true" outlineLevel="0" collapsed="false">
      <c r="B45" s="608" t="s">
        <v>208</v>
      </c>
      <c r="C45" s="609" t="s">
        <v>433</v>
      </c>
      <c r="D45" s="610" t="s">
        <v>359</v>
      </c>
      <c r="E45" s="741" t="n">
        <v>26.8582359249044</v>
      </c>
      <c r="F45" s="607" t="n">
        <v>27.2596571878123</v>
      </c>
      <c r="G45" s="739" t="n">
        <f aca="false">F45/E45-1</f>
        <v>0.0149459280955855</v>
      </c>
      <c r="H45" s="740"/>
    </row>
    <row r="46" customFormat="false" ht="16.5" hidden="false" customHeight="true" outlineLevel="0" collapsed="false">
      <c r="B46" s="608" t="s">
        <v>208</v>
      </c>
      <c r="C46" s="609" t="s">
        <v>434</v>
      </c>
      <c r="D46" s="610" t="s">
        <v>362</v>
      </c>
      <c r="E46" s="741" t="n">
        <v>25.58</v>
      </c>
      <c r="F46" s="607" t="n">
        <v>25.9625908161613</v>
      </c>
      <c r="G46" s="739" t="n">
        <f aca="false">F46/E46-1</f>
        <v>0.0149566386302302</v>
      </c>
      <c r="H46" s="740"/>
    </row>
    <row r="47" customFormat="false" ht="16.5" hidden="false" customHeight="true" outlineLevel="0" collapsed="false">
      <c r="B47" s="635" t="n">
        <v>1943</v>
      </c>
      <c r="C47" s="636" t="s">
        <v>375</v>
      </c>
      <c r="D47" s="637"/>
      <c r="E47" s="742"/>
      <c r="F47" s="639"/>
      <c r="G47" s="739"/>
      <c r="H47" s="740"/>
    </row>
    <row r="48" customFormat="false" ht="16.5" hidden="false" customHeight="true" outlineLevel="0" collapsed="false">
      <c r="B48" s="608" t="s">
        <v>208</v>
      </c>
      <c r="C48" s="609" t="s">
        <v>427</v>
      </c>
      <c r="D48" s="610" t="s">
        <v>345</v>
      </c>
      <c r="E48" s="741" t="n">
        <v>191.613839264789</v>
      </c>
      <c r="F48" s="607" t="n">
        <v>194.48</v>
      </c>
      <c r="G48" s="739" t="n">
        <f aca="false">F48/E48-1</f>
        <v>0.0149580048404019</v>
      </c>
      <c r="H48" s="740"/>
    </row>
    <row r="49" customFormat="false" ht="16.5" hidden="false" customHeight="true" outlineLevel="0" collapsed="false">
      <c r="B49" s="608" t="s">
        <v>208</v>
      </c>
      <c r="C49" s="609" t="s">
        <v>428</v>
      </c>
      <c r="D49" s="610" t="s">
        <v>347</v>
      </c>
      <c r="E49" s="741" t="n">
        <v>181.524516314858</v>
      </c>
      <c r="F49" s="607" t="n">
        <v>184.253333333333</v>
      </c>
      <c r="G49" s="739" t="n">
        <f aca="false">F49/E49-1</f>
        <v>0.015032773940804</v>
      </c>
      <c r="H49" s="740"/>
    </row>
    <row r="50" customFormat="false" ht="16.5" hidden="false" customHeight="true" outlineLevel="0" collapsed="false">
      <c r="B50" s="608" t="s">
        <v>208</v>
      </c>
      <c r="C50" s="609" t="s">
        <v>429</v>
      </c>
      <c r="D50" s="610" t="s">
        <v>349</v>
      </c>
      <c r="E50" s="741" t="n">
        <v>172.45</v>
      </c>
      <c r="F50" s="607" t="n">
        <v>175.04</v>
      </c>
      <c r="G50" s="739" t="n">
        <f aca="false">F50/E50-1</f>
        <v>0.0150188460423313</v>
      </c>
      <c r="H50" s="740"/>
    </row>
    <row r="51" customFormat="false" ht="16.5" hidden="false" customHeight="true" outlineLevel="0" collapsed="false">
      <c r="B51" s="608" t="s">
        <v>208</v>
      </c>
      <c r="C51" s="609" t="s">
        <v>430</v>
      </c>
      <c r="D51" s="610" t="s">
        <v>351</v>
      </c>
      <c r="E51" s="741" t="n">
        <v>164.240433655534</v>
      </c>
      <c r="F51" s="607" t="n">
        <v>166.706666666667</v>
      </c>
      <c r="G51" s="739" t="n">
        <f aca="false">F51/E51-1</f>
        <v>0.0150159918373418</v>
      </c>
      <c r="H51" s="740"/>
    </row>
    <row r="52" customFormat="false" ht="16.5" hidden="false" customHeight="true" outlineLevel="0" collapsed="false">
      <c r="B52" s="608" t="s">
        <v>208</v>
      </c>
      <c r="C52" s="609" t="s">
        <v>431</v>
      </c>
      <c r="D52" s="610" t="s">
        <v>353</v>
      </c>
      <c r="E52" s="741" t="n">
        <v>171.923759903116</v>
      </c>
      <c r="F52" s="607" t="n">
        <v>174.493333333333</v>
      </c>
      <c r="G52" s="739" t="n">
        <f aca="false">F52/E52-1</f>
        <v>0.0149460053204118</v>
      </c>
      <c r="H52" s="740"/>
    </row>
    <row r="53" customFormat="false" ht="16.5" hidden="false" customHeight="true" outlineLevel="0" collapsed="false">
      <c r="B53" s="608" t="s">
        <v>208</v>
      </c>
      <c r="C53" s="609" t="s">
        <v>432</v>
      </c>
      <c r="D53" s="610" t="s">
        <v>356</v>
      </c>
      <c r="E53" s="741" t="n">
        <v>162.866036721178</v>
      </c>
      <c r="F53" s="607" t="n">
        <v>165.306666666667</v>
      </c>
      <c r="G53" s="739" t="n">
        <f aca="false">F53/E53-1</f>
        <v>0.0149855058465456</v>
      </c>
      <c r="H53" s="740"/>
    </row>
    <row r="54" customFormat="false" ht="16.5" hidden="false" customHeight="true" outlineLevel="0" collapsed="false">
      <c r="B54" s="608" t="s">
        <v>208</v>
      </c>
      <c r="C54" s="609" t="s">
        <v>433</v>
      </c>
      <c r="D54" s="610" t="s">
        <v>359</v>
      </c>
      <c r="E54" s="741" t="n">
        <v>154.723776094918</v>
      </c>
      <c r="F54" s="607" t="n">
        <v>157.04</v>
      </c>
      <c r="G54" s="739" t="n">
        <f aca="false">F54/E54-1</f>
        <v>0.014970058019147</v>
      </c>
      <c r="H54" s="740"/>
    </row>
    <row r="55" customFormat="false" ht="16.5" hidden="false" customHeight="true" outlineLevel="0" collapsed="false">
      <c r="B55" s="608" t="s">
        <v>208</v>
      </c>
      <c r="C55" s="609" t="s">
        <v>434</v>
      </c>
      <c r="D55" s="610" t="s">
        <v>362</v>
      </c>
      <c r="E55" s="741" t="n">
        <v>147.36</v>
      </c>
      <c r="F55" s="607" t="n">
        <v>149.56</v>
      </c>
      <c r="G55" s="739" t="n">
        <f aca="false">F55/E55-1</f>
        <v>0.014929424538545</v>
      </c>
      <c r="H55" s="740"/>
    </row>
    <row r="56" customFormat="false" ht="16.5" hidden="false" customHeight="true" outlineLevel="0" collapsed="false">
      <c r="B56" s="635" t="n">
        <v>1944</v>
      </c>
      <c r="C56" s="636" t="s">
        <v>380</v>
      </c>
      <c r="D56" s="637"/>
      <c r="E56" s="742"/>
      <c r="F56" s="639"/>
      <c r="G56" s="739"/>
      <c r="H56" s="740"/>
    </row>
    <row r="57" customFormat="false" ht="16.5" hidden="false" customHeight="true" outlineLevel="0" collapsed="false">
      <c r="B57" s="608" t="s">
        <v>208</v>
      </c>
      <c r="C57" s="609" t="s">
        <v>427</v>
      </c>
      <c r="D57" s="610" t="s">
        <v>345</v>
      </c>
      <c r="E57" s="741" t="n">
        <v>191.613839264789</v>
      </c>
      <c r="F57" s="607" t="n">
        <v>194.48</v>
      </c>
      <c r="G57" s="739" t="n">
        <f aca="false">F57/E57-1</f>
        <v>0.0149580048404019</v>
      </c>
      <c r="H57" s="740"/>
    </row>
    <row r="58" customFormat="false" ht="16.5" hidden="false" customHeight="true" outlineLevel="0" collapsed="false">
      <c r="B58" s="608" t="s">
        <v>208</v>
      </c>
      <c r="C58" s="609" t="s">
        <v>428</v>
      </c>
      <c r="D58" s="610" t="s">
        <v>347</v>
      </c>
      <c r="E58" s="741" t="n">
        <v>181.524516314858</v>
      </c>
      <c r="F58" s="607" t="n">
        <v>184.253333333333</v>
      </c>
      <c r="G58" s="739" t="n">
        <f aca="false">F58/E58-1</f>
        <v>0.015032773940804</v>
      </c>
      <c r="H58" s="740"/>
    </row>
    <row r="59" customFormat="false" ht="16.5" hidden="false" customHeight="true" outlineLevel="0" collapsed="false">
      <c r="B59" s="608" t="s">
        <v>208</v>
      </c>
      <c r="C59" s="609" t="s">
        <v>429</v>
      </c>
      <c r="D59" s="610" t="s">
        <v>349</v>
      </c>
      <c r="E59" s="741" t="n">
        <v>172.45</v>
      </c>
      <c r="F59" s="607" t="n">
        <v>175.04</v>
      </c>
      <c r="G59" s="739" t="n">
        <f aca="false">F59/E59-1</f>
        <v>0.0150188460423313</v>
      </c>
      <c r="H59" s="740"/>
    </row>
    <row r="60" customFormat="false" ht="16.5" hidden="false" customHeight="true" outlineLevel="0" collapsed="false">
      <c r="B60" s="608" t="s">
        <v>208</v>
      </c>
      <c r="C60" s="609" t="s">
        <v>430</v>
      </c>
      <c r="D60" s="610" t="s">
        <v>351</v>
      </c>
      <c r="E60" s="741" t="n">
        <v>164.240433655534</v>
      </c>
      <c r="F60" s="607" t="n">
        <v>166.706666666667</v>
      </c>
      <c r="G60" s="739" t="n">
        <f aca="false">F60/E60-1</f>
        <v>0.0150159918373418</v>
      </c>
      <c r="H60" s="740"/>
    </row>
    <row r="61" customFormat="false" ht="16.5" hidden="false" customHeight="true" outlineLevel="0" collapsed="false">
      <c r="B61" s="608" t="s">
        <v>208</v>
      </c>
      <c r="C61" s="609" t="s">
        <v>431</v>
      </c>
      <c r="D61" s="610" t="s">
        <v>353</v>
      </c>
      <c r="E61" s="741" t="n">
        <v>171.923759903116</v>
      </c>
      <c r="F61" s="607" t="n">
        <v>174.493333333333</v>
      </c>
      <c r="G61" s="739" t="n">
        <f aca="false">F61/E61-1</f>
        <v>0.0149460053204118</v>
      </c>
      <c r="H61" s="740"/>
    </row>
    <row r="62" customFormat="false" ht="16.5" hidden="false" customHeight="true" outlineLevel="0" collapsed="false">
      <c r="B62" s="608" t="s">
        <v>208</v>
      </c>
      <c r="C62" s="609" t="s">
        <v>432</v>
      </c>
      <c r="D62" s="610" t="s">
        <v>356</v>
      </c>
      <c r="E62" s="741" t="n">
        <v>162.866036721178</v>
      </c>
      <c r="F62" s="607" t="n">
        <v>165.306666666667</v>
      </c>
      <c r="G62" s="739" t="n">
        <f aca="false">F62/E62-1</f>
        <v>0.0149855058465456</v>
      </c>
      <c r="H62" s="740"/>
    </row>
    <row r="63" customFormat="false" ht="16.5" hidden="false" customHeight="true" outlineLevel="0" collapsed="false">
      <c r="B63" s="608" t="s">
        <v>208</v>
      </c>
      <c r="C63" s="609" t="s">
        <v>433</v>
      </c>
      <c r="D63" s="610" t="s">
        <v>359</v>
      </c>
      <c r="E63" s="741" t="n">
        <v>154.723776094918</v>
      </c>
      <c r="F63" s="607" t="n">
        <v>157.04</v>
      </c>
      <c r="G63" s="739" t="n">
        <f aca="false">F63/E63-1</f>
        <v>0.014970058019147</v>
      </c>
      <c r="H63" s="740"/>
    </row>
    <row r="64" customFormat="false" ht="16.5" hidden="false" customHeight="true" outlineLevel="0" collapsed="false">
      <c r="B64" s="608" t="s">
        <v>208</v>
      </c>
      <c r="C64" s="609" t="s">
        <v>434</v>
      </c>
      <c r="D64" s="610" t="s">
        <v>362</v>
      </c>
      <c r="E64" s="741" t="n">
        <v>147.36</v>
      </c>
      <c r="F64" s="607" t="n">
        <v>149.56</v>
      </c>
      <c r="G64" s="739" t="n">
        <f aca="false">F64/E64-1</f>
        <v>0.014929424538545</v>
      </c>
      <c r="H64" s="740"/>
    </row>
    <row r="65" customFormat="false" ht="21.75" hidden="false" customHeight="true" outlineLevel="0" collapsed="false">
      <c r="B65" s="635" t="n">
        <v>1945</v>
      </c>
      <c r="C65" s="636" t="s">
        <v>384</v>
      </c>
      <c r="D65" s="637"/>
      <c r="E65" s="742"/>
      <c r="F65" s="639"/>
      <c r="G65" s="739"/>
      <c r="H65" s="740"/>
    </row>
    <row r="66" customFormat="false" ht="16.5" hidden="false" customHeight="true" outlineLevel="0" collapsed="false">
      <c r="B66" s="608" t="s">
        <v>208</v>
      </c>
      <c r="C66" s="609" t="s">
        <v>427</v>
      </c>
      <c r="D66" s="610" t="s">
        <v>345</v>
      </c>
      <c r="E66" s="741" t="n">
        <v>33.266653070206</v>
      </c>
      <c r="F66" s="607" t="n">
        <v>33.766252429209</v>
      </c>
      <c r="G66" s="739" t="n">
        <f aca="false">F66/E66-1</f>
        <v>0.0150180229417296</v>
      </c>
      <c r="H66" s="740"/>
    </row>
    <row r="67" customFormat="false" ht="16.5" hidden="false" customHeight="true" outlineLevel="0" collapsed="false">
      <c r="B67" s="608" t="s">
        <v>208</v>
      </c>
      <c r="C67" s="609" t="s">
        <v>428</v>
      </c>
      <c r="D67" s="610" t="s">
        <v>347</v>
      </c>
      <c r="E67" s="741" t="n">
        <v>31.5174206082985</v>
      </c>
      <c r="F67" s="607" t="n">
        <v>31.990759936867</v>
      </c>
      <c r="G67" s="739" t="n">
        <f aca="false">F67/E67-1</f>
        <v>0.0150183396811323</v>
      </c>
      <c r="H67" s="740"/>
    </row>
    <row r="68" customFormat="false" ht="16.5" hidden="false" customHeight="true" outlineLevel="0" collapsed="false">
      <c r="B68" s="608" t="s">
        <v>208</v>
      </c>
      <c r="C68" s="609" t="s">
        <v>429</v>
      </c>
      <c r="D68" s="610" t="s">
        <v>349</v>
      </c>
      <c r="E68" s="741" t="n">
        <v>29.94</v>
      </c>
      <c r="F68" s="607" t="n">
        <v>30.3853745096597</v>
      </c>
      <c r="G68" s="739" t="n">
        <f aca="false">F68/E68-1</f>
        <v>0.014875568124906</v>
      </c>
      <c r="H68" s="740"/>
    </row>
    <row r="69" customFormat="false" ht="16.5" hidden="false" customHeight="true" outlineLevel="0" collapsed="false">
      <c r="B69" s="608" t="s">
        <v>208</v>
      </c>
      <c r="C69" s="609" t="s">
        <v>430</v>
      </c>
      <c r="D69" s="610" t="s">
        <v>351</v>
      </c>
      <c r="E69" s="741" t="n">
        <v>28.5142350570757</v>
      </c>
      <c r="F69" s="607" t="n">
        <v>28.939464456016</v>
      </c>
      <c r="G69" s="739" t="n">
        <f aca="false">F69/E69-1</f>
        <v>0.0149128811658137</v>
      </c>
      <c r="H69" s="740"/>
    </row>
    <row r="70" customFormat="false" ht="16.5" hidden="false" customHeight="true" outlineLevel="0" collapsed="false">
      <c r="B70" s="608" t="s">
        <v>208</v>
      </c>
      <c r="C70" s="609" t="s">
        <v>431</v>
      </c>
      <c r="D70" s="610" t="s">
        <v>353</v>
      </c>
      <c r="E70" s="741" t="n">
        <v>29.8410728323038</v>
      </c>
      <c r="F70" s="607" t="n">
        <v>30.2896892855215</v>
      </c>
      <c r="G70" s="739" t="n">
        <f aca="false">F70/E70-1</f>
        <v>0.0150335229480123</v>
      </c>
      <c r="H70" s="740"/>
    </row>
    <row r="71" customFormat="false" ht="16.5" hidden="false" customHeight="true" outlineLevel="0" collapsed="false">
      <c r="B71" s="608" t="s">
        <v>208</v>
      </c>
      <c r="C71" s="609" t="s">
        <v>432</v>
      </c>
      <c r="D71" s="610" t="s">
        <v>356</v>
      </c>
      <c r="E71" s="741" t="n">
        <v>28.2688460361845</v>
      </c>
      <c r="F71" s="607" t="n">
        <v>28.6949355498851</v>
      </c>
      <c r="G71" s="739" t="n">
        <f aca="false">F71/E71-1</f>
        <v>0.0150727593604347</v>
      </c>
      <c r="H71" s="740"/>
    </row>
    <row r="72" customFormat="false" ht="16.5" hidden="false" customHeight="true" outlineLevel="0" collapsed="false">
      <c r="B72" s="608" t="s">
        <v>208</v>
      </c>
      <c r="C72" s="609" t="s">
        <v>433</v>
      </c>
      <c r="D72" s="610" t="s">
        <v>359</v>
      </c>
      <c r="E72" s="741" t="n">
        <v>26.8582359249044</v>
      </c>
      <c r="F72" s="607" t="n">
        <v>27.2596571878123</v>
      </c>
      <c r="G72" s="739" t="n">
        <f aca="false">F72/E72-1</f>
        <v>0.0149459280955855</v>
      </c>
      <c r="H72" s="740"/>
    </row>
    <row r="73" customFormat="false" ht="16.5" hidden="false" customHeight="true" outlineLevel="0" collapsed="false">
      <c r="B73" s="608" t="s">
        <v>208</v>
      </c>
      <c r="C73" s="609" t="s">
        <v>434</v>
      </c>
      <c r="D73" s="610" t="s">
        <v>362</v>
      </c>
      <c r="E73" s="741" t="n">
        <v>25.58</v>
      </c>
      <c r="F73" s="607" t="n">
        <v>25.9625908161613</v>
      </c>
      <c r="G73" s="739" t="n">
        <f aca="false">F73/E73-1</f>
        <v>0.0149566386302302</v>
      </c>
      <c r="H73" s="740"/>
    </row>
    <row r="74" customFormat="false" ht="16.5" hidden="false" customHeight="true" outlineLevel="0" collapsed="false">
      <c r="B74" s="635" t="n">
        <v>1946</v>
      </c>
      <c r="C74" s="636" t="s">
        <v>386</v>
      </c>
      <c r="D74" s="637"/>
      <c r="E74" s="742"/>
      <c r="F74" s="639"/>
      <c r="G74" s="739"/>
      <c r="H74" s="740"/>
    </row>
    <row r="75" customFormat="false" ht="16.5" hidden="false" customHeight="true" outlineLevel="0" collapsed="false">
      <c r="B75" s="608" t="s">
        <v>208</v>
      </c>
      <c r="C75" s="609" t="s">
        <v>427</v>
      </c>
      <c r="D75" s="610" t="s">
        <v>345</v>
      </c>
      <c r="E75" s="741" t="n">
        <v>33.266653070206</v>
      </c>
      <c r="F75" s="607" t="n">
        <v>33.766252429209</v>
      </c>
      <c r="G75" s="739" t="n">
        <f aca="false">F75/E75-1</f>
        <v>0.0150180229417296</v>
      </c>
      <c r="H75" s="740"/>
    </row>
    <row r="76" customFormat="false" ht="16.5" hidden="false" customHeight="true" outlineLevel="0" collapsed="false">
      <c r="B76" s="608" t="s">
        <v>208</v>
      </c>
      <c r="C76" s="609" t="s">
        <v>428</v>
      </c>
      <c r="D76" s="610" t="s">
        <v>347</v>
      </c>
      <c r="E76" s="741" t="n">
        <v>31.5174206082985</v>
      </c>
      <c r="F76" s="607" t="n">
        <v>31.990759936867</v>
      </c>
      <c r="G76" s="739" t="n">
        <f aca="false">F76/E76-1</f>
        <v>0.0150183396811323</v>
      </c>
      <c r="H76" s="740"/>
    </row>
    <row r="77" customFormat="false" ht="16.5" hidden="false" customHeight="true" outlineLevel="0" collapsed="false">
      <c r="B77" s="608" t="s">
        <v>208</v>
      </c>
      <c r="C77" s="609" t="s">
        <v>429</v>
      </c>
      <c r="D77" s="610" t="s">
        <v>349</v>
      </c>
      <c r="E77" s="741" t="n">
        <v>29.94</v>
      </c>
      <c r="F77" s="607" t="n">
        <v>30.3853745096597</v>
      </c>
      <c r="G77" s="739" t="n">
        <f aca="false">F77/E77-1</f>
        <v>0.014875568124906</v>
      </c>
      <c r="H77" s="740"/>
    </row>
    <row r="78" customFormat="false" ht="16.5" hidden="false" customHeight="true" outlineLevel="0" collapsed="false">
      <c r="B78" s="608" t="s">
        <v>208</v>
      </c>
      <c r="C78" s="609" t="s">
        <v>430</v>
      </c>
      <c r="D78" s="610" t="s">
        <v>351</v>
      </c>
      <c r="E78" s="741" t="n">
        <v>28.5142350570757</v>
      </c>
      <c r="F78" s="607" t="n">
        <v>28.939464456016</v>
      </c>
      <c r="G78" s="739" t="n">
        <f aca="false">F78/E78-1</f>
        <v>0.0149128811658137</v>
      </c>
      <c r="H78" s="740"/>
    </row>
    <row r="79" customFormat="false" ht="16.5" hidden="false" customHeight="true" outlineLevel="0" collapsed="false">
      <c r="B79" s="608" t="s">
        <v>208</v>
      </c>
      <c r="C79" s="609" t="s">
        <v>431</v>
      </c>
      <c r="D79" s="610" t="s">
        <v>353</v>
      </c>
      <c r="E79" s="741" t="n">
        <v>29.8410728323038</v>
      </c>
      <c r="F79" s="607" t="n">
        <v>30.2896892855215</v>
      </c>
      <c r="G79" s="739" t="n">
        <f aca="false">F79/E79-1</f>
        <v>0.0150335229480123</v>
      </c>
      <c r="H79" s="740"/>
    </row>
    <row r="80" customFormat="false" ht="16.5" hidden="false" customHeight="true" outlineLevel="0" collapsed="false">
      <c r="B80" s="608" t="s">
        <v>208</v>
      </c>
      <c r="C80" s="609" t="s">
        <v>432</v>
      </c>
      <c r="D80" s="610" t="s">
        <v>356</v>
      </c>
      <c r="E80" s="741" t="n">
        <v>28.2688460361845</v>
      </c>
      <c r="F80" s="607" t="n">
        <v>28.6949355498851</v>
      </c>
      <c r="G80" s="739" t="n">
        <f aca="false">F80/E80-1</f>
        <v>0.0150727593604347</v>
      </c>
      <c r="H80" s="740"/>
    </row>
    <row r="81" customFormat="false" ht="16.5" hidden="false" customHeight="true" outlineLevel="0" collapsed="false">
      <c r="B81" s="608" t="s">
        <v>208</v>
      </c>
      <c r="C81" s="609" t="s">
        <v>433</v>
      </c>
      <c r="D81" s="610" t="s">
        <v>359</v>
      </c>
      <c r="E81" s="741" t="n">
        <v>26.8582359249044</v>
      </c>
      <c r="F81" s="607" t="n">
        <v>27.2596571878123</v>
      </c>
      <c r="G81" s="739" t="n">
        <f aca="false">F81/E81-1</f>
        <v>0.0149459280955855</v>
      </c>
      <c r="H81" s="740"/>
    </row>
    <row r="82" customFormat="false" ht="16.5" hidden="false" customHeight="true" outlineLevel="0" collapsed="false">
      <c r="B82" s="608" t="s">
        <v>208</v>
      </c>
      <c r="C82" s="609" t="s">
        <v>434</v>
      </c>
      <c r="D82" s="610" t="s">
        <v>362</v>
      </c>
      <c r="E82" s="741" t="n">
        <v>25.58</v>
      </c>
      <c r="F82" s="607" t="n">
        <v>25.9625908161613</v>
      </c>
      <c r="G82" s="739" t="n">
        <f aca="false">F82/E82-1</f>
        <v>0.0149566386302302</v>
      </c>
      <c r="H82" s="740"/>
    </row>
    <row r="83" customFormat="false" ht="16.5" hidden="false" customHeight="true" outlineLevel="0" collapsed="false">
      <c r="B83" s="635" t="n">
        <v>1947</v>
      </c>
      <c r="C83" s="636" t="s">
        <v>387</v>
      </c>
      <c r="D83" s="637"/>
      <c r="E83" s="742"/>
      <c r="F83" s="639"/>
      <c r="G83" s="739"/>
      <c r="H83" s="740"/>
    </row>
    <row r="84" customFormat="false" ht="16.5" hidden="false" customHeight="true" outlineLevel="0" collapsed="false">
      <c r="B84" s="608" t="s">
        <v>208</v>
      </c>
      <c r="C84" s="609" t="s">
        <v>427</v>
      </c>
      <c r="D84" s="610" t="s">
        <v>345</v>
      </c>
      <c r="E84" s="741" t="n">
        <v>33.266653070206</v>
      </c>
      <c r="F84" s="607" t="n">
        <v>33.766252429209</v>
      </c>
      <c r="G84" s="739" t="n">
        <f aca="false">F84/E84-1</f>
        <v>0.0150180229417296</v>
      </c>
      <c r="H84" s="740"/>
    </row>
    <row r="85" customFormat="false" ht="16.5" hidden="false" customHeight="true" outlineLevel="0" collapsed="false">
      <c r="B85" s="608" t="s">
        <v>208</v>
      </c>
      <c r="C85" s="609" t="s">
        <v>428</v>
      </c>
      <c r="D85" s="610" t="s">
        <v>347</v>
      </c>
      <c r="E85" s="741" t="n">
        <v>31.5174206082985</v>
      </c>
      <c r="F85" s="607" t="n">
        <v>31.990759936867</v>
      </c>
      <c r="G85" s="739" t="n">
        <f aca="false">F85/E85-1</f>
        <v>0.0150183396811323</v>
      </c>
      <c r="H85" s="740"/>
    </row>
    <row r="86" customFormat="false" ht="16.5" hidden="false" customHeight="true" outlineLevel="0" collapsed="false">
      <c r="B86" s="608" t="s">
        <v>208</v>
      </c>
      <c r="C86" s="609" t="s">
        <v>429</v>
      </c>
      <c r="D86" s="610" t="s">
        <v>349</v>
      </c>
      <c r="E86" s="741" t="n">
        <v>29.94</v>
      </c>
      <c r="F86" s="607" t="n">
        <v>30.3853745096597</v>
      </c>
      <c r="G86" s="739" t="n">
        <f aca="false">F86/E86-1</f>
        <v>0.014875568124906</v>
      </c>
      <c r="H86" s="740"/>
    </row>
    <row r="87" customFormat="false" ht="16.5" hidden="false" customHeight="true" outlineLevel="0" collapsed="false">
      <c r="B87" s="608" t="s">
        <v>208</v>
      </c>
      <c r="C87" s="609" t="s">
        <v>430</v>
      </c>
      <c r="D87" s="610" t="s">
        <v>351</v>
      </c>
      <c r="E87" s="741" t="n">
        <v>28.5142350570757</v>
      </c>
      <c r="F87" s="607" t="n">
        <v>28.939464456016</v>
      </c>
      <c r="G87" s="739" t="n">
        <f aca="false">F87/E87-1</f>
        <v>0.0149128811658137</v>
      </c>
      <c r="H87" s="740"/>
    </row>
    <row r="88" customFormat="false" ht="16.5" hidden="false" customHeight="true" outlineLevel="0" collapsed="false">
      <c r="B88" s="608" t="s">
        <v>208</v>
      </c>
      <c r="C88" s="609" t="s">
        <v>431</v>
      </c>
      <c r="D88" s="610" t="s">
        <v>353</v>
      </c>
      <c r="E88" s="741" t="n">
        <v>29.8410728323038</v>
      </c>
      <c r="F88" s="607" t="n">
        <v>30.2896892855215</v>
      </c>
      <c r="G88" s="739" t="n">
        <f aca="false">F88/E88-1</f>
        <v>0.0150335229480123</v>
      </c>
      <c r="H88" s="740"/>
    </row>
    <row r="89" customFormat="false" ht="16.5" hidden="false" customHeight="true" outlineLevel="0" collapsed="false">
      <c r="B89" s="608" t="s">
        <v>208</v>
      </c>
      <c r="C89" s="609" t="s">
        <v>432</v>
      </c>
      <c r="D89" s="610" t="s">
        <v>356</v>
      </c>
      <c r="E89" s="741" t="n">
        <v>28.2688460361845</v>
      </c>
      <c r="F89" s="607" t="n">
        <v>28.6949355498851</v>
      </c>
      <c r="G89" s="739" t="n">
        <f aca="false">F89/E89-1</f>
        <v>0.0150727593604347</v>
      </c>
      <c r="H89" s="740"/>
    </row>
    <row r="90" customFormat="false" ht="16.5" hidden="false" customHeight="true" outlineLevel="0" collapsed="false">
      <c r="B90" s="608" t="s">
        <v>208</v>
      </c>
      <c r="C90" s="609" t="s">
        <v>433</v>
      </c>
      <c r="D90" s="610" t="s">
        <v>359</v>
      </c>
      <c r="E90" s="741" t="n">
        <v>26.8582359249044</v>
      </c>
      <c r="F90" s="607" t="n">
        <v>27.2596571878123</v>
      </c>
      <c r="G90" s="739" t="n">
        <f aca="false">F90/E90-1</f>
        <v>0.0149459280955855</v>
      </c>
      <c r="H90" s="740"/>
    </row>
    <row r="91" customFormat="false" ht="16.5" hidden="false" customHeight="true" outlineLevel="0" collapsed="false">
      <c r="B91" s="608" t="s">
        <v>208</v>
      </c>
      <c r="C91" s="609" t="s">
        <v>434</v>
      </c>
      <c r="D91" s="610" t="s">
        <v>362</v>
      </c>
      <c r="E91" s="741" t="n">
        <v>25.58</v>
      </c>
      <c r="F91" s="607" t="n">
        <v>25.9625908161613</v>
      </c>
      <c r="G91" s="739" t="n">
        <f aca="false">F91/E91-1</f>
        <v>0.0149566386302302</v>
      </c>
      <c r="H91" s="740"/>
    </row>
    <row r="92" customFormat="false" ht="16.5" hidden="false" customHeight="true" outlineLevel="0" collapsed="false">
      <c r="B92" s="635" t="n">
        <v>1948</v>
      </c>
      <c r="C92" s="636" t="s">
        <v>388</v>
      </c>
      <c r="D92" s="637"/>
      <c r="E92" s="742"/>
      <c r="F92" s="639"/>
      <c r="G92" s="739"/>
      <c r="H92" s="740"/>
    </row>
    <row r="93" customFormat="false" ht="16.5" hidden="false" customHeight="true" outlineLevel="0" collapsed="false">
      <c r="B93" s="608" t="s">
        <v>208</v>
      </c>
      <c r="C93" s="609" t="s">
        <v>427</v>
      </c>
      <c r="D93" s="610" t="s">
        <v>345</v>
      </c>
      <c r="E93" s="741" t="n">
        <v>33.266653070206</v>
      </c>
      <c r="F93" s="607" t="n">
        <v>33.766252429209</v>
      </c>
      <c r="G93" s="739" t="n">
        <f aca="false">F93/E93-1</f>
        <v>0.0150180229417296</v>
      </c>
      <c r="H93" s="740"/>
    </row>
    <row r="94" customFormat="false" ht="16.5" hidden="false" customHeight="true" outlineLevel="0" collapsed="false">
      <c r="B94" s="608" t="s">
        <v>208</v>
      </c>
      <c r="C94" s="609" t="s">
        <v>428</v>
      </c>
      <c r="D94" s="610" t="s">
        <v>347</v>
      </c>
      <c r="E94" s="741" t="n">
        <v>31.5174206082985</v>
      </c>
      <c r="F94" s="607" t="n">
        <v>31.990759936867</v>
      </c>
      <c r="G94" s="739" t="n">
        <f aca="false">F94/E94-1</f>
        <v>0.0150183396811323</v>
      </c>
      <c r="H94" s="740"/>
    </row>
    <row r="95" customFormat="false" ht="16.5" hidden="false" customHeight="true" outlineLevel="0" collapsed="false">
      <c r="B95" s="608" t="s">
        <v>208</v>
      </c>
      <c r="C95" s="609" t="s">
        <v>429</v>
      </c>
      <c r="D95" s="610" t="s">
        <v>349</v>
      </c>
      <c r="E95" s="741" t="n">
        <v>29.94</v>
      </c>
      <c r="F95" s="607" t="n">
        <v>30.3853745096597</v>
      </c>
      <c r="G95" s="739" t="n">
        <f aca="false">F95/E95-1</f>
        <v>0.014875568124906</v>
      </c>
      <c r="H95" s="740"/>
    </row>
    <row r="96" customFormat="false" ht="16.5" hidden="false" customHeight="true" outlineLevel="0" collapsed="false">
      <c r="B96" s="608" t="s">
        <v>208</v>
      </c>
      <c r="C96" s="609" t="s">
        <v>430</v>
      </c>
      <c r="D96" s="610" t="s">
        <v>351</v>
      </c>
      <c r="E96" s="741" t="n">
        <v>28.5142350570757</v>
      </c>
      <c r="F96" s="607" t="n">
        <v>28.939464456016</v>
      </c>
      <c r="G96" s="739" t="n">
        <f aca="false">F96/E96-1</f>
        <v>0.0149128811658137</v>
      </c>
      <c r="H96" s="740"/>
    </row>
    <row r="97" customFormat="false" ht="16.5" hidden="false" customHeight="true" outlineLevel="0" collapsed="false">
      <c r="B97" s="608" t="s">
        <v>208</v>
      </c>
      <c r="C97" s="609" t="s">
        <v>431</v>
      </c>
      <c r="D97" s="610" t="s">
        <v>353</v>
      </c>
      <c r="E97" s="741" t="n">
        <v>29.8410728323038</v>
      </c>
      <c r="F97" s="607" t="n">
        <v>30.2896892855215</v>
      </c>
      <c r="G97" s="739" t="n">
        <f aca="false">F97/E97-1</f>
        <v>0.0150335229480123</v>
      </c>
      <c r="H97" s="740"/>
    </row>
    <row r="98" customFormat="false" ht="16.5" hidden="false" customHeight="true" outlineLevel="0" collapsed="false">
      <c r="B98" s="608" t="s">
        <v>208</v>
      </c>
      <c r="C98" s="609" t="s">
        <v>432</v>
      </c>
      <c r="D98" s="610" t="s">
        <v>356</v>
      </c>
      <c r="E98" s="741" t="n">
        <v>28.2688460361845</v>
      </c>
      <c r="F98" s="607" t="n">
        <v>28.6949355498851</v>
      </c>
      <c r="G98" s="739" t="n">
        <f aca="false">F98/E98-1</f>
        <v>0.0150727593604347</v>
      </c>
      <c r="H98" s="740"/>
    </row>
    <row r="99" customFormat="false" ht="16.5" hidden="false" customHeight="true" outlineLevel="0" collapsed="false">
      <c r="B99" s="608" t="s">
        <v>208</v>
      </c>
      <c r="C99" s="609" t="s">
        <v>433</v>
      </c>
      <c r="D99" s="610" t="s">
        <v>359</v>
      </c>
      <c r="E99" s="741" t="n">
        <v>26.8582359249044</v>
      </c>
      <c r="F99" s="607" t="n">
        <v>27.2596571878123</v>
      </c>
      <c r="G99" s="739" t="n">
        <f aca="false">F99/E99-1</f>
        <v>0.0149459280955855</v>
      </c>
      <c r="H99" s="740"/>
    </row>
    <row r="100" customFormat="false" ht="16.5" hidden="false" customHeight="true" outlineLevel="0" collapsed="false">
      <c r="B100" s="608" t="s">
        <v>208</v>
      </c>
      <c r="C100" s="609" t="s">
        <v>434</v>
      </c>
      <c r="D100" s="610" t="s">
        <v>362</v>
      </c>
      <c r="E100" s="741" t="n">
        <v>25.58</v>
      </c>
      <c r="F100" s="607" t="n">
        <v>25.9625908161613</v>
      </c>
      <c r="G100" s="739" t="n">
        <f aca="false">F100/E100-1</f>
        <v>0.0149566386302302</v>
      </c>
      <c r="H100" s="740"/>
    </row>
    <row r="101" customFormat="false" ht="16.5" hidden="false" customHeight="true" outlineLevel="0" collapsed="false">
      <c r="B101" s="635" t="n">
        <v>1949</v>
      </c>
      <c r="C101" s="636" t="s">
        <v>389</v>
      </c>
      <c r="D101" s="637"/>
      <c r="E101" s="742"/>
      <c r="F101" s="639"/>
      <c r="G101" s="739"/>
      <c r="H101" s="740"/>
    </row>
    <row r="102" customFormat="false" ht="16.5" hidden="false" customHeight="true" outlineLevel="0" collapsed="false">
      <c r="B102" s="608" t="s">
        <v>208</v>
      </c>
      <c r="C102" s="609" t="s">
        <v>427</v>
      </c>
      <c r="D102" s="610" t="s">
        <v>345</v>
      </c>
      <c r="E102" s="741" t="n">
        <v>33.266653070206</v>
      </c>
      <c r="F102" s="607" t="n">
        <v>33.766252429209</v>
      </c>
      <c r="G102" s="739" t="n">
        <f aca="false">F102/E102-1</f>
        <v>0.0150180229417296</v>
      </c>
      <c r="H102" s="740"/>
    </row>
    <row r="103" customFormat="false" ht="16.5" hidden="false" customHeight="true" outlineLevel="0" collapsed="false">
      <c r="B103" s="608" t="s">
        <v>208</v>
      </c>
      <c r="C103" s="609" t="s">
        <v>428</v>
      </c>
      <c r="D103" s="610" t="s">
        <v>347</v>
      </c>
      <c r="E103" s="741" t="n">
        <v>31.5174206082985</v>
      </c>
      <c r="F103" s="607" t="n">
        <v>31.990759936867</v>
      </c>
      <c r="G103" s="739" t="n">
        <f aca="false">F103/E103-1</f>
        <v>0.0150183396811323</v>
      </c>
      <c r="H103" s="740"/>
    </row>
    <row r="104" customFormat="false" ht="16.5" hidden="false" customHeight="true" outlineLevel="0" collapsed="false">
      <c r="B104" s="608" t="s">
        <v>208</v>
      </c>
      <c r="C104" s="609" t="s">
        <v>429</v>
      </c>
      <c r="D104" s="610" t="s">
        <v>349</v>
      </c>
      <c r="E104" s="741" t="n">
        <v>29.94</v>
      </c>
      <c r="F104" s="607" t="n">
        <v>30.3853745096597</v>
      </c>
      <c r="G104" s="739" t="n">
        <f aca="false">F104/E104-1</f>
        <v>0.014875568124906</v>
      </c>
      <c r="H104" s="740"/>
    </row>
    <row r="105" customFormat="false" ht="16.5" hidden="false" customHeight="true" outlineLevel="0" collapsed="false">
      <c r="B105" s="608" t="s">
        <v>208</v>
      </c>
      <c r="C105" s="609" t="s">
        <v>430</v>
      </c>
      <c r="D105" s="610" t="s">
        <v>351</v>
      </c>
      <c r="E105" s="741" t="n">
        <v>28.5142350570757</v>
      </c>
      <c r="F105" s="607" t="n">
        <v>28.939464456016</v>
      </c>
      <c r="G105" s="739" t="n">
        <f aca="false">F105/E105-1</f>
        <v>0.0149128811658137</v>
      </c>
      <c r="H105" s="740"/>
    </row>
    <row r="106" customFormat="false" ht="16.5" hidden="false" customHeight="true" outlineLevel="0" collapsed="false">
      <c r="B106" s="608" t="s">
        <v>208</v>
      </c>
      <c r="C106" s="609" t="s">
        <v>431</v>
      </c>
      <c r="D106" s="610" t="s">
        <v>353</v>
      </c>
      <c r="E106" s="741" t="n">
        <v>29.8410728323038</v>
      </c>
      <c r="F106" s="607" t="n">
        <v>30.2896892855215</v>
      </c>
      <c r="G106" s="739" t="n">
        <f aca="false">F106/E106-1</f>
        <v>0.0150335229480123</v>
      </c>
      <c r="H106" s="740"/>
    </row>
    <row r="107" customFormat="false" ht="16.5" hidden="false" customHeight="true" outlineLevel="0" collapsed="false">
      <c r="B107" s="608" t="s">
        <v>208</v>
      </c>
      <c r="C107" s="609" t="s">
        <v>432</v>
      </c>
      <c r="D107" s="610" t="s">
        <v>356</v>
      </c>
      <c r="E107" s="741" t="n">
        <v>28.2688460361845</v>
      </c>
      <c r="F107" s="607" t="n">
        <v>28.6949355498851</v>
      </c>
      <c r="G107" s="739" t="n">
        <f aca="false">F107/E107-1</f>
        <v>0.0150727593604347</v>
      </c>
      <c r="H107" s="740"/>
    </row>
    <row r="108" customFormat="false" ht="16.5" hidden="false" customHeight="true" outlineLevel="0" collapsed="false">
      <c r="B108" s="608" t="s">
        <v>208</v>
      </c>
      <c r="C108" s="609" t="s">
        <v>433</v>
      </c>
      <c r="D108" s="610" t="s">
        <v>359</v>
      </c>
      <c r="E108" s="741" t="n">
        <v>26.8582359249044</v>
      </c>
      <c r="F108" s="607" t="n">
        <v>27.2596571878123</v>
      </c>
      <c r="G108" s="739" t="n">
        <f aca="false">F108/E108-1</f>
        <v>0.0149459280955855</v>
      </c>
      <c r="H108" s="740"/>
    </row>
    <row r="109" customFormat="false" ht="16.5" hidden="false" customHeight="true" outlineLevel="0" collapsed="false">
      <c r="B109" s="608" t="s">
        <v>208</v>
      </c>
      <c r="C109" s="609" t="s">
        <v>434</v>
      </c>
      <c r="D109" s="610" t="s">
        <v>362</v>
      </c>
      <c r="E109" s="741" t="n">
        <v>25.58</v>
      </c>
      <c r="F109" s="607" t="n">
        <v>25.9625908161613</v>
      </c>
      <c r="G109" s="739" t="n">
        <f aca="false">F109/E109-1</f>
        <v>0.0149566386302302</v>
      </c>
      <c r="H109" s="740"/>
    </row>
    <row r="110" customFormat="false" ht="16.5" hidden="false" customHeight="true" outlineLevel="0" collapsed="false">
      <c r="B110" s="635" t="n">
        <v>1950</v>
      </c>
      <c r="C110" s="636" t="s">
        <v>390</v>
      </c>
      <c r="D110" s="637"/>
      <c r="E110" s="742"/>
      <c r="F110" s="639"/>
      <c r="G110" s="739"/>
      <c r="H110" s="740"/>
    </row>
    <row r="111" customFormat="false" ht="16.5" hidden="false" customHeight="true" outlineLevel="0" collapsed="false">
      <c r="B111" s="608" t="s">
        <v>208</v>
      </c>
      <c r="C111" s="609" t="s">
        <v>427</v>
      </c>
      <c r="D111" s="610" t="s">
        <v>345</v>
      </c>
      <c r="E111" s="741" t="n">
        <v>33.266653070206</v>
      </c>
      <c r="F111" s="607" t="n">
        <v>33.766252429209</v>
      </c>
      <c r="G111" s="739" t="n">
        <f aca="false">F111/E111-1</f>
        <v>0.0150180229417296</v>
      </c>
      <c r="H111" s="740"/>
    </row>
    <row r="112" customFormat="false" ht="16.5" hidden="false" customHeight="true" outlineLevel="0" collapsed="false">
      <c r="B112" s="608" t="s">
        <v>208</v>
      </c>
      <c r="C112" s="609" t="s">
        <v>428</v>
      </c>
      <c r="D112" s="610" t="s">
        <v>347</v>
      </c>
      <c r="E112" s="741" t="n">
        <v>31.5174206082985</v>
      </c>
      <c r="F112" s="607" t="n">
        <v>31.990759936867</v>
      </c>
      <c r="G112" s="739" t="n">
        <f aca="false">F112/E112-1</f>
        <v>0.0150183396811323</v>
      </c>
      <c r="H112" s="740"/>
    </row>
    <row r="113" customFormat="false" ht="16.5" hidden="false" customHeight="true" outlineLevel="0" collapsed="false">
      <c r="B113" s="608" t="s">
        <v>208</v>
      </c>
      <c r="C113" s="609" t="s">
        <v>429</v>
      </c>
      <c r="D113" s="610" t="s">
        <v>349</v>
      </c>
      <c r="E113" s="741" t="n">
        <v>29.94</v>
      </c>
      <c r="F113" s="607" t="n">
        <v>30.3853745096597</v>
      </c>
      <c r="G113" s="739" t="n">
        <f aca="false">F113/E113-1</f>
        <v>0.014875568124906</v>
      </c>
      <c r="H113" s="740"/>
    </row>
    <row r="114" customFormat="false" ht="16.5" hidden="false" customHeight="true" outlineLevel="0" collapsed="false">
      <c r="B114" s="608" t="s">
        <v>208</v>
      </c>
      <c r="C114" s="609" t="s">
        <v>430</v>
      </c>
      <c r="D114" s="610" t="s">
        <v>351</v>
      </c>
      <c r="E114" s="741" t="n">
        <v>28.5142350570757</v>
      </c>
      <c r="F114" s="607" t="n">
        <v>28.939464456016</v>
      </c>
      <c r="G114" s="739" t="n">
        <f aca="false">F114/E114-1</f>
        <v>0.0149128811658137</v>
      </c>
      <c r="H114" s="740"/>
    </row>
    <row r="115" customFormat="false" ht="16.5" hidden="false" customHeight="true" outlineLevel="0" collapsed="false">
      <c r="B115" s="608" t="s">
        <v>208</v>
      </c>
      <c r="C115" s="609" t="s">
        <v>431</v>
      </c>
      <c r="D115" s="610" t="s">
        <v>353</v>
      </c>
      <c r="E115" s="741" t="n">
        <v>29.8410728323038</v>
      </c>
      <c r="F115" s="607" t="n">
        <v>30.2896892855215</v>
      </c>
      <c r="G115" s="739" t="n">
        <f aca="false">F115/E115-1</f>
        <v>0.0150335229480123</v>
      </c>
      <c r="H115" s="740"/>
    </row>
    <row r="116" customFormat="false" ht="16.5" hidden="false" customHeight="true" outlineLevel="0" collapsed="false">
      <c r="B116" s="608" t="s">
        <v>208</v>
      </c>
      <c r="C116" s="609" t="s">
        <v>432</v>
      </c>
      <c r="D116" s="610" t="s">
        <v>356</v>
      </c>
      <c r="E116" s="741" t="n">
        <v>28.2688460361845</v>
      </c>
      <c r="F116" s="607" t="n">
        <v>28.6949355498851</v>
      </c>
      <c r="G116" s="739" t="n">
        <f aca="false">F116/E116-1</f>
        <v>0.0150727593604347</v>
      </c>
      <c r="H116" s="740"/>
    </row>
    <row r="117" customFormat="false" ht="16.5" hidden="false" customHeight="true" outlineLevel="0" collapsed="false">
      <c r="B117" s="608" t="s">
        <v>208</v>
      </c>
      <c r="C117" s="609" t="s">
        <v>433</v>
      </c>
      <c r="D117" s="610" t="s">
        <v>359</v>
      </c>
      <c r="E117" s="741" t="n">
        <v>26.8582359249044</v>
      </c>
      <c r="F117" s="607" t="n">
        <v>27.2596571878123</v>
      </c>
      <c r="G117" s="739" t="n">
        <f aca="false">F117/E117-1</f>
        <v>0.0149459280955855</v>
      </c>
      <c r="H117" s="740"/>
    </row>
    <row r="118" customFormat="false" ht="16.5" hidden="false" customHeight="true" outlineLevel="0" collapsed="false">
      <c r="B118" s="644" t="s">
        <v>208</v>
      </c>
      <c r="C118" s="645" t="s">
        <v>434</v>
      </c>
      <c r="D118" s="744" t="s">
        <v>362</v>
      </c>
      <c r="E118" s="745" t="n">
        <v>25.58</v>
      </c>
      <c r="F118" s="746" t="n">
        <v>25.9625908161613</v>
      </c>
      <c r="G118" s="739" t="n">
        <f aca="false">F118/E118-1</f>
        <v>0.0149566386302302</v>
      </c>
      <c r="H118" s="740"/>
    </row>
    <row r="119" customFormat="false" ht="12.75" hidden="false" customHeight="false" outlineLevel="0" collapsed="false">
      <c r="B119" s="635" t="n">
        <v>2446</v>
      </c>
      <c r="C119" s="636" t="s">
        <v>435</v>
      </c>
      <c r="D119" s="637"/>
      <c r="E119" s="742"/>
      <c r="F119" s="639"/>
    </row>
    <row r="120" customFormat="false" ht="12.75" hidden="false" customHeight="false" outlineLevel="0" collapsed="false">
      <c r="B120" s="608" t="s">
        <v>208</v>
      </c>
      <c r="C120" s="609" t="s">
        <v>427</v>
      </c>
      <c r="D120" s="610" t="s">
        <v>345</v>
      </c>
      <c r="E120" s="741" t="n">
        <v>33.266653070206</v>
      </c>
      <c r="F120" s="607" t="n">
        <v>33.766252429209</v>
      </c>
    </row>
    <row r="121" customFormat="false" ht="12.75" hidden="false" customHeight="false" outlineLevel="0" collapsed="false">
      <c r="B121" s="608" t="s">
        <v>208</v>
      </c>
      <c r="C121" s="609" t="s">
        <v>428</v>
      </c>
      <c r="D121" s="610" t="s">
        <v>347</v>
      </c>
      <c r="E121" s="741" t="n">
        <v>31.5174206082985</v>
      </c>
      <c r="F121" s="607" t="n">
        <v>31.990759936867</v>
      </c>
    </row>
    <row r="122" customFormat="false" ht="12.75" hidden="false" customHeight="false" outlineLevel="0" collapsed="false">
      <c r="B122" s="608" t="s">
        <v>208</v>
      </c>
      <c r="C122" s="609" t="s">
        <v>429</v>
      </c>
      <c r="D122" s="610" t="s">
        <v>349</v>
      </c>
      <c r="E122" s="741" t="n">
        <v>29.94</v>
      </c>
      <c r="F122" s="607" t="n">
        <v>30.3853745096597</v>
      </c>
    </row>
    <row r="123" customFormat="false" ht="12.75" hidden="false" customHeight="false" outlineLevel="0" collapsed="false">
      <c r="B123" s="608" t="s">
        <v>208</v>
      </c>
      <c r="C123" s="609" t="s">
        <v>430</v>
      </c>
      <c r="D123" s="610" t="s">
        <v>351</v>
      </c>
      <c r="E123" s="741" t="n">
        <v>28.5142350570757</v>
      </c>
      <c r="F123" s="607" t="n">
        <v>28.939464456016</v>
      </c>
    </row>
    <row r="124" customFormat="false" ht="12.75" hidden="false" customHeight="false" outlineLevel="0" collapsed="false">
      <c r="B124" s="608" t="s">
        <v>208</v>
      </c>
      <c r="C124" s="609" t="s">
        <v>431</v>
      </c>
      <c r="D124" s="610" t="s">
        <v>353</v>
      </c>
      <c r="E124" s="741" t="n">
        <v>29.8410728323038</v>
      </c>
      <c r="F124" s="607" t="n">
        <v>30.2896892855215</v>
      </c>
    </row>
    <row r="125" customFormat="false" ht="12.75" hidden="false" customHeight="false" outlineLevel="0" collapsed="false">
      <c r="B125" s="608" t="s">
        <v>208</v>
      </c>
      <c r="C125" s="609" t="s">
        <v>432</v>
      </c>
      <c r="D125" s="610" t="s">
        <v>356</v>
      </c>
      <c r="E125" s="741" t="n">
        <v>28.2688460361845</v>
      </c>
      <c r="F125" s="607" t="n">
        <v>28.6949355498851</v>
      </c>
    </row>
    <row r="126" customFormat="false" ht="12.75" hidden="false" customHeight="false" outlineLevel="0" collapsed="false">
      <c r="B126" s="608" t="s">
        <v>208</v>
      </c>
      <c r="C126" s="609" t="s">
        <v>433</v>
      </c>
      <c r="D126" s="610" t="s">
        <v>359</v>
      </c>
      <c r="E126" s="741" t="n">
        <v>26.8582359249044</v>
      </c>
      <c r="F126" s="607" t="n">
        <v>27.2596571878123</v>
      </c>
    </row>
    <row r="127" customFormat="false" ht="12.75" hidden="false" customHeight="false" outlineLevel="0" collapsed="false">
      <c r="B127" s="608" t="s">
        <v>208</v>
      </c>
      <c r="C127" s="609" t="s">
        <v>434</v>
      </c>
      <c r="D127" s="610" t="s">
        <v>362</v>
      </c>
      <c r="E127" s="741" t="n">
        <v>25.58</v>
      </c>
      <c r="F127" s="607" t="n">
        <v>25.9625908161613</v>
      </c>
    </row>
    <row r="128" customFormat="false" ht="12.75" hidden="false" customHeight="false" outlineLevel="0" collapsed="false">
      <c r="B128" s="635" t="n">
        <v>1952</v>
      </c>
      <c r="C128" s="636" t="s">
        <v>436</v>
      </c>
      <c r="D128" s="610" t="s">
        <v>345</v>
      </c>
      <c r="E128" s="741" t="n">
        <v>22.6463131229102</v>
      </c>
      <c r="F128" s="607" t="n">
        <v>22.9857171763066</v>
      </c>
    </row>
  </sheetData>
  <sheetProtection algorithmName="SHA-512" hashValue="upcW4Vv6CJe5+A1wOpT58oinAnjHGX1K0R8aYNV4v+D9r3vrqbHPUd+2chVv6P/2MreRyO9MXzyaDUWPDIKaqQ==" saltValue="7YehwV1G8PoCHAQqxk8R9Q==" spinCount="100000" sheet="true" selectLockedCells="true" selectUnlockedCells="true"/>
  <mergeCells count="1">
    <mergeCell ref="B2:F2"/>
  </mergeCells>
  <printOptions headings="false" gridLines="false" gridLinesSet="true" horizontalCentered="false" verticalCentered="false"/>
  <pageMargins left="0.708333333333333" right="0.708333333333333" top="0.747916666666667" bottom="0.747916666666667" header="0.511805555555556" footer="0.511805555555556"/>
  <pageSetup paperSize="9" scale="100" fitToWidth="1" fitToHeight="1" pageOrder="downThenOver" orientation="portrait" blackAndWhite="false" draft="false" cellComments="none" horizontalDpi="300" verticalDpi="300" copies="1"/>
  <headerFooter differentFirst="false" differentOddEven="false">
    <oddHeader>&amp;C&amp;8Version au 01/11/2024</oddHeader>
    <oddFooter>&amp;C&amp;8&amp;P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22"/>
  <sheetViews>
    <sheetView showFormulas="false" showGridLines="true" showRowColHeaders="true" showZeros="true" rightToLeft="false" tabSelected="false" showOutlineSymbols="true" defaultGridColor="true" view="normal" topLeftCell="A1" colorId="64" zoomScale="100" zoomScaleNormal="100" zoomScalePageLayoutView="166" workbookViewId="0">
      <selection pane="topLeft" activeCell="B15" activeCellId="0" sqref="B15"/>
    </sheetView>
  </sheetViews>
  <sheetFormatPr defaultColWidth="10.59375" defaultRowHeight="12.75" customHeight="false" zeroHeight="false" outlineLevelRow="0" outlineLevelCol="0"/>
  <cols>
    <col collapsed="false" customWidth="true" hidden="false" outlineLevel="0" max="2" min="2" style="0" width="46.28"/>
  </cols>
  <sheetData>
    <row r="1" customFormat="false" ht="12.75" hidden="false" customHeight="false" outlineLevel="0" collapsed="false">
      <c r="A1" s="747"/>
      <c r="B1" s="747"/>
      <c r="C1" s="747"/>
      <c r="D1" s="747"/>
    </row>
    <row r="2" customFormat="false" ht="15" hidden="false" customHeight="false" outlineLevel="0" collapsed="false">
      <c r="A2" s="748" t="s">
        <v>437</v>
      </c>
      <c r="B2" s="748"/>
      <c r="C2" s="748"/>
      <c r="D2" s="748"/>
    </row>
    <row r="3" customFormat="false" ht="15" hidden="false" customHeight="false" outlineLevel="0" collapsed="false">
      <c r="A3" s="749"/>
      <c r="B3" s="750"/>
      <c r="C3" s="750"/>
      <c r="D3" s="751"/>
    </row>
    <row r="4" customFormat="false" ht="12.75" hidden="false" customHeight="false" outlineLevel="0" collapsed="false">
      <c r="A4" s="752" t="s">
        <v>438</v>
      </c>
      <c r="B4" s="753"/>
      <c r="C4" s="753"/>
      <c r="D4" s="754"/>
    </row>
    <row r="5" customFormat="false" ht="12.75" hidden="false" customHeight="false" outlineLevel="0" collapsed="false">
      <c r="A5" s="752" t="s">
        <v>439</v>
      </c>
      <c r="B5" s="753"/>
      <c r="C5" s="753"/>
      <c r="D5" s="754"/>
    </row>
    <row r="6" customFormat="false" ht="12.75" hidden="false" customHeight="false" outlineLevel="0" collapsed="false">
      <c r="A6" s="755"/>
      <c r="B6" s="756"/>
      <c r="C6" s="756"/>
      <c r="D6" s="757"/>
    </row>
    <row r="7" customFormat="false" ht="12.75" hidden="false" customHeight="false" outlineLevel="0" collapsed="false">
      <c r="A7" s="758" t="s">
        <v>336</v>
      </c>
      <c r="B7" s="759" t="s">
        <v>337</v>
      </c>
      <c r="C7" s="759" t="s">
        <v>440</v>
      </c>
      <c r="D7" s="760" t="s">
        <v>423</v>
      </c>
    </row>
    <row r="8" customFormat="false" ht="18.75" hidden="false" customHeight="true" outlineLevel="0" collapsed="false">
      <c r="A8" s="761" t="n">
        <v>2322</v>
      </c>
      <c r="B8" s="762" t="s">
        <v>441</v>
      </c>
      <c r="C8" s="763"/>
      <c r="D8" s="764"/>
    </row>
    <row r="9" customFormat="false" ht="25.5" hidden="false" customHeight="true" outlineLevel="0" collapsed="false">
      <c r="A9" s="765"/>
      <c r="B9" s="766" t="s">
        <v>442</v>
      </c>
      <c r="C9" s="767" t="s">
        <v>345</v>
      </c>
      <c r="D9" s="764" t="n">
        <v>17.81</v>
      </c>
    </row>
    <row r="10" customFormat="false" ht="25.5" hidden="false" customHeight="true" outlineLevel="0" collapsed="false">
      <c r="A10" s="765"/>
      <c r="B10" s="766" t="s">
        <v>443</v>
      </c>
      <c r="C10" s="767" t="s">
        <v>347</v>
      </c>
      <c r="D10" s="764" t="n">
        <v>19.24</v>
      </c>
    </row>
    <row r="11" customFormat="false" ht="25.5" hidden="false" customHeight="true" outlineLevel="0" collapsed="false">
      <c r="A11" s="765"/>
      <c r="B11" s="766" t="s">
        <v>444</v>
      </c>
      <c r="C11" s="767" t="s">
        <v>349</v>
      </c>
      <c r="D11" s="764" t="n">
        <v>22.26</v>
      </c>
    </row>
    <row r="12" customFormat="false" ht="25.5" hidden="false" customHeight="true" outlineLevel="0" collapsed="false">
      <c r="A12" s="765"/>
      <c r="B12" s="766" t="s">
        <v>445</v>
      </c>
      <c r="C12" s="767" t="s">
        <v>351</v>
      </c>
      <c r="D12" s="764" t="n">
        <v>24.05</v>
      </c>
    </row>
    <row r="13" customFormat="false" ht="25.5" hidden="false" customHeight="true" outlineLevel="0" collapsed="false">
      <c r="A13" s="761" t="n">
        <v>2323</v>
      </c>
      <c r="B13" s="762" t="s">
        <v>446</v>
      </c>
      <c r="C13" s="763"/>
      <c r="D13" s="764"/>
    </row>
    <row r="14" customFormat="false" ht="25.5" hidden="false" customHeight="true" outlineLevel="0" collapsed="false">
      <c r="A14" s="765"/>
      <c r="B14" s="766" t="s">
        <v>447</v>
      </c>
      <c r="C14" s="767" t="s">
        <v>345</v>
      </c>
      <c r="D14" s="764" t="n">
        <v>20.03</v>
      </c>
    </row>
    <row r="15" customFormat="false" ht="25.5" hidden="false" customHeight="true" outlineLevel="0" collapsed="false">
      <c r="A15" s="765"/>
      <c r="B15" s="766" t="s">
        <v>448</v>
      </c>
      <c r="C15" s="767" t="s">
        <v>347</v>
      </c>
      <c r="D15" s="764" t="n">
        <v>21.65</v>
      </c>
    </row>
    <row r="16" customFormat="false" ht="25.5" hidden="false" customHeight="true" outlineLevel="0" collapsed="false">
      <c r="A16" s="765"/>
      <c r="B16" s="766" t="s">
        <v>449</v>
      </c>
      <c r="C16" s="767" t="s">
        <v>349</v>
      </c>
      <c r="D16" s="764" t="n">
        <v>10.68</v>
      </c>
    </row>
    <row r="17" customFormat="false" ht="25.5" hidden="false" customHeight="true" outlineLevel="0" collapsed="false">
      <c r="A17" s="765"/>
      <c r="B17" s="766" t="s">
        <v>450</v>
      </c>
      <c r="C17" s="767" t="s">
        <v>351</v>
      </c>
      <c r="D17" s="764" t="n">
        <v>11.55</v>
      </c>
    </row>
    <row r="18" customFormat="false" ht="18.75" hidden="false" customHeight="true" outlineLevel="0" collapsed="false">
      <c r="A18" s="758" t="n">
        <v>2451</v>
      </c>
      <c r="B18" s="759" t="s">
        <v>451</v>
      </c>
      <c r="C18" s="768"/>
      <c r="D18" s="769"/>
    </row>
    <row r="19" customFormat="false" ht="25.5" hidden="false" customHeight="true" outlineLevel="0" collapsed="false">
      <c r="A19" s="765"/>
      <c r="B19" s="766" t="s">
        <v>442</v>
      </c>
      <c r="C19" s="767" t="s">
        <v>345</v>
      </c>
      <c r="D19" s="764" t="n">
        <v>17.81</v>
      </c>
    </row>
    <row r="20" customFormat="false" ht="25.5" hidden="false" customHeight="true" outlineLevel="0" collapsed="false">
      <c r="A20" s="765"/>
      <c r="B20" s="766" t="s">
        <v>443</v>
      </c>
      <c r="C20" s="767" t="s">
        <v>347</v>
      </c>
      <c r="D20" s="764" t="n">
        <v>19.24</v>
      </c>
    </row>
    <row r="21" customFormat="false" ht="25.5" hidden="false" customHeight="true" outlineLevel="0" collapsed="false">
      <c r="A21" s="765"/>
      <c r="B21" s="766" t="s">
        <v>444</v>
      </c>
      <c r="C21" s="767" t="s">
        <v>349</v>
      </c>
      <c r="D21" s="764" t="n">
        <v>22.26</v>
      </c>
    </row>
    <row r="22" customFormat="false" ht="25.5" hidden="false" customHeight="true" outlineLevel="0" collapsed="false">
      <c r="A22" s="765"/>
      <c r="B22" s="766" t="s">
        <v>445</v>
      </c>
      <c r="C22" s="767" t="s">
        <v>351</v>
      </c>
      <c r="D22" s="764" t="n">
        <v>24.05</v>
      </c>
    </row>
  </sheetData>
  <sheetProtection algorithmName="SHA-512" hashValue="fwWw2mBGR9ORJS56H7CP9035HMnBjxTQkiXb1tTHTBMnxrV6kzRfAmWW7UoVmdNCNT3kmrr2HfYXGXI037Nr+Q==" saltValue="u5qECk4bkVt4/7KPnPFP5A==" spinCount="100000" sheet="true" objects="true" scenarios="true" selectLockedCells="true" selectUnlockedCells="true"/>
  <mergeCells count="1">
    <mergeCell ref="A2:D2"/>
  </mergeCells>
  <printOptions headings="false" gridLines="false" gridLinesSet="true" horizontalCentered="false" verticalCentered="false"/>
  <pageMargins left="0.708333333333333" right="0.708333333333333" top="0.747916666666667" bottom="0.747916666666667" header="0.315277777777778" footer="0.511811023622047"/>
  <pageSetup paperSize="9" scale="100" fitToWidth="1" fitToHeight="1" pageOrder="downThenOver" orientation="portrait" blackAndWhite="false" draft="false" cellComments="none" horizontalDpi="300" verticalDpi="300" copies="1"/>
  <headerFooter differentFirst="false" differentOddEven="false">
    <oddHeader>&amp;C&amp;9Version au 01/11/2024</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22"/>
  <sheetViews>
    <sheetView showFormulas="false" showGridLines="false" showRowColHeaders="true" showZeros="true" rightToLeft="false" tabSelected="false" showOutlineSymbols="true" defaultGridColor="true" view="normal" topLeftCell="A7" colorId="64" zoomScale="100" zoomScaleNormal="100" zoomScalePageLayoutView="100" workbookViewId="0">
      <selection pane="topLeft" activeCell="D24" activeCellId="0" sqref="D24"/>
    </sheetView>
  </sheetViews>
  <sheetFormatPr defaultColWidth="11.42578125" defaultRowHeight="12.75" customHeight="false" zeroHeight="false" outlineLevelRow="0" outlineLevelCol="0"/>
  <cols>
    <col collapsed="false" customWidth="false" hidden="false" outlineLevel="0" max="1" min="1" style="1" width="11.42"/>
    <col collapsed="false" customWidth="true" hidden="false" outlineLevel="0" max="2" min="2" style="1" width="26.71"/>
    <col collapsed="false" customWidth="true" hidden="false" outlineLevel="0" max="3" min="3" style="1" width="15.28"/>
    <col collapsed="false" customWidth="true" hidden="false" outlineLevel="0" max="4" min="4" style="1" width="47.43"/>
    <col collapsed="false" customWidth="true" hidden="false" outlineLevel="0" max="5" min="5" style="1" width="15.28"/>
    <col collapsed="false" customWidth="true" hidden="false" outlineLevel="0" max="6" min="6" style="1" width="26.71"/>
    <col collapsed="false" customWidth="true" hidden="true" outlineLevel="0" max="7" min="7" style="1" width="11"/>
    <col collapsed="false" customWidth="false" hidden="false" outlineLevel="0" max="16384" min="8" style="1" width="11.42"/>
  </cols>
  <sheetData>
    <row r="1" customFormat="false" ht="17.35" hidden="false" customHeight="false" outlineLevel="0" collapsed="false">
      <c r="B1" s="323" t="s">
        <v>452</v>
      </c>
      <c r="C1" s="323"/>
      <c r="D1" s="323"/>
      <c r="E1" s="323"/>
      <c r="F1" s="323"/>
    </row>
    <row r="2" customFormat="false" ht="17.35" hidden="false" customHeight="false" outlineLevel="0" collapsed="false">
      <c r="B2" s="323" t="s">
        <v>453</v>
      </c>
      <c r="C2" s="323"/>
      <c r="D2" s="323"/>
      <c r="E2" s="323"/>
      <c r="F2" s="323"/>
    </row>
    <row r="3" customFormat="false" ht="45" hidden="false" customHeight="true" outlineLevel="0" collapsed="false">
      <c r="B3" s="323" t="s">
        <v>454</v>
      </c>
      <c r="C3" s="323"/>
      <c r="D3" s="323"/>
      <c r="E3" s="323"/>
      <c r="F3" s="323"/>
    </row>
    <row r="4" customFormat="false" ht="12.75" hidden="false" customHeight="false" outlineLevel="0" collapsed="false">
      <c r="B4" s="650"/>
      <c r="C4" s="650"/>
      <c r="D4" s="650"/>
      <c r="E4" s="650"/>
      <c r="F4" s="650"/>
      <c r="G4" s="306"/>
      <c r="H4" s="306"/>
      <c r="I4" s="306"/>
      <c r="J4" s="306"/>
      <c r="K4" s="306"/>
      <c r="L4" s="306"/>
    </row>
    <row r="5" customFormat="false" ht="12.75" hidden="false" customHeight="false" outlineLevel="0" collapsed="false">
      <c r="B5" s="770" t="s">
        <v>455</v>
      </c>
      <c r="C5" s="770"/>
      <c r="D5" s="770"/>
      <c r="E5" s="770"/>
      <c r="F5" s="770"/>
      <c r="G5" s="306"/>
      <c r="H5" s="306"/>
      <c r="I5" s="306"/>
      <c r="J5" s="306"/>
      <c r="K5" s="306"/>
      <c r="L5" s="306"/>
    </row>
    <row r="6" customFormat="false" ht="12.75" hidden="false" customHeight="false" outlineLevel="0" collapsed="false">
      <c r="B6" s="650"/>
      <c r="C6" s="650"/>
      <c r="D6" s="650"/>
      <c r="E6" s="650"/>
      <c r="F6" s="650"/>
      <c r="G6" s="306"/>
      <c r="H6" s="306"/>
      <c r="I6" s="306"/>
      <c r="J6" s="306"/>
      <c r="K6" s="306"/>
      <c r="L6" s="306"/>
    </row>
    <row r="7" customFormat="false" ht="12.75" hidden="false" customHeight="false" outlineLevel="0" collapsed="false">
      <c r="B7" s="650"/>
      <c r="C7" s="650"/>
      <c r="D7" s="650"/>
      <c r="E7" s="650"/>
      <c r="F7" s="650"/>
      <c r="G7" s="306"/>
      <c r="H7" s="306"/>
      <c r="I7" s="306"/>
      <c r="J7" s="306"/>
      <c r="K7" s="306"/>
      <c r="L7" s="306"/>
    </row>
    <row r="8" customFormat="false" ht="12.75" hidden="false" customHeight="false" outlineLevel="0" collapsed="false">
      <c r="B8" s="650"/>
      <c r="C8" s="650"/>
      <c r="D8" s="650"/>
      <c r="E8" s="650"/>
      <c r="F8" s="650"/>
      <c r="G8" s="306"/>
      <c r="H8" s="306"/>
      <c r="I8" s="306"/>
      <c r="J8" s="306"/>
      <c r="K8" s="306"/>
      <c r="L8" s="306"/>
    </row>
    <row r="9" customFormat="false" ht="15" hidden="false" customHeight="false" outlineLevel="0" collapsed="false">
      <c r="B9" s="750" t="s">
        <v>397</v>
      </c>
      <c r="C9" s="750"/>
      <c r="D9" s="750"/>
      <c r="E9" s="750"/>
      <c r="F9" s="750"/>
      <c r="G9" s="306"/>
      <c r="H9" s="306"/>
      <c r="I9" s="306"/>
      <c r="J9" s="306"/>
      <c r="K9" s="306"/>
      <c r="L9" s="306"/>
    </row>
    <row r="10" customFormat="false" ht="12.75" hidden="false" customHeight="false" outlineLevel="0" collapsed="false">
      <c r="B10" s="306"/>
      <c r="C10" s="771"/>
      <c r="D10" s="651"/>
      <c r="E10" s="306"/>
      <c r="F10" s="650"/>
      <c r="G10" s="306"/>
      <c r="H10" s="306"/>
      <c r="I10" s="306"/>
      <c r="J10" s="306"/>
      <c r="K10" s="306"/>
      <c r="L10" s="306"/>
    </row>
    <row r="11" customFormat="false" ht="12.75" hidden="false" customHeight="false" outlineLevel="0" collapsed="false">
      <c r="B11" s="306"/>
      <c r="C11" s="771"/>
      <c r="D11" s="651"/>
      <c r="E11" s="306"/>
      <c r="F11" s="650"/>
      <c r="G11" s="306"/>
      <c r="H11" s="306"/>
      <c r="I11" s="306"/>
      <c r="J11" s="306"/>
      <c r="K11" s="306"/>
      <c r="L11" s="306"/>
    </row>
    <row r="12" customFormat="false" ht="12.75" hidden="false" customHeight="false" outlineLevel="0" collapsed="false">
      <c r="B12" s="306"/>
      <c r="C12" s="771"/>
      <c r="D12" s="651"/>
      <c r="E12" s="306"/>
      <c r="F12" s="650"/>
      <c r="G12" s="306"/>
      <c r="H12" s="306"/>
      <c r="I12" s="306"/>
      <c r="J12" s="306"/>
      <c r="K12" s="306"/>
      <c r="L12" s="306"/>
    </row>
    <row r="13" customFormat="false" ht="13.8" hidden="false" customHeight="false" outlineLevel="0" collapsed="false">
      <c r="B13" s="772" t="s">
        <v>456</v>
      </c>
      <c r="C13" s="771"/>
      <c r="D13" s="651"/>
      <c r="E13" s="306"/>
      <c r="F13" s="650"/>
      <c r="G13" s="306"/>
      <c r="H13" s="306"/>
      <c r="I13" s="306"/>
      <c r="J13" s="306"/>
      <c r="K13" s="306"/>
      <c r="L13" s="306"/>
    </row>
    <row r="14" customFormat="false" ht="12.75" hidden="false" customHeight="false" outlineLevel="0" collapsed="false">
      <c r="B14" s="773"/>
      <c r="C14" s="771"/>
      <c r="D14" s="651"/>
      <c r="E14" s="306"/>
      <c r="F14" s="650"/>
      <c r="G14" s="774" t="s">
        <v>341</v>
      </c>
      <c r="H14" s="306"/>
      <c r="I14" s="306"/>
      <c r="J14" s="306"/>
      <c r="K14" s="306"/>
      <c r="L14" s="306"/>
    </row>
    <row r="15" customFormat="false" ht="12.75" hidden="false" customHeight="false" outlineLevel="0" collapsed="false">
      <c r="B15" s="306"/>
      <c r="C15" s="771"/>
      <c r="D15" s="651"/>
      <c r="E15" s="306"/>
      <c r="F15" s="650"/>
      <c r="G15" s="306"/>
      <c r="H15" s="306"/>
      <c r="I15" s="306"/>
      <c r="J15" s="306"/>
      <c r="K15" s="306"/>
      <c r="L15" s="306"/>
    </row>
    <row r="16" s="775" customFormat="true" ht="29.25" hidden="false" customHeight="true" outlineLevel="0" collapsed="false">
      <c r="B16" s="776" t="s">
        <v>457</v>
      </c>
      <c r="C16" s="776" t="s">
        <v>458</v>
      </c>
      <c r="D16" s="776" t="s">
        <v>459</v>
      </c>
      <c r="E16" s="776" t="s">
        <v>460</v>
      </c>
      <c r="F16" s="777" t="s">
        <v>461</v>
      </c>
      <c r="G16" s="778"/>
      <c r="H16" s="778"/>
      <c r="I16" s="778"/>
      <c r="J16" s="778"/>
      <c r="K16" s="778"/>
      <c r="L16" s="778"/>
    </row>
    <row r="17" s="15" customFormat="true" ht="39.75" hidden="false" customHeight="true" outlineLevel="0" collapsed="false">
      <c r="B17" s="668" t="s">
        <v>462</v>
      </c>
      <c r="C17" s="779" t="s">
        <v>463</v>
      </c>
      <c r="D17" s="780" t="s">
        <v>464</v>
      </c>
      <c r="E17" s="781" t="s">
        <v>345</v>
      </c>
      <c r="F17" s="782" t="n">
        <f aca="false">'HSAHSE '!J24*125%</f>
        <v>52.9061149505876</v>
      </c>
      <c r="G17" s="783" t="e">
        <f aca="false">F17*(#REF!/#REF!)</f>
        <v>#REF!</v>
      </c>
      <c r="H17" s="311"/>
      <c r="I17" s="311"/>
      <c r="J17" s="311"/>
      <c r="K17" s="311"/>
      <c r="L17" s="311"/>
    </row>
    <row r="18" s="15" customFormat="true" ht="39.75" hidden="false" customHeight="true" outlineLevel="0" collapsed="false">
      <c r="B18" s="668" t="s">
        <v>465</v>
      </c>
      <c r="C18" s="779" t="s">
        <v>466</v>
      </c>
      <c r="D18" s="784" t="s">
        <v>467</v>
      </c>
      <c r="E18" s="781" t="s">
        <v>347</v>
      </c>
      <c r="F18" s="782" t="n">
        <f aca="false">'HSAHSE '!J24*125%</f>
        <v>52.9061149505876</v>
      </c>
      <c r="G18" s="783" t="e">
        <f aca="false">F18*(#REF!/#REF!)</f>
        <v>#REF!</v>
      </c>
      <c r="H18" s="311"/>
      <c r="I18" s="311"/>
      <c r="J18" s="311"/>
      <c r="K18" s="311"/>
      <c r="L18" s="311"/>
    </row>
    <row r="19" s="15" customFormat="true" ht="39.75" hidden="false" customHeight="true" outlineLevel="0" collapsed="false">
      <c r="B19" s="668" t="s">
        <v>468</v>
      </c>
      <c r="C19" s="779" t="s">
        <v>469</v>
      </c>
      <c r="D19" s="784" t="s">
        <v>467</v>
      </c>
      <c r="E19" s="781" t="s">
        <v>349</v>
      </c>
      <c r="F19" s="782" t="n">
        <f aca="false">'HSAHSE '!J24*125%*150%</f>
        <v>79.3591724258814</v>
      </c>
      <c r="G19" s="783" t="e">
        <f aca="false">F19*(#REF!/#REF!)</f>
        <v>#REF!</v>
      </c>
      <c r="H19" s="311"/>
      <c r="I19" s="311"/>
      <c r="J19" s="311"/>
      <c r="K19" s="311"/>
      <c r="L19" s="311"/>
    </row>
    <row r="22" customFormat="false" ht="12.75" hidden="false" customHeight="false" outlineLevel="0" collapsed="false">
      <c r="A22" s="698"/>
      <c r="B22" s="698"/>
      <c r="C22" s="698"/>
      <c r="D22" s="698"/>
    </row>
  </sheetData>
  <sheetProtection algorithmName="SHA-512" hashValue="jf/FMPvJlKKy17T+GJlVUGJCWROxgkZ8pfYEFoInmr5RZKrYOaO8vuU1H4LrWBW8uVxelzwgnLw0o3sA0Hsy6A==" saltValue="0zGi57oswhOKLQ9WjyK4dQ==" spinCount="100000" sheet="true" objects="true" scenarios="true" selectLockedCells="true" selectUnlockedCells="true"/>
  <mergeCells count="5">
    <mergeCell ref="B1:F1"/>
    <mergeCell ref="B2:F2"/>
    <mergeCell ref="B3:F3"/>
    <mergeCell ref="B5:F5"/>
    <mergeCell ref="B9:F9"/>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L67"/>
  <sheetViews>
    <sheetView showFormulas="false" showGridLines="false" showRowColHeaders="true" showZeros="true" rightToLeft="false" tabSelected="false" showOutlineSymbols="true" defaultGridColor="true" view="normal" topLeftCell="A22" colorId="64" zoomScale="100" zoomScaleNormal="100" zoomScalePageLayoutView="100" workbookViewId="0">
      <selection pane="topLeft" activeCell="H58" activeCellId="0" sqref="H58"/>
    </sheetView>
  </sheetViews>
  <sheetFormatPr defaultColWidth="11.42578125" defaultRowHeight="12.75" customHeight="false" zeroHeight="false" outlineLevelRow="0" outlineLevelCol="0"/>
  <cols>
    <col collapsed="false" customWidth="false" hidden="false" outlineLevel="0" max="1" min="1" style="785" width="11.42"/>
    <col collapsed="false" customWidth="true" hidden="false" outlineLevel="0" max="2" min="2" style="785" width="26.86"/>
    <col collapsed="false" customWidth="true" hidden="false" outlineLevel="0" max="3" min="3" style="785" width="24.28"/>
    <col collapsed="false" customWidth="true" hidden="false" outlineLevel="0" max="7" min="4" style="785" width="20.71"/>
    <col collapsed="false" customWidth="true" hidden="false" outlineLevel="0" max="8" min="8" style="785" width="20.43"/>
    <col collapsed="false" customWidth="false" hidden="false" outlineLevel="0" max="16384" min="9" style="785" width="11.42"/>
  </cols>
  <sheetData>
    <row r="1" customFormat="false" ht="59.25" hidden="false" customHeight="true" outlineLevel="0" collapsed="false">
      <c r="B1" s="786" t="s">
        <v>470</v>
      </c>
      <c r="C1" s="786"/>
      <c r="D1" s="786"/>
      <c r="E1" s="786"/>
      <c r="F1" s="786"/>
      <c r="G1" s="786"/>
      <c r="H1" s="787"/>
      <c r="I1" s="788"/>
      <c r="J1" s="788"/>
      <c r="K1" s="788"/>
    </row>
    <row r="2" customFormat="false" ht="15.75" hidden="false" customHeight="true" outlineLevel="0" collapsed="false">
      <c r="B2" s="789" t="s">
        <v>471</v>
      </c>
      <c r="C2" s="789"/>
      <c r="D2" s="789"/>
      <c r="E2" s="789"/>
      <c r="F2" s="789"/>
      <c r="G2" s="789"/>
      <c r="H2" s="790"/>
      <c r="I2" s="788"/>
      <c r="J2" s="788"/>
      <c r="K2" s="788"/>
    </row>
    <row r="3" customFormat="false" ht="16.5" hidden="false" customHeight="true" outlineLevel="0" collapsed="false">
      <c r="B3" s="791"/>
      <c r="C3" s="791"/>
      <c r="D3" s="792"/>
      <c r="E3" s="788"/>
      <c r="F3" s="788"/>
      <c r="G3" s="788"/>
      <c r="H3" s="787"/>
      <c r="I3" s="788"/>
      <c r="J3" s="788"/>
      <c r="K3" s="788"/>
    </row>
    <row r="4" customFormat="false" ht="12.75" hidden="false" customHeight="true" outlineLevel="0" collapsed="false">
      <c r="B4" s="793" t="s">
        <v>456</v>
      </c>
      <c r="C4" s="793"/>
      <c r="D4" s="794"/>
      <c r="E4" s="795"/>
      <c r="F4" s="796"/>
      <c r="G4" s="796"/>
      <c r="H4" s="797"/>
      <c r="I4" s="798"/>
      <c r="J4" s="798"/>
      <c r="K4" s="798"/>
      <c r="L4" s="796"/>
    </row>
    <row r="5" customFormat="false" ht="12.75" hidden="false" customHeight="true" outlineLevel="0" collapsed="false">
      <c r="B5" s="773"/>
      <c r="C5" s="773"/>
      <c r="D5" s="794"/>
      <c r="E5" s="795"/>
      <c r="F5" s="796"/>
      <c r="G5" s="796"/>
      <c r="H5" s="797"/>
      <c r="I5" s="798"/>
      <c r="J5" s="798"/>
      <c r="K5" s="798"/>
      <c r="L5" s="796"/>
    </row>
    <row r="6" customFormat="false" ht="7.5" hidden="false" customHeight="true" outlineLevel="0" collapsed="false">
      <c r="B6" s="799"/>
      <c r="C6" s="799"/>
      <c r="D6" s="799"/>
      <c r="E6" s="798"/>
      <c r="F6" s="798"/>
      <c r="G6" s="798"/>
      <c r="H6" s="798"/>
      <c r="I6" s="798"/>
      <c r="J6" s="798"/>
      <c r="K6" s="798"/>
      <c r="L6" s="796"/>
    </row>
    <row r="7" s="800" customFormat="true" ht="17.25" hidden="false" customHeight="true" outlineLevel="0" collapsed="false">
      <c r="B7" s="801"/>
      <c r="C7" s="802" t="s">
        <v>472</v>
      </c>
      <c r="D7" s="803" t="s">
        <v>473</v>
      </c>
      <c r="E7" s="803"/>
      <c r="F7" s="803"/>
      <c r="G7" s="803"/>
      <c r="H7" s="803"/>
      <c r="I7" s="804"/>
      <c r="J7" s="804"/>
      <c r="K7" s="804"/>
      <c r="L7" s="804"/>
    </row>
    <row r="8" s="805" customFormat="true" ht="37.5" hidden="false" customHeight="true" outlineLevel="0" collapsed="false">
      <c r="B8" s="806" t="s">
        <v>474</v>
      </c>
      <c r="C8" s="802"/>
      <c r="D8" s="807" t="s">
        <v>460</v>
      </c>
      <c r="E8" s="808" t="s">
        <v>475</v>
      </c>
      <c r="F8" s="807" t="s">
        <v>476</v>
      </c>
      <c r="G8" s="807" t="s">
        <v>477</v>
      </c>
      <c r="H8" s="809" t="s">
        <v>478</v>
      </c>
      <c r="I8" s="810"/>
      <c r="J8" s="811"/>
      <c r="K8" s="811"/>
      <c r="L8" s="811"/>
    </row>
    <row r="9" s="812" customFormat="true" ht="9.75" hidden="false" customHeight="true" outlineLevel="0" collapsed="false">
      <c r="B9" s="813"/>
      <c r="C9" s="814"/>
      <c r="D9" s="814"/>
      <c r="E9" s="814"/>
      <c r="F9" s="814"/>
      <c r="G9" s="815"/>
      <c r="H9" s="816"/>
      <c r="I9" s="817"/>
      <c r="J9" s="796"/>
      <c r="K9" s="817"/>
      <c r="L9" s="817"/>
    </row>
    <row r="10" customFormat="false" ht="26.85" hidden="false" customHeight="false" outlineLevel="0" collapsed="false">
      <c r="B10" s="818" t="s">
        <v>479</v>
      </c>
      <c r="C10" s="819" t="s">
        <v>462</v>
      </c>
      <c r="D10" s="820" t="s">
        <v>362</v>
      </c>
      <c r="E10" s="821" t="n">
        <v>36.65</v>
      </c>
      <c r="F10" s="822" t="n">
        <f aca="false">'INDEMNITES INDEXEES'!C29</f>
        <v>36.868495870036</v>
      </c>
      <c r="G10" s="822" t="n">
        <f aca="false">'INDEMNITES INDEXEES'!D29</f>
        <v>38.158873228277</v>
      </c>
      <c r="H10" s="823" t="n">
        <f aca="false">'INDEMNITES INDEXEES'!E29</f>
        <v>38.7312523928238</v>
      </c>
      <c r="I10" s="824"/>
      <c r="J10" s="796"/>
      <c r="K10" s="796"/>
      <c r="L10" s="796"/>
    </row>
    <row r="11" customFormat="false" ht="9.75" hidden="false" customHeight="true" outlineLevel="0" collapsed="false">
      <c r="B11" s="818"/>
      <c r="C11" s="819"/>
      <c r="D11" s="825"/>
      <c r="E11" s="821"/>
      <c r="F11" s="821"/>
      <c r="G11" s="826"/>
      <c r="H11" s="827"/>
      <c r="I11" s="828"/>
      <c r="J11" s="796"/>
      <c r="K11" s="796"/>
      <c r="L11" s="796"/>
    </row>
    <row r="12" customFormat="false" ht="26.85" hidden="false" customHeight="false" outlineLevel="0" collapsed="false">
      <c r="B12" s="818" t="s">
        <v>480</v>
      </c>
      <c r="C12" s="819" t="s">
        <v>481</v>
      </c>
      <c r="D12" s="820" t="s">
        <v>482</v>
      </c>
      <c r="E12" s="821" t="n">
        <v>42.97</v>
      </c>
      <c r="F12" s="822" t="n">
        <f aca="false">'INDEMNITES INDEXEES'!C30</f>
        <v>43.224086154522</v>
      </c>
      <c r="G12" s="822" t="n">
        <f aca="false">'INDEMNITES INDEXEES'!D30</f>
        <v>44.736905725493</v>
      </c>
      <c r="H12" s="823" t="n">
        <f aca="false">'INDEMNITES INDEXEES'!E30</f>
        <v>45.407954699355</v>
      </c>
      <c r="I12" s="828"/>
      <c r="J12" s="796"/>
      <c r="K12" s="796"/>
      <c r="L12" s="796"/>
    </row>
    <row r="13" customFormat="false" ht="9.75" hidden="false" customHeight="true" outlineLevel="0" collapsed="false">
      <c r="B13" s="818"/>
      <c r="C13" s="819"/>
      <c r="D13" s="820"/>
      <c r="E13" s="821"/>
      <c r="F13" s="821"/>
      <c r="G13" s="826"/>
      <c r="H13" s="827"/>
      <c r="I13" s="828"/>
      <c r="J13" s="796"/>
      <c r="K13" s="796"/>
      <c r="L13" s="796"/>
    </row>
    <row r="14" customFormat="false" ht="26.85" hidden="false" customHeight="false" outlineLevel="0" collapsed="false">
      <c r="B14" s="818" t="s">
        <v>483</v>
      </c>
      <c r="C14" s="819" t="s">
        <v>484</v>
      </c>
      <c r="D14" s="820" t="s">
        <v>485</v>
      </c>
      <c r="E14" s="821" t="n">
        <v>54.61</v>
      </c>
      <c r="F14" s="822" t="n">
        <f aca="false">'INDEMNITES INDEXEES'!C31</f>
        <v>54.933350420685</v>
      </c>
      <c r="G14" s="822" t="n">
        <f aca="false">'INDEMNITES INDEXEES'!D31</f>
        <v>56.85598788995</v>
      </c>
      <c r="H14" s="823" t="n">
        <f aca="false">'INDEMNITES INDEXEES'!E31</f>
        <v>57.7088218468975</v>
      </c>
      <c r="I14" s="828"/>
      <c r="J14" s="796"/>
      <c r="K14" s="796"/>
      <c r="L14" s="796"/>
    </row>
    <row r="15" customFormat="false" ht="9.75" hidden="false" customHeight="true" outlineLevel="0" collapsed="false">
      <c r="B15" s="829"/>
      <c r="C15" s="830"/>
      <c r="D15" s="830"/>
      <c r="E15" s="830"/>
      <c r="F15" s="830"/>
      <c r="G15" s="831"/>
      <c r="H15" s="832"/>
      <c r="I15" s="796"/>
      <c r="J15" s="796"/>
      <c r="K15" s="796"/>
      <c r="L15" s="796"/>
    </row>
    <row r="16" customFormat="false" ht="14.25" hidden="false" customHeight="true" outlineLevel="0" collapsed="false">
      <c r="B16" s="833" t="s">
        <v>486</v>
      </c>
      <c r="C16" s="833"/>
      <c r="D16" s="833"/>
      <c r="E16" s="833"/>
      <c r="F16" s="833"/>
      <c r="G16" s="833"/>
      <c r="H16" s="796"/>
      <c r="I16" s="796"/>
      <c r="J16" s="796"/>
      <c r="K16" s="796"/>
      <c r="L16" s="796"/>
    </row>
    <row r="19" customFormat="false" ht="13.8" hidden="false" customHeight="false" outlineLevel="0" collapsed="false">
      <c r="B19" s="793" t="s">
        <v>487</v>
      </c>
      <c r="C19" s="793"/>
      <c r="D19" s="834"/>
    </row>
    <row r="20" customFormat="false" ht="12.75" hidden="false" customHeight="false" outlineLevel="0" collapsed="false">
      <c r="B20" s="835"/>
      <c r="C20" s="835"/>
      <c r="D20" s="835"/>
    </row>
    <row r="21" customFormat="false" ht="12.75" hidden="false" customHeight="false" outlineLevel="0" collapsed="false">
      <c r="B21" s="789" t="s">
        <v>488</v>
      </c>
      <c r="C21" s="789"/>
      <c r="D21" s="789"/>
      <c r="E21" s="789"/>
      <c r="F21" s="789"/>
      <c r="G21" s="789"/>
    </row>
    <row r="22" customFormat="false" ht="12.75" hidden="false" customHeight="false" outlineLevel="0" collapsed="false">
      <c r="B22" s="789"/>
      <c r="C22" s="789"/>
      <c r="D22" s="789"/>
      <c r="E22" s="789"/>
      <c r="F22" s="789"/>
      <c r="G22" s="789"/>
    </row>
    <row r="23" customFormat="false" ht="30.75" hidden="false" customHeight="true" outlineLevel="0" collapsed="false">
      <c r="B23" s="836"/>
      <c r="C23" s="837" t="s">
        <v>489</v>
      </c>
      <c r="D23" s="838" t="s">
        <v>490</v>
      </c>
      <c r="E23" s="838"/>
      <c r="F23" s="839"/>
      <c r="G23" s="839"/>
      <c r="H23" s="839"/>
      <c r="I23" s="839"/>
    </row>
    <row r="24" customFormat="false" ht="14.15" hidden="false" customHeight="false" outlineLevel="0" collapsed="false">
      <c r="B24" s="810"/>
      <c r="C24" s="837" t="s">
        <v>491</v>
      </c>
      <c r="D24" s="840" t="n">
        <v>44743</v>
      </c>
      <c r="E24" s="841" t="n">
        <v>45108</v>
      </c>
      <c r="F24" s="839"/>
      <c r="G24" s="839"/>
      <c r="H24" s="839"/>
      <c r="I24" s="839"/>
    </row>
    <row r="25" customFormat="false" ht="15" hidden="false" customHeight="false" outlineLevel="0" collapsed="false">
      <c r="B25" s="826"/>
      <c r="C25" s="842" t="s">
        <v>492</v>
      </c>
      <c r="D25" s="843" t="n">
        <f aca="false">'INDEMNITES INDEXEES'!D34</f>
        <v>2371.2</v>
      </c>
      <c r="E25" s="843" t="n">
        <f aca="false">'INDEMNITES INDEXEES'!E34</f>
        <v>2406.72</v>
      </c>
      <c r="F25" s="839"/>
      <c r="G25" s="839"/>
      <c r="H25" s="839"/>
      <c r="I25" s="839"/>
    </row>
    <row r="26" customFormat="false" ht="15" hidden="false" customHeight="false" outlineLevel="0" collapsed="false">
      <c r="B26" s="826"/>
      <c r="C26" s="842" t="s">
        <v>493</v>
      </c>
      <c r="D26" s="843" t="n">
        <f aca="false">'INDEMNITES INDEXEES'!D35</f>
        <v>2455.32</v>
      </c>
      <c r="E26" s="843" t="n">
        <f aca="false">'INDEMNITES INDEXEES'!E35</f>
        <v>2492.16</v>
      </c>
      <c r="F26" s="839"/>
      <c r="G26" s="844"/>
      <c r="H26" s="839"/>
      <c r="I26" s="839"/>
    </row>
    <row r="27" customFormat="false" ht="15" hidden="false" customHeight="false" outlineLevel="0" collapsed="false">
      <c r="B27" s="826"/>
      <c r="C27" s="842" t="s">
        <v>494</v>
      </c>
      <c r="D27" s="843" t="n">
        <f aca="false">'INDEMNITES INDEXEES'!D36</f>
        <v>2767.44</v>
      </c>
      <c r="E27" s="843" t="n">
        <f aca="false">'INDEMNITES INDEXEES'!E36</f>
        <v>2808.96</v>
      </c>
      <c r="F27" s="839"/>
      <c r="G27" s="844"/>
      <c r="H27" s="839"/>
      <c r="I27" s="839"/>
    </row>
    <row r="28" customFormat="false" ht="15" hidden="false" customHeight="false" outlineLevel="0" collapsed="false">
      <c r="B28" s="826"/>
      <c r="C28" s="842" t="s">
        <v>495</v>
      </c>
      <c r="D28" s="843" t="n">
        <f aca="false">'INDEMNITES INDEXEES'!D37</f>
        <v>2865.24</v>
      </c>
      <c r="E28" s="843" t="n">
        <f aca="false">'INDEMNITES INDEXEES'!E37</f>
        <v>2908.2</v>
      </c>
      <c r="F28" s="839"/>
      <c r="G28" s="844"/>
      <c r="H28" s="839"/>
      <c r="I28" s="839"/>
    </row>
    <row r="29" customFormat="false" ht="15" hidden="false" customHeight="false" outlineLevel="0" collapsed="false">
      <c r="B29" s="826"/>
      <c r="C29" s="842" t="s">
        <v>496</v>
      </c>
      <c r="D29" s="843" t="n">
        <f aca="false">'INDEMNITES INDEXEES'!D38</f>
        <v>3165</v>
      </c>
      <c r="E29" s="843" t="n">
        <f aca="false">'INDEMNITES INDEXEES'!E38</f>
        <v>3212.52</v>
      </c>
      <c r="F29" s="839"/>
      <c r="G29" s="844"/>
      <c r="H29" s="839"/>
      <c r="I29" s="839"/>
    </row>
    <row r="30" customFormat="false" ht="15" hidden="false" customHeight="false" outlineLevel="0" collapsed="false">
      <c r="B30" s="826"/>
      <c r="C30" s="842" t="s">
        <v>497</v>
      </c>
      <c r="D30" s="843" t="n">
        <f aca="false">'INDEMNITES INDEXEES'!D39</f>
        <v>3276.96</v>
      </c>
      <c r="E30" s="843" t="n">
        <f aca="false">'INDEMNITES INDEXEES'!E39</f>
        <v>3326.04</v>
      </c>
      <c r="F30" s="839"/>
      <c r="G30" s="844"/>
      <c r="H30" s="839"/>
      <c r="I30" s="839"/>
    </row>
    <row r="31" customFormat="false" ht="15" hidden="false" customHeight="false" outlineLevel="0" collapsed="false">
      <c r="B31" s="826"/>
      <c r="C31" s="842" t="s">
        <v>498</v>
      </c>
      <c r="D31" s="843" t="n">
        <f aca="false">'INDEMNITES INDEXEES'!D40</f>
        <v>3557.88</v>
      </c>
      <c r="E31" s="843" t="n">
        <f aca="false">'INDEMNITES INDEXEES'!E40</f>
        <v>3611.28</v>
      </c>
      <c r="F31" s="839"/>
      <c r="G31" s="844"/>
      <c r="H31" s="839"/>
      <c r="I31" s="839"/>
    </row>
    <row r="32" customFormat="false" ht="15" hidden="false" customHeight="false" outlineLevel="0" collapsed="false">
      <c r="B32" s="826"/>
      <c r="C32" s="845" t="s">
        <v>499</v>
      </c>
      <c r="D32" s="843" t="n">
        <f aca="false">'INDEMNITES INDEXEES'!D41</f>
        <v>3683.88</v>
      </c>
      <c r="E32" s="843" t="n">
        <f aca="false">'INDEMNITES INDEXEES'!E41</f>
        <v>3739.2</v>
      </c>
      <c r="F32" s="839"/>
      <c r="G32" s="844"/>
      <c r="H32" s="839"/>
      <c r="I32" s="839"/>
    </row>
    <row r="33" customFormat="false" ht="13.8" hidden="false" customHeight="false" outlineLevel="0" collapsed="false">
      <c r="B33" s="836"/>
      <c r="C33" s="836"/>
      <c r="D33" s="836"/>
      <c r="F33" s="839"/>
      <c r="G33" s="844"/>
      <c r="H33" s="839"/>
      <c r="I33" s="839"/>
    </row>
    <row r="34" customFormat="false" ht="13.8" hidden="false" customHeight="false" outlineLevel="0" collapsed="false">
      <c r="B34" s="836"/>
      <c r="C34" s="836"/>
      <c r="D34" s="836"/>
      <c r="F34" s="839"/>
      <c r="G34" s="839"/>
      <c r="H34" s="839"/>
      <c r="I34" s="839"/>
    </row>
    <row r="35" customFormat="false" ht="26.85" hidden="false" customHeight="true" outlineLevel="0" collapsed="false">
      <c r="B35" s="836"/>
      <c r="C35" s="837" t="s">
        <v>500</v>
      </c>
      <c r="D35" s="838" t="s">
        <v>490</v>
      </c>
      <c r="E35" s="838"/>
      <c r="F35" s="839"/>
      <c r="G35" s="844"/>
      <c r="H35" s="839"/>
      <c r="I35" s="839"/>
    </row>
    <row r="36" customFormat="false" ht="14.15" hidden="false" customHeight="false" outlineLevel="0" collapsed="false">
      <c r="B36" s="810"/>
      <c r="C36" s="837" t="s">
        <v>491</v>
      </c>
      <c r="D36" s="840" t="n">
        <v>44743</v>
      </c>
      <c r="E36" s="841" t="n">
        <v>45108</v>
      </c>
      <c r="F36" s="839"/>
      <c r="G36" s="844"/>
      <c r="H36" s="839"/>
      <c r="I36" s="839"/>
    </row>
    <row r="37" customFormat="false" ht="15" hidden="false" customHeight="false" outlineLevel="0" collapsed="false">
      <c r="B37" s="826"/>
      <c r="C37" s="842" t="s">
        <v>501</v>
      </c>
      <c r="D37" s="843" t="n">
        <f aca="false">'INDEMNITES INDEXEES'!D43</f>
        <v>1134.84</v>
      </c>
      <c r="E37" s="843" t="n">
        <f aca="false">'INDEMNITES INDEXEES'!E43</f>
        <v>1151.88</v>
      </c>
      <c r="F37" s="839"/>
      <c r="G37" s="844"/>
      <c r="H37" s="839"/>
      <c r="I37" s="839"/>
    </row>
    <row r="38" customFormat="false" ht="15" hidden="false" customHeight="false" outlineLevel="0" collapsed="false">
      <c r="B38" s="826"/>
      <c r="C38" s="842" t="s">
        <v>493</v>
      </c>
      <c r="D38" s="843" t="n">
        <f aca="false">'INDEMNITES INDEXEES'!D44</f>
        <v>1174.32</v>
      </c>
      <c r="E38" s="843" t="n">
        <f aca="false">'INDEMNITES INDEXEES'!E44</f>
        <v>1191.96</v>
      </c>
      <c r="F38" s="839"/>
      <c r="G38" s="844"/>
      <c r="H38" s="839"/>
      <c r="I38" s="839"/>
    </row>
    <row r="39" customFormat="false" ht="15" hidden="false" customHeight="false" outlineLevel="0" collapsed="false">
      <c r="B39" s="826"/>
      <c r="C39" s="842" t="s">
        <v>494</v>
      </c>
      <c r="D39" s="843" t="n">
        <f aca="false">'INDEMNITES INDEXEES'!D45</f>
        <v>1296.48</v>
      </c>
      <c r="E39" s="843" t="n">
        <f aca="false">'INDEMNITES INDEXEES'!E45</f>
        <v>1315.92</v>
      </c>
      <c r="F39" s="839"/>
      <c r="G39" s="844"/>
      <c r="H39" s="839"/>
      <c r="I39" s="839"/>
    </row>
    <row r="40" customFormat="false" ht="15" hidden="false" customHeight="false" outlineLevel="0" collapsed="false">
      <c r="B40" s="826"/>
      <c r="C40" s="842" t="s">
        <v>495</v>
      </c>
      <c r="D40" s="843" t="n">
        <f aca="false">'INDEMNITES INDEXEES'!D46</f>
        <v>1342.92</v>
      </c>
      <c r="E40" s="843" t="n">
        <f aca="false">'INDEMNITES INDEXEES'!E46</f>
        <v>1363.08</v>
      </c>
      <c r="F40" s="839"/>
      <c r="G40" s="844"/>
      <c r="H40" s="839"/>
      <c r="I40" s="839"/>
    </row>
    <row r="41" customFormat="false" ht="15" hidden="false" customHeight="false" outlineLevel="0" collapsed="false">
      <c r="B41" s="826"/>
      <c r="C41" s="842" t="s">
        <v>496</v>
      </c>
      <c r="D41" s="843" t="n">
        <f aca="false">'INDEMNITES INDEXEES'!D47</f>
        <v>1453.32</v>
      </c>
      <c r="E41" s="843" t="n">
        <f aca="false">'INDEMNITES INDEXEES'!E47</f>
        <v>1475.16</v>
      </c>
      <c r="F41" s="839"/>
      <c r="G41" s="844"/>
      <c r="H41" s="846"/>
      <c r="I41" s="846"/>
    </row>
    <row r="42" customFormat="false" ht="15" hidden="false" customHeight="false" outlineLevel="0" collapsed="false">
      <c r="B42" s="826"/>
      <c r="C42" s="842" t="s">
        <v>497</v>
      </c>
      <c r="D42" s="843" t="n">
        <f aca="false">'INDEMNITES INDEXEES'!D48</f>
        <v>1504.2</v>
      </c>
      <c r="E42" s="843" t="n">
        <f aca="false">'INDEMNITES INDEXEES'!E48</f>
        <v>1526.76</v>
      </c>
    </row>
    <row r="43" customFormat="false" ht="15" hidden="false" customHeight="false" outlineLevel="0" collapsed="false">
      <c r="B43" s="826"/>
      <c r="C43" s="842" t="s">
        <v>498</v>
      </c>
      <c r="D43" s="843" t="n">
        <f aca="false">'INDEMNITES INDEXEES'!D49</f>
        <v>1611.96</v>
      </c>
      <c r="E43" s="843" t="n">
        <f aca="false">'INDEMNITES INDEXEES'!E49</f>
        <v>1636.08</v>
      </c>
    </row>
    <row r="44" customFormat="false" ht="15" hidden="false" customHeight="false" outlineLevel="0" collapsed="false">
      <c r="B44" s="826"/>
      <c r="C44" s="845" t="s">
        <v>499</v>
      </c>
      <c r="D44" s="843" t="n">
        <f aca="false">'INDEMNITES INDEXEES'!D50</f>
        <v>1668.96</v>
      </c>
      <c r="E44" s="843" t="n">
        <f aca="false">'INDEMNITES INDEXEES'!E50</f>
        <v>1694.04</v>
      </c>
    </row>
    <row r="47" customFormat="false" ht="12.75" hidden="false" customHeight="false" outlineLevel="0" collapsed="false">
      <c r="B47" s="833"/>
      <c r="C47" s="833"/>
      <c r="D47" s="833"/>
      <c r="E47" s="833"/>
    </row>
    <row r="48" customFormat="false" ht="9.75" hidden="false" customHeight="true" outlineLevel="0" collapsed="false">
      <c r="B48" s="847" t="s">
        <v>502</v>
      </c>
      <c r="C48" s="847"/>
      <c r="D48" s="847"/>
      <c r="E48" s="847"/>
      <c r="F48" s="833"/>
      <c r="G48" s="833"/>
      <c r="H48" s="796"/>
      <c r="I48" s="796"/>
      <c r="J48" s="796"/>
      <c r="K48" s="796"/>
      <c r="L48" s="796"/>
    </row>
    <row r="49" customFormat="false" ht="20.25" hidden="false" customHeight="true" outlineLevel="0" collapsed="false">
      <c r="B49" s="848" t="s">
        <v>503</v>
      </c>
      <c r="C49" s="789"/>
      <c r="D49" s="789"/>
      <c r="E49" s="789"/>
      <c r="F49" s="847"/>
      <c r="G49" s="847"/>
      <c r="H49" s="796"/>
      <c r="I49" s="796"/>
      <c r="J49" s="796"/>
      <c r="K49" s="796"/>
      <c r="L49" s="796"/>
    </row>
    <row r="50" customFormat="false" ht="15.75" hidden="false" customHeight="true" outlineLevel="0" collapsed="false">
      <c r="B50" s="796"/>
      <c r="C50" s="796"/>
      <c r="D50" s="796"/>
      <c r="E50" s="796"/>
      <c r="F50" s="789"/>
      <c r="G50" s="789"/>
      <c r="H50" s="796"/>
      <c r="I50" s="796"/>
      <c r="J50" s="796"/>
      <c r="K50" s="796"/>
      <c r="L50" s="796"/>
    </row>
    <row r="51" s="800" customFormat="true" ht="13.8" hidden="false" customHeight="false" outlineLevel="0" collapsed="false">
      <c r="B51" s="849" t="s">
        <v>504</v>
      </c>
      <c r="C51" s="849"/>
      <c r="D51" s="794"/>
      <c r="E51" s="796"/>
      <c r="F51" s="796"/>
      <c r="G51" s="796"/>
      <c r="H51" s="804"/>
      <c r="I51" s="804"/>
      <c r="J51" s="804"/>
      <c r="K51" s="804"/>
      <c r="L51" s="804"/>
    </row>
    <row r="52" s="800" customFormat="true" ht="15" hidden="false" customHeight="true" outlineLevel="0" collapsed="false">
      <c r="B52" s="849"/>
      <c r="C52" s="849"/>
      <c r="D52" s="794"/>
      <c r="E52" s="796"/>
      <c r="F52" s="796"/>
      <c r="G52" s="796"/>
      <c r="H52" s="804"/>
      <c r="I52" s="804"/>
      <c r="J52" s="804"/>
      <c r="K52" s="804"/>
      <c r="L52" s="804"/>
    </row>
    <row r="53" s="800" customFormat="true" ht="15" hidden="false" customHeight="true" outlineLevel="0" collapsed="false">
      <c r="B53" s="796"/>
      <c r="C53" s="796"/>
      <c r="D53" s="833"/>
      <c r="E53" s="796"/>
      <c r="F53" s="796"/>
      <c r="G53" s="796"/>
      <c r="H53" s="804"/>
      <c r="I53" s="804"/>
      <c r="J53" s="804"/>
      <c r="K53" s="804"/>
      <c r="L53" s="804"/>
    </row>
    <row r="54" s="800" customFormat="true" ht="17.25" hidden="false" customHeight="true" outlineLevel="0" collapsed="false">
      <c r="B54" s="850" t="s">
        <v>505</v>
      </c>
      <c r="C54" s="850"/>
      <c r="D54" s="850"/>
      <c r="E54" s="851" t="s">
        <v>506</v>
      </c>
      <c r="F54" s="851"/>
      <c r="G54" s="851"/>
      <c r="H54" s="851"/>
      <c r="I54" s="804"/>
      <c r="J54" s="804"/>
      <c r="K54" s="804"/>
    </row>
    <row r="55" s="805" customFormat="true" ht="15" hidden="false" customHeight="true" outlineLevel="0" collapsed="false">
      <c r="B55" s="850"/>
      <c r="C55" s="850"/>
      <c r="D55" s="850"/>
      <c r="E55" s="852" t="s">
        <v>507</v>
      </c>
      <c r="F55" s="809" t="s">
        <v>508</v>
      </c>
      <c r="G55" s="809" t="s">
        <v>509</v>
      </c>
      <c r="H55" s="809" t="s">
        <v>510</v>
      </c>
      <c r="I55" s="811"/>
      <c r="J55" s="811"/>
      <c r="K55" s="811"/>
    </row>
    <row r="56" customFormat="false" ht="12.75" hidden="false" customHeight="true" outlineLevel="0" collapsed="false">
      <c r="B56" s="850"/>
      <c r="C56" s="850"/>
      <c r="D56" s="850"/>
      <c r="E56" s="853"/>
      <c r="F56" s="853"/>
      <c r="G56" s="854"/>
      <c r="H56" s="855"/>
      <c r="I56" s="796"/>
      <c r="J56" s="796"/>
      <c r="K56" s="796"/>
    </row>
    <row r="57" customFormat="false" ht="15" hidden="false" customHeight="false" outlineLevel="0" collapsed="false">
      <c r="B57" s="850"/>
      <c r="C57" s="850"/>
      <c r="D57" s="850"/>
      <c r="E57" s="822" t="n">
        <f aca="false">'INDEMNITES INDEXEES'!B21</f>
        <v>1206.36</v>
      </c>
      <c r="F57" s="822" t="n">
        <f aca="false">'INDEMNITES INDEXEES'!C21</f>
        <v>1213.56</v>
      </c>
      <c r="G57" s="822" t="n">
        <f aca="false">'INDEMNITES INDEXEES'!D21</f>
        <v>1256.04</v>
      </c>
      <c r="H57" s="822" t="n">
        <f aca="false">'INDEMNITES INDEXEES'!F21</f>
        <v>2550</v>
      </c>
    </row>
    <row r="58" customFormat="false" ht="12.75" hidden="false" customHeight="true" outlineLevel="0" collapsed="false">
      <c r="B58" s="850"/>
      <c r="C58" s="850"/>
      <c r="D58" s="850"/>
      <c r="E58" s="856"/>
      <c r="F58" s="856"/>
      <c r="G58" s="857"/>
      <c r="H58" s="858"/>
    </row>
    <row r="59" customFormat="false" ht="12.75" hidden="false" customHeight="true" outlineLevel="0" collapsed="false">
      <c r="B59" s="850"/>
      <c r="C59" s="850"/>
      <c r="D59" s="850"/>
      <c r="E59" s="859"/>
      <c r="F59" s="859"/>
      <c r="G59" s="860"/>
      <c r="H59" s="861"/>
    </row>
    <row r="67" customFormat="false" ht="12.75" hidden="false" customHeight="false" outlineLevel="0" collapsed="false">
      <c r="D67" s="862"/>
    </row>
  </sheetData>
  <sheetProtection algorithmName="SHA-512" hashValue="ZbAZeMdRh5p1ZThpshS5PtiedSs30plFqlzQ72xFlukEOnlzCwPdbKT9PYlbZKY7BD8/djaVxLSAOEvWl5pKJw==" saltValue="CIOTxD+/zsUIaINSqvlwVw==" spinCount="100000" sheet="true" selectLockedCells="true" selectUnlockedCells="true"/>
  <mergeCells count="14">
    <mergeCell ref="B1:G1"/>
    <mergeCell ref="B2:G2"/>
    <mergeCell ref="B4:C4"/>
    <mergeCell ref="C7:C8"/>
    <mergeCell ref="D7:H7"/>
    <mergeCell ref="B19:C19"/>
    <mergeCell ref="B21:G21"/>
    <mergeCell ref="D23:E23"/>
    <mergeCell ref="B25:B32"/>
    <mergeCell ref="D35:E35"/>
    <mergeCell ref="B37:B44"/>
    <mergeCell ref="B51:C51"/>
    <mergeCell ref="B54:D59"/>
    <mergeCell ref="E54:H54"/>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32"/>
  <sheetViews>
    <sheetView showFormulas="false" showGridLines="false" showRowColHeaders="true" showZeros="true" rightToLeft="false" tabSelected="false" showOutlineSymbols="true" defaultGridColor="true" view="normal" topLeftCell="A7" colorId="64" zoomScale="100" zoomScaleNormal="100" zoomScalePageLayoutView="100" workbookViewId="0">
      <selection pane="topLeft" activeCell="G26" activeCellId="0" sqref="G26"/>
    </sheetView>
  </sheetViews>
  <sheetFormatPr defaultColWidth="11.42578125" defaultRowHeight="20.25" customHeight="true" zeroHeight="false" outlineLevelRow="0" outlineLevelCol="0"/>
  <cols>
    <col collapsed="false" customWidth="true" hidden="false" outlineLevel="0" max="4" min="1" style="863" width="20.71"/>
    <col collapsed="false" customWidth="true" hidden="false" outlineLevel="0" max="6" min="5" style="863" width="21.71"/>
    <col collapsed="false" customWidth="true" hidden="false" outlineLevel="0" max="7" min="7" style="864" width="24.86"/>
    <col collapsed="false" customWidth="true" hidden="false" outlineLevel="0" max="8" min="8" style="864" width="11"/>
    <col collapsed="false" customWidth="false" hidden="false" outlineLevel="0" max="16384" min="9" style="863" width="11.42"/>
  </cols>
  <sheetData>
    <row r="1" customFormat="false" ht="20.25" hidden="false" customHeight="true" outlineLevel="0" collapsed="false">
      <c r="A1" s="865" t="s">
        <v>511</v>
      </c>
      <c r="B1" s="865"/>
      <c r="C1" s="865"/>
      <c r="D1" s="865"/>
      <c r="E1" s="865"/>
      <c r="F1" s="865"/>
      <c r="G1" s="866" t="s">
        <v>512</v>
      </c>
      <c r="H1" s="866" t="n">
        <v>53.2847</v>
      </c>
    </row>
    <row r="2" customFormat="false" ht="20.25" hidden="false" customHeight="true" outlineLevel="0" collapsed="false">
      <c r="A2" s="865"/>
      <c r="B2" s="865"/>
      <c r="C2" s="865"/>
      <c r="D2" s="865"/>
      <c r="E2" s="865"/>
      <c r="F2" s="865"/>
      <c r="G2" s="866" t="s">
        <v>513</v>
      </c>
      <c r="H2" s="866" t="n">
        <v>53.711</v>
      </c>
    </row>
    <row r="3" customFormat="false" ht="45" hidden="false" customHeight="true" outlineLevel="0" collapsed="false">
      <c r="A3" s="865"/>
      <c r="B3" s="865"/>
      <c r="C3" s="865"/>
      <c r="D3" s="865"/>
      <c r="E3" s="865"/>
      <c r="F3" s="865"/>
      <c r="G3" s="866" t="s">
        <v>514</v>
      </c>
      <c r="H3" s="866" t="n">
        <v>53.9795</v>
      </c>
    </row>
    <row r="4" customFormat="false" ht="20.25" hidden="false" customHeight="true" outlineLevel="0" collapsed="false">
      <c r="A4" s="865"/>
      <c r="B4" s="865"/>
      <c r="C4" s="865"/>
      <c r="D4" s="865"/>
      <c r="E4" s="865"/>
      <c r="F4" s="865"/>
      <c r="G4" s="866" t="s">
        <v>515</v>
      </c>
      <c r="H4" s="867" t="n">
        <v>54.4113</v>
      </c>
      <c r="I4" s="868"/>
      <c r="J4" s="868"/>
      <c r="K4" s="868"/>
    </row>
    <row r="5" customFormat="false" ht="20.25" hidden="false" customHeight="true" outlineLevel="0" collapsed="false">
      <c r="A5" s="869" t="s">
        <v>516</v>
      </c>
      <c r="B5" s="869"/>
      <c r="C5" s="869"/>
      <c r="D5" s="869"/>
      <c r="E5" s="869"/>
      <c r="F5" s="869"/>
      <c r="G5" s="866" t="s">
        <v>517</v>
      </c>
      <c r="H5" s="866" t="n">
        <v>54.6834</v>
      </c>
      <c r="I5" s="868"/>
      <c r="J5" s="868"/>
      <c r="K5" s="868"/>
    </row>
    <row r="6" customFormat="false" ht="20.25" hidden="false" customHeight="true" outlineLevel="0" collapsed="false">
      <c r="A6" s="18"/>
      <c r="B6" s="18"/>
      <c r="C6" s="18"/>
      <c r="D6" s="18"/>
      <c r="E6" s="18"/>
      <c r="F6" s="18"/>
      <c r="G6" s="866" t="s">
        <v>518</v>
      </c>
      <c r="H6" s="866" t="n">
        <v>54.8475</v>
      </c>
      <c r="I6" s="868"/>
      <c r="J6" s="868"/>
      <c r="K6" s="868"/>
    </row>
    <row r="7" customFormat="false" ht="20.25" hidden="false" customHeight="true" outlineLevel="0" collapsed="false">
      <c r="A7" s="18"/>
      <c r="B7" s="18"/>
      <c r="C7" s="18"/>
      <c r="D7" s="18"/>
      <c r="E7" s="18"/>
      <c r="F7" s="18"/>
      <c r="G7" s="866" t="s">
        <v>519</v>
      </c>
      <c r="H7" s="866" t="n">
        <v>55.1217</v>
      </c>
      <c r="I7" s="868"/>
      <c r="J7" s="868"/>
      <c r="K7" s="868"/>
    </row>
    <row r="8" s="872" customFormat="true" ht="20.25" hidden="false" customHeight="true" outlineLevel="0" collapsed="false">
      <c r="A8" s="870"/>
      <c r="B8" s="870"/>
      <c r="C8" s="871"/>
      <c r="D8" s="871"/>
      <c r="E8" s="871"/>
      <c r="F8" s="871"/>
      <c r="G8" s="866" t="s">
        <v>520</v>
      </c>
      <c r="H8" s="866" t="n">
        <v>55.2871</v>
      </c>
      <c r="I8" s="868"/>
    </row>
    <row r="9" s="872" customFormat="true" ht="20.25" hidden="false" customHeight="true" outlineLevel="0" collapsed="false">
      <c r="A9" s="873" t="s">
        <v>521</v>
      </c>
      <c r="B9" s="873"/>
      <c r="C9" s="873"/>
      <c r="D9" s="873"/>
      <c r="E9" s="874" t="s">
        <v>522</v>
      </c>
      <c r="F9" s="874" t="s">
        <v>523</v>
      </c>
      <c r="G9" s="866" t="s">
        <v>524</v>
      </c>
      <c r="H9" s="866" t="n">
        <v>55.5635</v>
      </c>
    </row>
    <row r="10" s="872" customFormat="true" ht="20.25" hidden="false" customHeight="true" outlineLevel="0" collapsed="false">
      <c r="A10" s="873"/>
      <c r="B10" s="873"/>
      <c r="C10" s="873"/>
      <c r="D10" s="873"/>
      <c r="E10" s="874"/>
      <c r="F10" s="874"/>
      <c r="G10" s="866" t="s">
        <v>525</v>
      </c>
      <c r="H10" s="866" t="n">
        <v>55.8969</v>
      </c>
    </row>
    <row r="11" s="872" customFormat="true" ht="20.25" hidden="false" customHeight="true" outlineLevel="0" collapsed="false">
      <c r="A11" s="875" t="s">
        <v>526</v>
      </c>
      <c r="B11" s="875"/>
      <c r="C11" s="875"/>
      <c r="D11" s="875"/>
      <c r="E11" s="876" t="n">
        <v>11.0320381834794</v>
      </c>
      <c r="F11" s="876" t="n">
        <f aca="false">E11/$H$12*$H$13</f>
        <v>11.1975176189158</v>
      </c>
      <c r="G11" s="866" t="s">
        <v>527</v>
      </c>
      <c r="H11" s="866" t="n">
        <v>56.2323</v>
      </c>
    </row>
    <row r="12" s="872" customFormat="true" ht="20.25" hidden="false" customHeight="true" outlineLevel="0" collapsed="false">
      <c r="A12" s="875" t="s">
        <v>528</v>
      </c>
      <c r="B12" s="875"/>
      <c r="C12" s="875"/>
      <c r="D12" s="875"/>
      <c r="E12" s="876" t="n">
        <v>14.3416497696169</v>
      </c>
      <c r="F12" s="876" t="n">
        <f aca="false">E12/$H$12*$H$13</f>
        <v>14.5567730376507</v>
      </c>
      <c r="G12" s="866" t="s">
        <v>529</v>
      </c>
      <c r="H12" s="866" t="n">
        <v>58.2004</v>
      </c>
    </row>
    <row r="13" s="872" customFormat="true" ht="20.25" hidden="false" customHeight="true" outlineLevel="0" collapsed="false">
      <c r="A13" s="875" t="s">
        <v>530</v>
      </c>
      <c r="B13" s="875"/>
      <c r="C13" s="875"/>
      <c r="D13" s="875"/>
      <c r="E13" s="876" t="n">
        <v>19.8576689117772</v>
      </c>
      <c r="F13" s="876" t="n">
        <f aca="false">E13/$H$12*$H$13</f>
        <v>20.1555318982856</v>
      </c>
      <c r="G13" s="866" t="s">
        <v>531</v>
      </c>
      <c r="H13" s="866" t="n">
        <v>59.0734</v>
      </c>
    </row>
    <row r="14" s="872" customFormat="true" ht="20.25" hidden="false" customHeight="true" outlineLevel="0" collapsed="false">
      <c r="A14" s="873" t="s">
        <v>532</v>
      </c>
      <c r="B14" s="873"/>
      <c r="C14" s="873"/>
      <c r="D14" s="873"/>
      <c r="E14" s="877" t="s">
        <v>533</v>
      </c>
      <c r="F14" s="877"/>
    </row>
    <row r="15" s="872" customFormat="true" ht="20.25" hidden="false" customHeight="true" outlineLevel="0" collapsed="false">
      <c r="A15" s="873"/>
      <c r="B15" s="873"/>
      <c r="C15" s="873"/>
      <c r="D15" s="873"/>
      <c r="E15" s="877"/>
      <c r="F15" s="877"/>
    </row>
    <row r="16" s="872" customFormat="true" ht="20.25" hidden="false" customHeight="true" outlineLevel="0" collapsed="false">
      <c r="A16" s="878" t="s">
        <v>534</v>
      </c>
      <c r="B16" s="878"/>
      <c r="C16" s="878"/>
      <c r="D16" s="878"/>
      <c r="E16" s="876" t="n">
        <v>9.22</v>
      </c>
      <c r="F16" s="876"/>
    </row>
    <row r="17" s="879" customFormat="true" ht="20.25" hidden="false" customHeight="true" outlineLevel="0" collapsed="false">
      <c r="A17" s="878" t="s">
        <v>535</v>
      </c>
      <c r="B17" s="878"/>
      <c r="C17" s="878"/>
      <c r="D17" s="878"/>
      <c r="E17" s="876" t="n">
        <v>9.4</v>
      </c>
      <c r="F17" s="876"/>
    </row>
    <row r="18" s="868" customFormat="true" ht="20.25" hidden="false" customHeight="true" outlineLevel="0" collapsed="false">
      <c r="A18" s="878" t="s">
        <v>536</v>
      </c>
      <c r="B18" s="878"/>
      <c r="C18" s="878"/>
      <c r="D18" s="878"/>
      <c r="E18" s="876" t="n">
        <v>9.43</v>
      </c>
      <c r="F18" s="876"/>
    </row>
    <row r="19" s="868" customFormat="true" ht="20.25" hidden="false" customHeight="true" outlineLevel="0" collapsed="false">
      <c r="A19" s="878" t="s">
        <v>537</v>
      </c>
      <c r="B19" s="878"/>
      <c r="C19" s="878"/>
      <c r="D19" s="878"/>
      <c r="E19" s="876" t="n">
        <v>9.53</v>
      </c>
      <c r="F19" s="876"/>
    </row>
    <row r="20" s="868" customFormat="true" ht="20.25" hidden="false" customHeight="true" outlineLevel="0" collapsed="false">
      <c r="A20" s="878" t="s">
        <v>538</v>
      </c>
      <c r="B20" s="878"/>
      <c r="C20" s="878"/>
      <c r="D20" s="878"/>
      <c r="E20" s="876" t="n">
        <v>9.61</v>
      </c>
      <c r="F20" s="876"/>
    </row>
    <row r="21" s="868" customFormat="true" ht="20.25" hidden="false" customHeight="true" outlineLevel="0" collapsed="false">
      <c r="A21" s="878" t="s">
        <v>539</v>
      </c>
      <c r="B21" s="878"/>
      <c r="C21" s="878"/>
      <c r="D21" s="878"/>
      <c r="E21" s="876" t="n">
        <v>9.67</v>
      </c>
      <c r="F21" s="876"/>
    </row>
    <row r="22" s="868" customFormat="true" ht="20.25" hidden="false" customHeight="true" outlineLevel="0" collapsed="false">
      <c r="A22" s="878" t="s">
        <v>540</v>
      </c>
      <c r="B22" s="878"/>
      <c r="C22" s="878"/>
      <c r="D22" s="878"/>
      <c r="E22" s="876" t="n">
        <v>9.76</v>
      </c>
      <c r="F22" s="876"/>
    </row>
    <row r="23" s="868" customFormat="true" ht="20.25" hidden="false" customHeight="true" outlineLevel="0" collapsed="false">
      <c r="A23" s="878" t="s">
        <v>541</v>
      </c>
      <c r="B23" s="878"/>
      <c r="C23" s="878"/>
      <c r="D23" s="878"/>
      <c r="E23" s="876" t="n">
        <v>9.88</v>
      </c>
      <c r="F23" s="876"/>
    </row>
    <row r="24" customFormat="false" ht="20.25" hidden="false" customHeight="true" outlineLevel="0" collapsed="false">
      <c r="A24" s="880" t="s">
        <v>542</v>
      </c>
      <c r="B24" s="880"/>
      <c r="C24" s="880"/>
      <c r="D24" s="880"/>
      <c r="E24" s="881" t="n">
        <v>10.03</v>
      </c>
      <c r="F24" s="881"/>
    </row>
    <row r="25" customFormat="false" ht="20.25" hidden="false" customHeight="true" outlineLevel="0" collapsed="false">
      <c r="A25" s="878" t="s">
        <v>543</v>
      </c>
      <c r="B25" s="878"/>
      <c r="C25" s="878"/>
      <c r="D25" s="878"/>
      <c r="E25" s="876" t="n">
        <v>10.25</v>
      </c>
      <c r="F25" s="876"/>
    </row>
    <row r="26" customFormat="false" ht="20.25" hidden="false" customHeight="true" outlineLevel="0" collapsed="false">
      <c r="A26" s="878" t="s">
        <v>544</v>
      </c>
      <c r="B26" s="878"/>
      <c r="C26" s="878"/>
      <c r="D26" s="878"/>
      <c r="E26" s="876" t="n">
        <v>10.57</v>
      </c>
      <c r="F26" s="876"/>
    </row>
    <row r="27" customFormat="false" ht="20.25" hidden="false" customHeight="true" outlineLevel="0" collapsed="false">
      <c r="A27" s="878" t="s">
        <v>545</v>
      </c>
      <c r="B27" s="878"/>
      <c r="C27" s="878"/>
      <c r="D27" s="878"/>
      <c r="E27" s="876" t="n">
        <v>10.85</v>
      </c>
      <c r="F27" s="876"/>
    </row>
    <row r="28" customFormat="false" ht="20.25" hidden="false" customHeight="true" outlineLevel="0" collapsed="false">
      <c r="A28" s="878" t="s">
        <v>546</v>
      </c>
      <c r="B28" s="878"/>
      <c r="C28" s="878"/>
      <c r="D28" s="878"/>
      <c r="E28" s="876" t="n">
        <v>11.07</v>
      </c>
      <c r="F28" s="876"/>
    </row>
    <row r="29" customFormat="false" ht="20.25" hidden="false" customHeight="true" outlineLevel="0" collapsed="false">
      <c r="A29" s="878" t="s">
        <v>547</v>
      </c>
      <c r="B29" s="878"/>
      <c r="C29" s="878"/>
      <c r="D29" s="878"/>
      <c r="E29" s="876" t="n">
        <v>11.27</v>
      </c>
      <c r="F29" s="876"/>
    </row>
    <row r="30" customFormat="false" ht="20.25" hidden="false" customHeight="true" outlineLevel="0" collapsed="false">
      <c r="A30" s="878" t="s">
        <v>548</v>
      </c>
      <c r="B30" s="878"/>
      <c r="C30" s="878"/>
      <c r="D30" s="878"/>
      <c r="E30" s="876" t="n">
        <v>11.52</v>
      </c>
      <c r="F30" s="876"/>
    </row>
    <row r="31" customFormat="false" ht="20.25" hidden="false" customHeight="true" outlineLevel="0" collapsed="false">
      <c r="A31" s="878" t="s">
        <v>549</v>
      </c>
      <c r="B31" s="878"/>
      <c r="C31" s="878"/>
      <c r="D31" s="878"/>
      <c r="E31" s="876" t="n">
        <v>11.65</v>
      </c>
      <c r="F31" s="876"/>
    </row>
    <row r="32" customFormat="false" ht="20.25" hidden="false" customHeight="true" outlineLevel="0" collapsed="false">
      <c r="A32" s="878" t="s">
        <v>550</v>
      </c>
      <c r="B32" s="878"/>
      <c r="C32" s="878"/>
      <c r="D32" s="878"/>
      <c r="E32" s="876" t="n">
        <v>11.88</v>
      </c>
      <c r="F32" s="876"/>
    </row>
  </sheetData>
  <sheetProtection algorithmName="SHA-512" hashValue="hzusux0yIC4kiRDfjSVv9XhPW4W+u7WWzk04S9TBw26iFCGz5R7wlFnr7bp7NQJ/my+rcVHodPmfUts9B/WLGg==" saltValue="BJoa2lPgn0/p09YCaj05wg==" spinCount="100000" sheet="true" objects="true" scenarios="true" selectLockedCells="true" selectUnlockedCells="true"/>
  <mergeCells count="44">
    <mergeCell ref="A1:F4"/>
    <mergeCell ref="A5:F5"/>
    <mergeCell ref="A9:D10"/>
    <mergeCell ref="E9:E10"/>
    <mergeCell ref="F9:F10"/>
    <mergeCell ref="A11:D11"/>
    <mergeCell ref="A12:D12"/>
    <mergeCell ref="A13:D13"/>
    <mergeCell ref="A14:D15"/>
    <mergeCell ref="E14:F15"/>
    <mergeCell ref="A16:D16"/>
    <mergeCell ref="E16:F16"/>
    <mergeCell ref="A17:D17"/>
    <mergeCell ref="E17:F17"/>
    <mergeCell ref="A18:D18"/>
    <mergeCell ref="E18:F18"/>
    <mergeCell ref="A19:D19"/>
    <mergeCell ref="E19:F19"/>
    <mergeCell ref="A20:D20"/>
    <mergeCell ref="E20:F20"/>
    <mergeCell ref="A21:D21"/>
    <mergeCell ref="E21:F21"/>
    <mergeCell ref="A22:D22"/>
    <mergeCell ref="E22:F22"/>
    <mergeCell ref="A23:D23"/>
    <mergeCell ref="E23:F23"/>
    <mergeCell ref="A24:D24"/>
    <mergeCell ref="E24:F24"/>
    <mergeCell ref="A25:D25"/>
    <mergeCell ref="E25:F25"/>
    <mergeCell ref="A26:D26"/>
    <mergeCell ref="E26:F26"/>
    <mergeCell ref="A27:D27"/>
    <mergeCell ref="E27:F27"/>
    <mergeCell ref="A28:D28"/>
    <mergeCell ref="E28:F28"/>
    <mergeCell ref="A29:D29"/>
    <mergeCell ref="E29:F29"/>
    <mergeCell ref="A30:D30"/>
    <mergeCell ref="E30:F30"/>
    <mergeCell ref="A31:D31"/>
    <mergeCell ref="E31:F31"/>
    <mergeCell ref="A32:D32"/>
    <mergeCell ref="E32:F32"/>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L31"/>
  <sheetViews>
    <sheetView showFormulas="false" showGridLines="false" showRowColHeaders="true" showZeros="true" rightToLeft="false" tabSelected="false" showOutlineSymbols="true" defaultGridColor="true" view="normal" topLeftCell="A10" colorId="64" zoomScale="100" zoomScaleNormal="100" zoomScalePageLayoutView="100" workbookViewId="0">
      <selection pane="topLeft" activeCell="A10" activeCellId="0" sqref="A10"/>
    </sheetView>
  </sheetViews>
  <sheetFormatPr defaultColWidth="11.42578125" defaultRowHeight="12.75" customHeight="false" zeroHeight="false" outlineLevelRow="0" outlineLevelCol="0"/>
  <cols>
    <col collapsed="false" customWidth="false" hidden="false" outlineLevel="0" max="1" min="1" style="1" width="11.42"/>
    <col collapsed="false" customWidth="true" hidden="false" outlineLevel="0" max="2" min="2" style="1" width="20.71"/>
    <col collapsed="false" customWidth="true" hidden="false" outlineLevel="0" max="3" min="3" style="1" width="7.14"/>
    <col collapsed="false" customWidth="true" hidden="false" outlineLevel="0" max="4" min="4" style="1" width="21.71"/>
    <col collapsed="false" customWidth="true" hidden="false" outlineLevel="0" max="5" min="5" style="1" width="7.14"/>
    <col collapsed="false" customWidth="true" hidden="false" outlineLevel="0" max="6" min="6" style="1" width="22.28"/>
    <col collapsed="false" customWidth="true" hidden="false" outlineLevel="0" max="7" min="7" style="1" width="7.14"/>
    <col collapsed="false" customWidth="true" hidden="false" outlineLevel="0" max="8" min="8" style="1" width="26.71"/>
    <col collapsed="false" customWidth="true" hidden="false" outlineLevel="0" max="9" min="9" style="1" width="14.14"/>
    <col collapsed="false" customWidth="false" hidden="false" outlineLevel="0" max="16384" min="10" style="1" width="11.42"/>
  </cols>
  <sheetData>
    <row r="1" customFormat="false" ht="36.75" hidden="false" customHeight="true" outlineLevel="0" collapsed="false">
      <c r="B1" s="882" t="s">
        <v>551</v>
      </c>
      <c r="C1" s="882"/>
      <c r="D1" s="882"/>
      <c r="E1" s="882"/>
      <c r="F1" s="882"/>
      <c r="G1" s="882"/>
      <c r="H1" s="882"/>
      <c r="I1" s="883"/>
      <c r="J1" s="883"/>
      <c r="K1" s="883"/>
      <c r="L1" s="883"/>
    </row>
    <row r="2" customFormat="false" ht="36.75" hidden="false" customHeight="true" outlineLevel="0" collapsed="false">
      <c r="B2" s="882"/>
      <c r="C2" s="882"/>
      <c r="D2" s="882"/>
      <c r="E2" s="882"/>
      <c r="F2" s="882"/>
      <c r="G2" s="882"/>
      <c r="H2" s="882"/>
      <c r="I2" s="883"/>
      <c r="J2" s="883"/>
      <c r="K2" s="883"/>
      <c r="L2" s="883"/>
    </row>
    <row r="3" customFormat="false" ht="36.75" hidden="false" customHeight="true" outlineLevel="0" collapsed="false">
      <c r="B3" s="882"/>
      <c r="C3" s="884" t="s">
        <v>552</v>
      </c>
      <c r="D3" s="884"/>
      <c r="E3" s="884"/>
      <c r="F3" s="884"/>
      <c r="G3" s="884"/>
      <c r="H3" s="882"/>
      <c r="I3" s="883"/>
      <c r="J3" s="883"/>
      <c r="K3" s="883"/>
      <c r="L3" s="883"/>
    </row>
    <row r="4" s="306" customFormat="true" ht="16.5" hidden="false" customHeight="true" outlineLevel="0" collapsed="false">
      <c r="B4" s="885"/>
      <c r="C4" s="885"/>
      <c r="D4" s="885"/>
      <c r="E4" s="885"/>
      <c r="F4" s="885"/>
      <c r="G4" s="885"/>
      <c r="H4" s="885"/>
      <c r="I4" s="305"/>
      <c r="J4" s="305"/>
      <c r="K4" s="305"/>
      <c r="L4" s="305"/>
    </row>
    <row r="5" s="306" customFormat="true" ht="16.5" hidden="false" customHeight="true" outlineLevel="0" collapsed="false">
      <c r="B5" s="770" t="s">
        <v>553</v>
      </c>
      <c r="C5" s="770"/>
      <c r="D5" s="770"/>
      <c r="E5" s="770"/>
      <c r="F5" s="770"/>
      <c r="G5" s="770"/>
      <c r="H5" s="770"/>
    </row>
    <row r="6" s="306" customFormat="true" ht="12.75" hidden="false" customHeight="true" outlineLevel="0" collapsed="false">
      <c r="B6" s="886" t="s">
        <v>554</v>
      </c>
      <c r="C6" s="886"/>
      <c r="D6" s="887"/>
      <c r="E6" s="305"/>
      <c r="I6" s="305"/>
      <c r="J6" s="305"/>
      <c r="K6" s="305"/>
      <c r="L6" s="305"/>
    </row>
    <row r="7" s="306" customFormat="true" ht="7.5" hidden="false" customHeight="true" outlineLevel="0" collapsed="false">
      <c r="B7" s="650"/>
      <c r="C7" s="650"/>
      <c r="D7" s="305"/>
      <c r="E7" s="305"/>
      <c r="F7" s="305"/>
      <c r="G7" s="771"/>
      <c r="H7" s="651"/>
      <c r="I7" s="305"/>
      <c r="J7" s="305"/>
      <c r="K7" s="305"/>
      <c r="L7" s="305"/>
    </row>
    <row r="8" s="311" customFormat="true" ht="17.25" hidden="false" customHeight="true" outlineLevel="0" collapsed="false">
      <c r="B8" s="308"/>
      <c r="C8" s="888" t="s">
        <v>473</v>
      </c>
      <c r="D8" s="888"/>
      <c r="E8" s="888"/>
      <c r="F8" s="888"/>
      <c r="G8" s="888"/>
      <c r="H8" s="888"/>
    </row>
    <row r="9" s="306" customFormat="true" ht="12" hidden="false" customHeight="true" outlineLevel="0" collapsed="false">
      <c r="B9" s="889" t="s">
        <v>474</v>
      </c>
      <c r="C9" s="890" t="s">
        <v>555</v>
      </c>
      <c r="D9" s="890"/>
      <c r="E9" s="891" t="s">
        <v>556</v>
      </c>
      <c r="F9" s="891"/>
      <c r="G9" s="891" t="s">
        <v>557</v>
      </c>
      <c r="H9" s="891"/>
    </row>
    <row r="10" s="306" customFormat="true" ht="12.75" hidden="false" customHeight="false" outlineLevel="0" collapsed="false">
      <c r="B10" s="892"/>
      <c r="C10" s="893"/>
      <c r="D10" s="894"/>
      <c r="E10" s="895" t="s">
        <v>558</v>
      </c>
      <c r="F10" s="895"/>
      <c r="G10" s="895" t="s">
        <v>559</v>
      </c>
      <c r="H10" s="895"/>
    </row>
    <row r="11" s="778" customFormat="true" ht="21" hidden="false" customHeight="true" outlineLevel="0" collapsed="false">
      <c r="B11" s="896"/>
      <c r="C11" s="897" t="s">
        <v>560</v>
      </c>
      <c r="D11" s="897" t="s">
        <v>339</v>
      </c>
      <c r="E11" s="898" t="s">
        <v>560</v>
      </c>
      <c r="F11" s="898" t="s">
        <v>339</v>
      </c>
      <c r="G11" s="898" t="s">
        <v>560</v>
      </c>
      <c r="H11" s="898" t="s">
        <v>339</v>
      </c>
    </row>
    <row r="12" s="306" customFormat="true" ht="24" hidden="false" customHeight="true" outlineLevel="0" collapsed="false">
      <c r="B12" s="899" t="s">
        <v>561</v>
      </c>
      <c r="C12" s="900" t="s">
        <v>269</v>
      </c>
      <c r="D12" s="901" t="n">
        <f aca="false">'INDEMNITES INDEXEES'!E52</f>
        <v>27.8975586820668</v>
      </c>
      <c r="E12" s="902" t="s">
        <v>279</v>
      </c>
      <c r="F12" s="903" t="n">
        <f aca="false">TRUNC(D12*125%,2)</f>
        <v>34.87</v>
      </c>
      <c r="G12" s="904" t="n">
        <v>11</v>
      </c>
      <c r="H12" s="903" t="n">
        <f aca="false">TRUNC(D12*150%,2)</f>
        <v>41.84</v>
      </c>
      <c r="I12" s="905"/>
      <c r="J12" s="905"/>
    </row>
    <row r="13" s="306" customFormat="true" ht="24" hidden="false" customHeight="true" outlineLevel="0" collapsed="false">
      <c r="B13" s="906" t="s">
        <v>562</v>
      </c>
      <c r="C13" s="900" t="s">
        <v>284</v>
      </c>
      <c r="D13" s="901" t="n">
        <f aca="false">'INDEMNITES INDEXEES'!E53</f>
        <v>33.6599355134999</v>
      </c>
      <c r="E13" s="902" t="s">
        <v>280</v>
      </c>
      <c r="F13" s="903" t="n">
        <f aca="false">TRUNC(D13*125%,2)</f>
        <v>42.07</v>
      </c>
      <c r="G13" s="904" t="n">
        <v>12</v>
      </c>
      <c r="H13" s="903" t="n">
        <f aca="false">TRUNC(D13*150%,2)</f>
        <v>50.48</v>
      </c>
      <c r="I13" s="907"/>
      <c r="J13" s="907"/>
    </row>
    <row r="14" s="306" customFormat="true" ht="24" hidden="false" customHeight="true" outlineLevel="0" collapsed="false">
      <c r="B14" s="899" t="s">
        <v>563</v>
      </c>
      <c r="C14" s="900" t="s">
        <v>286</v>
      </c>
      <c r="D14" s="901" t="n">
        <f aca="false">'INDEMNITES INDEXEES'!E54</f>
        <v>46.1840681840314</v>
      </c>
      <c r="E14" s="902" t="s">
        <v>267</v>
      </c>
      <c r="F14" s="903" t="n">
        <f aca="false">TRUNC(D14*125%,2)</f>
        <v>57.73</v>
      </c>
      <c r="G14" s="904" t="n">
        <v>13</v>
      </c>
      <c r="H14" s="903" t="n">
        <f aca="false">TRUNC(D14*150%,2)</f>
        <v>69.27</v>
      </c>
      <c r="I14" s="907"/>
      <c r="J14" s="907"/>
    </row>
    <row r="15" s="306" customFormat="true" ht="24" hidden="false" customHeight="true" outlineLevel="0" collapsed="false">
      <c r="B15" s="899" t="s">
        <v>564</v>
      </c>
      <c r="C15" s="900" t="s">
        <v>288</v>
      </c>
      <c r="D15" s="901" t="n">
        <f aca="false">'INDEMNITES INDEXEES'!E55</f>
        <v>59.6331580212321</v>
      </c>
      <c r="E15" s="902" t="s">
        <v>270</v>
      </c>
      <c r="F15" s="903" t="n">
        <f aca="false">TRUNC(D15*125%,2)</f>
        <v>74.54</v>
      </c>
      <c r="G15" s="904" t="n">
        <v>14</v>
      </c>
      <c r="H15" s="903" t="n">
        <f aca="false">TRUNC(D15*150%,2)</f>
        <v>89.44</v>
      </c>
      <c r="I15" s="907"/>
      <c r="J15" s="907"/>
    </row>
    <row r="16" s="306" customFormat="true" ht="24" hidden="false" customHeight="true" outlineLevel="0" collapsed="false">
      <c r="B16" s="908" t="s">
        <v>565</v>
      </c>
      <c r="C16" s="909" t="s">
        <v>327</v>
      </c>
      <c r="D16" s="901" t="n">
        <f aca="false">'INDEMNITES INDEXEES'!E56</f>
        <v>80.8008559389131</v>
      </c>
      <c r="E16" s="910" t="n">
        <v>10</v>
      </c>
      <c r="F16" s="911" t="n">
        <f aca="false">TRUNC(D16*125%,2)</f>
        <v>101</v>
      </c>
      <c r="G16" s="910" t="n">
        <v>15</v>
      </c>
      <c r="H16" s="911" t="n">
        <f aca="false">TRUNC(D16*150%,2)</f>
        <v>121.2</v>
      </c>
      <c r="I16" s="907"/>
      <c r="J16" s="907"/>
    </row>
    <row r="17" s="306" customFormat="true" ht="10.5" hidden="false" customHeight="true" outlineLevel="0" collapsed="false">
      <c r="B17" s="912"/>
      <c r="C17" s="913"/>
      <c r="D17" s="770"/>
      <c r="E17" s="770"/>
      <c r="F17" s="770"/>
      <c r="G17" s="770"/>
      <c r="H17" s="914"/>
    </row>
    <row r="18" s="311" customFormat="true" ht="15" hidden="false" customHeight="true" outlineLevel="0" collapsed="false">
      <c r="B18" s="915" t="s">
        <v>566</v>
      </c>
      <c r="C18" s="915"/>
      <c r="D18" s="915"/>
      <c r="E18" s="916" t="s">
        <v>567</v>
      </c>
      <c r="F18" s="917"/>
      <c r="G18" s="918"/>
      <c r="H18" s="888" t="s">
        <v>568</v>
      </c>
    </row>
    <row r="19" s="311" customFormat="true" ht="15" hidden="false" customHeight="true" outlineLevel="0" collapsed="false">
      <c r="B19" s="915"/>
      <c r="C19" s="915"/>
      <c r="D19" s="915"/>
      <c r="E19" s="919" t="s">
        <v>569</v>
      </c>
      <c r="F19" s="920"/>
      <c r="G19" s="921"/>
      <c r="H19" s="922"/>
    </row>
    <row r="20" s="311" customFormat="true" ht="15" hidden="false" customHeight="true" outlineLevel="0" collapsed="false">
      <c r="B20" s="915"/>
      <c r="C20" s="915"/>
      <c r="D20" s="915"/>
      <c r="E20" s="919" t="s">
        <v>570</v>
      </c>
      <c r="F20" s="920"/>
      <c r="G20" s="921"/>
      <c r="H20" s="901" t="n">
        <f aca="false">'INDEMNITES INDEXEES'!E58</f>
        <v>767.650658185958</v>
      </c>
    </row>
    <row r="21" s="311" customFormat="true" ht="15" hidden="false" customHeight="true" outlineLevel="0" collapsed="false">
      <c r="B21" s="923"/>
      <c r="C21" s="924" t="s">
        <v>571</v>
      </c>
      <c r="D21" s="924"/>
      <c r="E21" s="925"/>
      <c r="F21" s="925"/>
      <c r="G21" s="926"/>
      <c r="H21" s="927"/>
    </row>
    <row r="22" s="311" customFormat="true" ht="15" hidden="false" customHeight="true" outlineLevel="0" collapsed="false">
      <c r="B22" s="915" t="s">
        <v>572</v>
      </c>
      <c r="C22" s="915"/>
      <c r="D22" s="915"/>
      <c r="E22" s="919" t="s">
        <v>573</v>
      </c>
      <c r="F22" s="920"/>
      <c r="G22" s="921"/>
      <c r="H22" s="928" t="s">
        <v>574</v>
      </c>
    </row>
    <row r="23" s="311" customFormat="true" ht="15" hidden="false" customHeight="true" outlineLevel="0" collapsed="false">
      <c r="B23" s="915"/>
      <c r="C23" s="915"/>
      <c r="D23" s="915"/>
      <c r="E23" s="919" t="s">
        <v>569</v>
      </c>
      <c r="F23" s="920"/>
      <c r="G23" s="921"/>
      <c r="H23" s="929"/>
    </row>
    <row r="24" s="311" customFormat="true" ht="15" hidden="false" customHeight="true" outlineLevel="0" collapsed="false">
      <c r="B24" s="915"/>
      <c r="C24" s="915"/>
      <c r="D24" s="915"/>
      <c r="E24" s="919" t="s">
        <v>575</v>
      </c>
      <c r="F24" s="920"/>
      <c r="G24" s="921"/>
      <c r="H24" s="901" t="n">
        <f aca="false">'INDEMNITES INDEXEES'!E57</f>
        <v>961.439878503992</v>
      </c>
    </row>
    <row r="25" s="311" customFormat="true" ht="15" hidden="false" customHeight="true" outlineLevel="0" collapsed="false">
      <c r="B25" s="923"/>
      <c r="C25" s="924" t="s">
        <v>576</v>
      </c>
      <c r="D25" s="924"/>
      <c r="E25" s="925"/>
      <c r="F25" s="925"/>
      <c r="G25" s="926"/>
      <c r="H25" s="927"/>
    </row>
    <row r="26" s="311" customFormat="true" ht="15" hidden="false" customHeight="true" outlineLevel="0" collapsed="false">
      <c r="B26" s="930" t="s">
        <v>577</v>
      </c>
      <c r="C26" s="930"/>
      <c r="D26" s="930"/>
      <c r="E26" s="931" t="s">
        <v>578</v>
      </c>
      <c r="F26" s="932"/>
      <c r="G26" s="933"/>
      <c r="H26" s="934" t="s">
        <v>574</v>
      </c>
    </row>
    <row r="27" s="311" customFormat="true" ht="15" hidden="false" customHeight="true" outlineLevel="0" collapsed="false">
      <c r="B27" s="930"/>
      <c r="C27" s="930"/>
      <c r="D27" s="930"/>
      <c r="E27" s="931" t="s">
        <v>579</v>
      </c>
      <c r="F27" s="932"/>
      <c r="G27" s="933"/>
      <c r="H27" s="935" t="s">
        <v>580</v>
      </c>
    </row>
    <row r="28" s="311" customFormat="true" ht="15" hidden="false" customHeight="true" outlineLevel="0" collapsed="false">
      <c r="B28" s="930"/>
      <c r="C28" s="930"/>
      <c r="D28" s="930"/>
      <c r="E28" s="931"/>
      <c r="F28" s="932"/>
      <c r="G28" s="933"/>
      <c r="H28" s="935"/>
    </row>
    <row r="29" s="311" customFormat="true" ht="15" hidden="false" customHeight="true" outlineLevel="0" collapsed="false">
      <c r="B29" s="936"/>
      <c r="C29" s="937" t="s">
        <v>581</v>
      </c>
      <c r="D29" s="937"/>
      <c r="E29" s="938" t="s">
        <v>582</v>
      </c>
      <c r="F29" s="939"/>
      <c r="G29" s="940"/>
      <c r="H29" s="941" t="n">
        <v>12000</v>
      </c>
    </row>
    <row r="30" customFormat="false" ht="15" hidden="false" customHeight="true" outlineLevel="0" collapsed="false"/>
    <row r="31" customFormat="false" ht="15" hidden="false" customHeight="true" outlineLevel="0" collapsed="false">
      <c r="B31" s="942" t="s">
        <v>486</v>
      </c>
    </row>
  </sheetData>
  <sheetProtection algorithmName="SHA-512" hashValue="0VOu4orxXxSB/Oku2frlDFDuONCKF8nMgqPVlqodfEJA1oP+2OMs8NEfQX2LGdHwKxZLLY3kxLetzoEdRD7ivw==" saltValue="QNK9JLiaL3ej70lDA6E8DA==" spinCount="100000" sheet="true" objects="true" scenarios="true" selectLockedCells="true" selectUnlockedCells="true"/>
  <mergeCells count="17">
    <mergeCell ref="B1:H1"/>
    <mergeCell ref="C3:G3"/>
    <mergeCell ref="B4:H4"/>
    <mergeCell ref="B5:H5"/>
    <mergeCell ref="B6:C6"/>
    <mergeCell ref="C8:H8"/>
    <mergeCell ref="C9:D9"/>
    <mergeCell ref="E9:F9"/>
    <mergeCell ref="G9:H9"/>
    <mergeCell ref="E10:F10"/>
    <mergeCell ref="G10:H10"/>
    <mergeCell ref="B18:D20"/>
    <mergeCell ref="C21:D21"/>
    <mergeCell ref="B22:D24"/>
    <mergeCell ref="C25:D25"/>
    <mergeCell ref="B26:D28"/>
    <mergeCell ref="C29:D29"/>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F81"/>
  <sheetViews>
    <sheetView showFormulas="false" showGridLines="false" showRowColHeaders="true" showZeros="true" rightToLeft="false" tabSelected="false" showOutlineSymbols="true" defaultGridColor="true" view="normal" topLeftCell="A4" colorId="64" zoomScale="100" zoomScaleNormal="100" zoomScalePageLayoutView="100" workbookViewId="0">
      <selection pane="topLeft" activeCell="A1" activeCellId="0" sqref="A1"/>
    </sheetView>
  </sheetViews>
  <sheetFormatPr defaultColWidth="11.42578125" defaultRowHeight="11.25" customHeight="false" zeroHeight="false" outlineLevelRow="0" outlineLevelCol="0"/>
  <cols>
    <col collapsed="false" customWidth="true" hidden="false" outlineLevel="0" max="1" min="1" style="943" width="21.43"/>
    <col collapsed="false" customWidth="true" hidden="false" outlineLevel="0" max="2" min="2" style="943" width="23.57"/>
    <col collapsed="false" customWidth="true" hidden="false" outlineLevel="0" max="3" min="3" style="943" width="20.71"/>
    <col collapsed="false" customWidth="true" hidden="false" outlineLevel="0" max="4" min="4" style="943" width="25.71"/>
    <col collapsed="false" customWidth="true" hidden="false" outlineLevel="0" max="5" min="5" style="943" width="26.57"/>
    <col collapsed="false" customWidth="true" hidden="false" outlineLevel="0" max="6" min="6" style="943" width="18.43"/>
    <col collapsed="false" customWidth="false" hidden="false" outlineLevel="0" max="16384" min="7" style="943" width="11.42"/>
  </cols>
  <sheetData>
    <row r="1" s="944" customFormat="true" ht="24" hidden="false" customHeight="true" outlineLevel="0" collapsed="false">
      <c r="A1" s="647" t="s">
        <v>583</v>
      </c>
      <c r="B1" s="647"/>
      <c r="C1" s="647"/>
      <c r="D1" s="647"/>
      <c r="E1" s="647"/>
      <c r="F1" s="647"/>
    </row>
    <row r="2" s="944" customFormat="true" ht="24" hidden="false" customHeight="true" outlineLevel="0" collapsed="false">
      <c r="A2" s="647"/>
      <c r="B2" s="647"/>
      <c r="C2" s="647"/>
      <c r="D2" s="647"/>
      <c r="E2" s="647"/>
      <c r="F2" s="647"/>
    </row>
    <row r="3" s="946" customFormat="true" ht="45" hidden="false" customHeight="true" outlineLevel="0" collapsed="false">
      <c r="A3" s="379" t="s">
        <v>584</v>
      </c>
      <c r="B3" s="945" t="s">
        <v>585</v>
      </c>
      <c r="C3" s="945" t="s">
        <v>586</v>
      </c>
      <c r="D3" s="945"/>
      <c r="E3" s="945" t="s">
        <v>587</v>
      </c>
      <c r="F3" s="945" t="s">
        <v>588</v>
      </c>
    </row>
    <row r="4" s="470" customFormat="true" ht="12.75" hidden="false" customHeight="true" outlineLevel="0" collapsed="false">
      <c r="A4" s="947" t="s">
        <v>584</v>
      </c>
      <c r="B4" s="948" t="s">
        <v>589</v>
      </c>
      <c r="C4" s="949" t="s">
        <v>590</v>
      </c>
      <c r="D4" s="948"/>
      <c r="E4" s="950" t="s">
        <v>591</v>
      </c>
      <c r="F4" s="951" t="s">
        <v>592</v>
      </c>
    </row>
    <row r="5" s="470" customFormat="true" ht="12.75" hidden="false" customHeight="true" outlineLevel="0" collapsed="false">
      <c r="A5" s="952" t="s">
        <v>593</v>
      </c>
      <c r="B5" s="953" t="s">
        <v>594</v>
      </c>
      <c r="C5" s="954" t="s">
        <v>595</v>
      </c>
      <c r="D5" s="953"/>
      <c r="E5" s="955" t="s">
        <v>596</v>
      </c>
      <c r="F5" s="951"/>
    </row>
    <row r="6" s="470" customFormat="true" ht="12.75" hidden="false" customHeight="true" outlineLevel="0" collapsed="false">
      <c r="A6" s="952" t="s">
        <v>597</v>
      </c>
      <c r="B6" s="953"/>
      <c r="C6" s="956" t="n">
        <f aca="false">'HSAHSE '!$J$24*2/3</f>
        <v>28.2165946403134</v>
      </c>
      <c r="D6" s="957" t="s">
        <v>598</v>
      </c>
      <c r="E6" s="955" t="s">
        <v>599</v>
      </c>
      <c r="F6" s="951"/>
    </row>
    <row r="7" s="470" customFormat="true" ht="12.75" hidden="false" customHeight="true" outlineLevel="0" collapsed="false">
      <c r="A7" s="952" t="s">
        <v>600</v>
      </c>
      <c r="B7" s="953"/>
      <c r="C7" s="954" t="s">
        <v>601</v>
      </c>
      <c r="D7" s="953"/>
      <c r="E7" s="955" t="s">
        <v>602</v>
      </c>
      <c r="F7" s="951"/>
    </row>
    <row r="8" s="470" customFormat="true" ht="12.75" hidden="false" customHeight="true" outlineLevel="0" collapsed="false">
      <c r="A8" s="952" t="s">
        <v>603</v>
      </c>
      <c r="B8" s="953"/>
      <c r="C8" s="958" t="s">
        <v>604</v>
      </c>
      <c r="D8" s="953"/>
      <c r="E8" s="955" t="s">
        <v>605</v>
      </c>
      <c r="F8" s="951"/>
    </row>
    <row r="9" s="470" customFormat="true" ht="12.75" hidden="false" customHeight="true" outlineLevel="0" collapsed="false">
      <c r="A9" s="959"/>
      <c r="B9" s="960"/>
      <c r="C9" s="961"/>
      <c r="D9" s="960"/>
      <c r="E9" s="959" t="s">
        <v>606</v>
      </c>
      <c r="F9" s="951"/>
    </row>
    <row r="10" s="944" customFormat="true" ht="24" hidden="false" customHeight="true" outlineLevel="0" collapsed="false">
      <c r="A10" s="647" t="s">
        <v>607</v>
      </c>
      <c r="B10" s="647"/>
      <c r="C10" s="647"/>
      <c r="D10" s="647"/>
      <c r="E10" s="647"/>
      <c r="F10" s="647"/>
    </row>
    <row r="11" s="946" customFormat="true" ht="24.75" hidden="false" customHeight="true" outlineLevel="0" collapsed="false">
      <c r="A11" s="379" t="s">
        <v>584</v>
      </c>
      <c r="B11" s="945" t="s">
        <v>585</v>
      </c>
      <c r="C11" s="945" t="s">
        <v>586</v>
      </c>
      <c r="D11" s="945"/>
      <c r="E11" s="945" t="s">
        <v>587</v>
      </c>
      <c r="F11" s="945" t="s">
        <v>588</v>
      </c>
    </row>
    <row r="12" s="470" customFormat="true" ht="12.75" hidden="false" customHeight="true" outlineLevel="0" collapsed="false">
      <c r="A12" s="958"/>
      <c r="B12" s="952" t="s">
        <v>589</v>
      </c>
      <c r="C12" s="958" t="s">
        <v>608</v>
      </c>
      <c r="D12" s="953"/>
      <c r="E12" s="955" t="s">
        <v>591</v>
      </c>
      <c r="F12" s="951" t="s">
        <v>592</v>
      </c>
    </row>
    <row r="13" s="470" customFormat="true" ht="12.75" hidden="false" customHeight="true" outlineLevel="0" collapsed="false">
      <c r="A13" s="952" t="s">
        <v>609</v>
      </c>
      <c r="B13" s="952" t="s">
        <v>610</v>
      </c>
      <c r="C13" s="956" t="n">
        <f aca="false">'INDEMNITES INDEXEES'!E26</f>
        <v>25.0163702663503</v>
      </c>
      <c r="D13" s="957" t="s">
        <v>611</v>
      </c>
      <c r="E13" s="962" t="s">
        <v>612</v>
      </c>
      <c r="F13" s="951"/>
    </row>
    <row r="14" s="470" customFormat="true" ht="12.75" hidden="false" customHeight="true" outlineLevel="0" collapsed="false">
      <c r="A14" s="952" t="s">
        <v>613</v>
      </c>
      <c r="B14" s="952" t="s">
        <v>614</v>
      </c>
      <c r="C14" s="958" t="s">
        <v>615</v>
      </c>
      <c r="D14" s="953"/>
      <c r="E14" s="962" t="s">
        <v>616</v>
      </c>
      <c r="F14" s="951"/>
    </row>
    <row r="15" s="470" customFormat="true" ht="12.75" hidden="false" customHeight="true" outlineLevel="0" collapsed="false">
      <c r="A15" s="952"/>
      <c r="B15" s="952" t="s">
        <v>617</v>
      </c>
      <c r="C15" s="958" t="s">
        <v>618</v>
      </c>
      <c r="D15" s="953"/>
      <c r="E15" s="952" t="s">
        <v>606</v>
      </c>
      <c r="F15" s="951"/>
    </row>
    <row r="16" s="470" customFormat="true" ht="12.75" hidden="false" customHeight="true" outlineLevel="0" collapsed="false">
      <c r="A16" s="959"/>
      <c r="B16" s="959"/>
      <c r="C16" s="961"/>
      <c r="D16" s="960"/>
      <c r="E16" s="963" t="s">
        <v>599</v>
      </c>
      <c r="F16" s="951"/>
    </row>
    <row r="17" s="470" customFormat="true" ht="12.75" hidden="false" customHeight="true" outlineLevel="0" collapsed="false">
      <c r="A17" s="952"/>
      <c r="B17" s="952"/>
      <c r="C17" s="958" t="s">
        <v>619</v>
      </c>
      <c r="D17" s="953"/>
      <c r="E17" s="952"/>
      <c r="F17" s="951" t="s">
        <v>620</v>
      </c>
    </row>
    <row r="18" s="470" customFormat="true" ht="12.75" hidden="false" customHeight="true" outlineLevel="0" collapsed="false">
      <c r="A18" s="952"/>
      <c r="B18" s="952"/>
      <c r="C18" s="956" t="n">
        <f aca="false">(Traitements!F6*50)/100</f>
        <v>29.5367</v>
      </c>
      <c r="D18" s="957" t="str">
        <f aca="false">D6</f>
        <v> au 01/01/2024</v>
      </c>
      <c r="E18" s="962" t="s">
        <v>621</v>
      </c>
      <c r="F18" s="951"/>
    </row>
    <row r="19" s="470" customFormat="true" ht="12.75" hidden="false" customHeight="true" outlineLevel="0" collapsed="false">
      <c r="A19" s="952"/>
      <c r="B19" s="952" t="s">
        <v>622</v>
      </c>
      <c r="E19" s="952"/>
      <c r="F19" s="951"/>
    </row>
    <row r="20" s="470" customFormat="true" ht="12.75" hidden="false" customHeight="true" outlineLevel="0" collapsed="false">
      <c r="A20" s="952" t="s">
        <v>623</v>
      </c>
      <c r="B20" s="952"/>
      <c r="E20" s="952"/>
      <c r="F20" s="951"/>
    </row>
    <row r="21" s="470" customFormat="true" ht="12.75" hidden="false" customHeight="true" outlineLevel="0" collapsed="false">
      <c r="A21" s="952" t="s">
        <v>624</v>
      </c>
      <c r="B21" s="952" t="s">
        <v>625</v>
      </c>
      <c r="C21" s="958" t="s">
        <v>626</v>
      </c>
      <c r="D21" s="953"/>
      <c r="E21" s="952"/>
      <c r="F21" s="951"/>
    </row>
    <row r="22" s="470" customFormat="true" ht="12.75" hidden="false" customHeight="true" outlineLevel="0" collapsed="false">
      <c r="A22" s="952"/>
      <c r="B22" s="952"/>
      <c r="C22" s="958" t="s">
        <v>627</v>
      </c>
      <c r="D22" s="953"/>
      <c r="E22" s="952"/>
      <c r="F22" s="951"/>
    </row>
    <row r="23" s="470" customFormat="true" ht="12.75" hidden="false" customHeight="true" outlineLevel="0" collapsed="false">
      <c r="A23" s="952"/>
      <c r="B23" s="952"/>
      <c r="C23" s="958" t="s">
        <v>628</v>
      </c>
      <c r="D23" s="953"/>
      <c r="E23" s="952"/>
      <c r="F23" s="951"/>
    </row>
    <row r="24" s="470" customFormat="true" ht="12.75" hidden="false" customHeight="true" outlineLevel="0" collapsed="false">
      <c r="A24" s="959"/>
      <c r="B24" s="959"/>
      <c r="C24" s="961" t="s">
        <v>629</v>
      </c>
      <c r="D24" s="960"/>
      <c r="E24" s="959"/>
      <c r="F24" s="951"/>
    </row>
    <row r="25" s="946" customFormat="true" ht="12.75" hidden="false" customHeight="true" outlineLevel="0" collapsed="false">
      <c r="A25" s="964" t="s">
        <v>630</v>
      </c>
      <c r="B25" s="379" t="s">
        <v>631</v>
      </c>
      <c r="C25" s="379"/>
      <c r="D25" s="379"/>
      <c r="E25" s="379"/>
      <c r="F25" s="379"/>
    </row>
    <row r="26" s="946" customFormat="true" ht="12.75" hidden="false" customHeight="true" outlineLevel="0" collapsed="false">
      <c r="A26" s="964"/>
      <c r="B26" s="947" t="s">
        <v>589</v>
      </c>
      <c r="C26" s="954" t="s">
        <v>632</v>
      </c>
      <c r="D26" s="954"/>
      <c r="E26" s="947"/>
      <c r="F26" s="965"/>
    </row>
    <row r="27" s="946" customFormat="true" ht="12.75" hidden="false" customHeight="true" outlineLevel="0" collapsed="false">
      <c r="A27" s="964"/>
      <c r="B27" s="952"/>
      <c r="C27" s="954" t="s">
        <v>633</v>
      </c>
      <c r="D27" s="954"/>
      <c r="E27" s="962" t="s">
        <v>591</v>
      </c>
      <c r="F27" s="965"/>
    </row>
    <row r="28" s="946" customFormat="true" ht="12.75" hidden="false" customHeight="true" outlineLevel="0" collapsed="false">
      <c r="A28" s="964"/>
      <c r="B28" s="952"/>
      <c r="C28" s="966" t="n">
        <f aca="false">'HSAHSE '!J24</f>
        <v>42.3248919604701</v>
      </c>
      <c r="D28" s="967" t="str">
        <f aca="false">D18</f>
        <v> au 01/01/2024</v>
      </c>
      <c r="E28" s="962" t="s">
        <v>596</v>
      </c>
      <c r="F28" s="965"/>
    </row>
    <row r="29" s="946" customFormat="true" ht="12.75" hidden="false" customHeight="true" outlineLevel="0" collapsed="false">
      <c r="A29" s="964"/>
      <c r="B29" s="952"/>
      <c r="C29" s="954" t="s">
        <v>634</v>
      </c>
      <c r="D29" s="954"/>
      <c r="E29" s="962" t="s">
        <v>635</v>
      </c>
      <c r="F29" s="965"/>
    </row>
    <row r="30" s="946" customFormat="true" ht="12.75" hidden="false" customHeight="true" outlineLevel="0" collapsed="false">
      <c r="A30" s="964"/>
      <c r="B30" s="968"/>
      <c r="C30" s="969"/>
      <c r="D30" s="969"/>
      <c r="E30" s="970"/>
      <c r="F30" s="965"/>
    </row>
    <row r="31" s="946" customFormat="true" ht="12.75" hidden="false" customHeight="true" outlineLevel="0" collapsed="false">
      <c r="A31" s="964"/>
      <c r="B31" s="968"/>
      <c r="C31" s="969"/>
      <c r="D31" s="969"/>
      <c r="E31" s="970"/>
      <c r="F31" s="965"/>
    </row>
    <row r="32" s="946" customFormat="true" ht="12.75" hidden="false" customHeight="true" outlineLevel="0" collapsed="false">
      <c r="A32" s="964"/>
      <c r="B32" s="968"/>
      <c r="C32" s="969"/>
      <c r="D32" s="969"/>
      <c r="E32" s="970"/>
      <c r="F32" s="965"/>
    </row>
    <row r="33" s="946" customFormat="true" ht="12.75" hidden="false" customHeight="true" outlineLevel="0" collapsed="false">
      <c r="A33" s="964"/>
      <c r="B33" s="968"/>
      <c r="C33" s="969"/>
      <c r="D33" s="969"/>
      <c r="E33" s="970"/>
      <c r="F33" s="965"/>
    </row>
    <row r="34" s="470" customFormat="true" ht="12.75" hidden="false" customHeight="true" outlineLevel="0" collapsed="false">
      <c r="A34" s="964"/>
      <c r="B34" s="952"/>
      <c r="D34" s="954"/>
      <c r="E34" s="962"/>
      <c r="F34" s="960"/>
    </row>
    <row r="35" s="470" customFormat="true" ht="12.75" hidden="false" customHeight="true" outlineLevel="0" collapsed="false">
      <c r="A35" s="964"/>
      <c r="B35" s="952"/>
      <c r="C35" s="954"/>
      <c r="D35" s="954"/>
      <c r="E35" s="962"/>
      <c r="F35" s="960"/>
    </row>
    <row r="36" s="470" customFormat="true" ht="12.75" hidden="false" customHeight="true" outlineLevel="0" collapsed="false">
      <c r="A36" s="964"/>
      <c r="B36" s="971" t="s">
        <v>636</v>
      </c>
      <c r="C36" s="954" t="s">
        <v>637</v>
      </c>
      <c r="D36" s="954"/>
      <c r="E36" s="952"/>
      <c r="F36" s="960"/>
    </row>
    <row r="37" s="470" customFormat="true" ht="12.75" hidden="false" customHeight="true" outlineLevel="0" collapsed="false">
      <c r="A37" s="964"/>
      <c r="B37" s="971"/>
      <c r="C37" s="966" t="n">
        <v>30</v>
      </c>
      <c r="D37" s="579" t="s">
        <v>638</v>
      </c>
      <c r="E37" s="962" t="s">
        <v>639</v>
      </c>
      <c r="F37" s="960"/>
    </row>
    <row r="38" s="470" customFormat="true" ht="12.75" hidden="false" customHeight="true" outlineLevel="0" collapsed="false">
      <c r="A38" s="964"/>
      <c r="B38" s="971"/>
      <c r="C38" s="954"/>
      <c r="D38" s="954"/>
      <c r="E38" s="962" t="s">
        <v>640</v>
      </c>
      <c r="F38" s="960"/>
    </row>
    <row r="39" s="470" customFormat="true" ht="12.75" hidden="false" customHeight="true" outlineLevel="0" collapsed="false">
      <c r="A39" s="964"/>
      <c r="B39" s="964"/>
      <c r="C39" s="954"/>
      <c r="E39" s="962" t="s">
        <v>641</v>
      </c>
      <c r="F39" s="960"/>
    </row>
    <row r="40" s="470" customFormat="true" ht="12.75" hidden="false" customHeight="true" outlineLevel="0" collapsed="false">
      <c r="A40" s="964"/>
      <c r="B40" s="972"/>
      <c r="C40" s="954"/>
      <c r="D40" s="954"/>
      <c r="E40" s="962"/>
      <c r="F40" s="960"/>
    </row>
    <row r="41" s="470" customFormat="true" ht="12.75" hidden="false" customHeight="true" outlineLevel="0" collapsed="false">
      <c r="A41" s="964"/>
      <c r="B41" s="972" t="s">
        <v>642</v>
      </c>
      <c r="C41" s="966" t="n">
        <v>15.99</v>
      </c>
      <c r="D41" s="579" t="s">
        <v>643</v>
      </c>
      <c r="E41" s="962"/>
      <c r="F41" s="960"/>
    </row>
    <row r="42" s="470" customFormat="true" ht="12.75" hidden="false" customHeight="true" outlineLevel="0" collapsed="false">
      <c r="A42" s="964"/>
      <c r="B42" s="973"/>
      <c r="C42" s="974"/>
      <c r="D42" s="974"/>
      <c r="E42" s="963"/>
      <c r="F42" s="960"/>
    </row>
    <row r="43" s="944" customFormat="true" ht="24" hidden="false" customHeight="true" outlineLevel="0" collapsed="false">
      <c r="A43" s="647" t="s">
        <v>607</v>
      </c>
      <c r="B43" s="647"/>
      <c r="C43" s="647"/>
      <c r="D43" s="647"/>
      <c r="E43" s="647"/>
      <c r="F43" s="647"/>
    </row>
    <row r="44" s="975" customFormat="true" ht="24.75" hidden="false" customHeight="true" outlineLevel="0" collapsed="false">
      <c r="A44" s="379" t="s">
        <v>584</v>
      </c>
      <c r="B44" s="945" t="s">
        <v>585</v>
      </c>
      <c r="C44" s="945" t="s">
        <v>586</v>
      </c>
      <c r="D44" s="945"/>
      <c r="E44" s="945" t="s">
        <v>587</v>
      </c>
      <c r="F44" s="945" t="s">
        <v>588</v>
      </c>
    </row>
    <row r="45" s="975" customFormat="true" ht="12.75" hidden="false" customHeight="true" outlineLevel="0" collapsed="false">
      <c r="A45" s="951" t="s">
        <v>644</v>
      </c>
      <c r="B45" s="379" t="s">
        <v>631</v>
      </c>
      <c r="C45" s="379"/>
      <c r="D45" s="379"/>
      <c r="E45" s="379"/>
      <c r="F45" s="379"/>
    </row>
    <row r="46" s="944" customFormat="true" ht="12.75" hidden="false" customHeight="true" outlineLevel="0" collapsed="false">
      <c r="A46" s="951"/>
      <c r="B46" s="952" t="s">
        <v>589</v>
      </c>
      <c r="C46" s="958" t="s">
        <v>645</v>
      </c>
      <c r="D46" s="953"/>
      <c r="E46" s="947"/>
      <c r="F46" s="976" t="s">
        <v>592</v>
      </c>
    </row>
    <row r="47" s="944" customFormat="true" ht="12.75" hidden="false" customHeight="true" outlineLevel="0" collapsed="false">
      <c r="A47" s="977" t="s">
        <v>646</v>
      </c>
      <c r="B47" s="470"/>
      <c r="C47" s="978" t="s">
        <v>647</v>
      </c>
      <c r="D47" s="978"/>
      <c r="E47" s="952"/>
      <c r="F47" s="976"/>
    </row>
    <row r="48" s="944" customFormat="true" ht="12.75" hidden="false" customHeight="true" outlineLevel="0" collapsed="false">
      <c r="A48" s="977"/>
      <c r="B48" s="952"/>
      <c r="C48" s="470" t="s">
        <v>648</v>
      </c>
      <c r="D48" s="953"/>
      <c r="E48" s="955" t="s">
        <v>639</v>
      </c>
      <c r="F48" s="976"/>
    </row>
    <row r="49" s="944" customFormat="true" ht="12.75" hidden="false" customHeight="true" outlineLevel="0" collapsed="false">
      <c r="A49" s="977"/>
      <c r="B49" s="970"/>
      <c r="C49" s="956" t="n">
        <f aca="false">'TRAVAUX SUPP. 1D '!F15</f>
        <v>27.5111797743056</v>
      </c>
      <c r="D49" s="957" t="str">
        <f aca="false">D6</f>
        <v> au 01/01/2024</v>
      </c>
      <c r="E49" s="955" t="s">
        <v>596</v>
      </c>
      <c r="F49" s="976"/>
    </row>
    <row r="50" s="944" customFormat="true" ht="12.75" hidden="false" customHeight="true" outlineLevel="0" collapsed="false">
      <c r="A50" s="977"/>
      <c r="B50" s="970"/>
      <c r="C50" s="958" t="s">
        <v>649</v>
      </c>
      <c r="D50" s="979"/>
      <c r="E50" s="963" t="s">
        <v>650</v>
      </c>
      <c r="F50" s="976"/>
    </row>
    <row r="51" s="944" customFormat="true" ht="12.75" hidden="false" customHeight="true" outlineLevel="0" collapsed="false">
      <c r="A51" s="977"/>
      <c r="B51" s="970"/>
      <c r="C51" s="978" t="s">
        <v>651</v>
      </c>
      <c r="D51" s="978"/>
      <c r="E51" s="955" t="s">
        <v>652</v>
      </c>
      <c r="F51" s="976"/>
    </row>
    <row r="52" s="944" customFormat="true" ht="12.75" hidden="false" customHeight="true" outlineLevel="0" collapsed="false">
      <c r="A52" s="977"/>
      <c r="B52" s="952"/>
      <c r="C52" s="958" t="s">
        <v>633</v>
      </c>
      <c r="D52" s="953"/>
      <c r="E52" s="377" t="s">
        <v>653</v>
      </c>
      <c r="F52" s="976"/>
    </row>
    <row r="53" s="944" customFormat="true" ht="12.75" hidden="false" customHeight="true" outlineLevel="0" collapsed="false">
      <c r="A53" s="977"/>
      <c r="B53" s="952"/>
      <c r="C53" s="956" t="n">
        <f aca="false">C28</f>
        <v>42.3248919604701</v>
      </c>
      <c r="D53" s="957" t="str">
        <f aca="false">D6</f>
        <v> au 01/01/2024</v>
      </c>
      <c r="E53" s="377" t="s">
        <v>596</v>
      </c>
      <c r="F53" s="976"/>
    </row>
    <row r="54" s="944" customFormat="true" ht="12.75" hidden="false" customHeight="true" outlineLevel="0" collapsed="false">
      <c r="A54" s="977"/>
      <c r="B54" s="970"/>
      <c r="C54" s="958"/>
      <c r="D54" s="953"/>
      <c r="E54" s="962" t="s">
        <v>654</v>
      </c>
      <c r="F54" s="976"/>
    </row>
    <row r="55" s="944" customFormat="true" ht="12.75" hidden="false" customHeight="true" outlineLevel="0" collapsed="false">
      <c r="A55" s="977"/>
      <c r="B55" s="980"/>
      <c r="C55" s="961"/>
      <c r="D55" s="960"/>
      <c r="E55" s="963" t="s">
        <v>655</v>
      </c>
      <c r="F55" s="976"/>
    </row>
    <row r="56" s="944" customFormat="true" ht="12.75" hidden="false" customHeight="true" outlineLevel="0" collapsed="false">
      <c r="A56" s="977"/>
      <c r="B56" s="981" t="s">
        <v>636</v>
      </c>
      <c r="C56" s="982" t="s">
        <v>637</v>
      </c>
      <c r="D56" s="948"/>
      <c r="E56" s="983"/>
      <c r="F56" s="976"/>
    </row>
    <row r="57" s="944" customFormat="true" ht="12.75" hidden="false" customHeight="true" outlineLevel="0" collapsed="false">
      <c r="A57" s="977"/>
      <c r="B57" s="981"/>
      <c r="C57" s="956" t="n">
        <v>30</v>
      </c>
      <c r="D57" s="984" t="s">
        <v>638</v>
      </c>
      <c r="E57" s="955" t="s">
        <v>639</v>
      </c>
      <c r="F57" s="976"/>
    </row>
    <row r="58" s="944" customFormat="true" ht="12.75" hidden="false" customHeight="true" outlineLevel="0" collapsed="false">
      <c r="A58" s="977"/>
      <c r="B58" s="981"/>
      <c r="C58" s="958"/>
      <c r="D58" s="953"/>
      <c r="E58" s="377" t="s">
        <v>640</v>
      </c>
      <c r="F58" s="976"/>
    </row>
    <row r="59" s="944" customFormat="true" ht="12.75" hidden="false" customHeight="true" outlineLevel="0" collapsed="false">
      <c r="A59" s="977"/>
      <c r="B59" s="981"/>
      <c r="C59" s="958"/>
      <c r="D59" s="953"/>
      <c r="E59" s="962" t="s">
        <v>641</v>
      </c>
      <c r="F59" s="976"/>
    </row>
    <row r="60" s="944" customFormat="true" ht="12.75" hidden="false" customHeight="true" outlineLevel="0" collapsed="false">
      <c r="A60" s="977"/>
      <c r="B60" s="973" t="s">
        <v>642</v>
      </c>
      <c r="C60" s="956" t="n">
        <f aca="false">C41</f>
        <v>15.99</v>
      </c>
      <c r="D60" s="985" t="s">
        <v>643</v>
      </c>
      <c r="E60" s="963"/>
      <c r="F60" s="976"/>
    </row>
    <row r="61" s="944" customFormat="true" ht="12.75" hidden="false" customHeight="true" outlineLevel="0" collapsed="false">
      <c r="A61" s="977" t="s">
        <v>656</v>
      </c>
      <c r="B61" s="952" t="s">
        <v>589</v>
      </c>
      <c r="C61" s="986" t="s">
        <v>645</v>
      </c>
      <c r="D61" s="559"/>
      <c r="E61" s="987"/>
      <c r="F61" s="976" t="s">
        <v>592</v>
      </c>
    </row>
    <row r="62" s="944" customFormat="true" ht="12.75" hidden="false" customHeight="true" outlineLevel="0" collapsed="false">
      <c r="A62" s="977"/>
      <c r="B62" s="470"/>
      <c r="C62" s="958" t="s">
        <v>633</v>
      </c>
      <c r="D62" s="953"/>
      <c r="E62" s="955" t="s">
        <v>591</v>
      </c>
      <c r="F62" s="976"/>
    </row>
    <row r="63" s="944" customFormat="true" ht="12.75" hidden="false" customHeight="true" outlineLevel="0" collapsed="false">
      <c r="A63" s="977"/>
      <c r="B63" s="972"/>
      <c r="C63" s="956" t="n">
        <f aca="false">C53</f>
        <v>42.3248919604701</v>
      </c>
      <c r="D63" s="957" t="str">
        <f aca="false">D6</f>
        <v> au 01/01/2024</v>
      </c>
      <c r="E63" s="377" t="s">
        <v>596</v>
      </c>
      <c r="F63" s="976"/>
    </row>
    <row r="64" s="944" customFormat="true" ht="12.75" hidden="false" customHeight="true" outlineLevel="0" collapsed="false">
      <c r="A64" s="977"/>
      <c r="B64" s="952"/>
      <c r="C64" s="470"/>
      <c r="D64" s="470"/>
      <c r="E64" s="962" t="s">
        <v>657</v>
      </c>
      <c r="F64" s="976"/>
    </row>
    <row r="65" s="944" customFormat="true" ht="12.75" hidden="false" customHeight="true" outlineLevel="0" collapsed="false">
      <c r="A65" s="977"/>
      <c r="B65" s="981" t="s">
        <v>636</v>
      </c>
      <c r="C65" s="982" t="s">
        <v>637</v>
      </c>
      <c r="D65" s="948"/>
      <c r="E65" s="983"/>
      <c r="F65" s="976"/>
    </row>
    <row r="66" s="944" customFormat="true" ht="12.75" hidden="false" customHeight="true" outlineLevel="0" collapsed="false">
      <c r="A66" s="977"/>
      <c r="B66" s="981"/>
      <c r="C66" s="956" t="n">
        <v>30</v>
      </c>
      <c r="D66" s="984" t="s">
        <v>638</v>
      </c>
      <c r="E66" s="955" t="s">
        <v>591</v>
      </c>
      <c r="F66" s="976"/>
    </row>
    <row r="67" s="944" customFormat="true" ht="12.75" hidden="false" customHeight="true" outlineLevel="0" collapsed="false">
      <c r="A67" s="977"/>
      <c r="B67" s="981"/>
      <c r="C67" s="958"/>
      <c r="D67" s="953"/>
      <c r="E67" s="377" t="s">
        <v>640</v>
      </c>
      <c r="F67" s="976"/>
    </row>
    <row r="68" s="944" customFormat="true" ht="12.75" hidden="false" customHeight="true" outlineLevel="0" collapsed="false">
      <c r="A68" s="977"/>
      <c r="B68" s="981"/>
      <c r="C68" s="958"/>
      <c r="D68" s="953"/>
      <c r="E68" s="962" t="s">
        <v>658</v>
      </c>
      <c r="F68" s="976"/>
    </row>
    <row r="69" s="944" customFormat="true" ht="12.75" hidden="false" customHeight="true" outlineLevel="0" collapsed="false">
      <c r="A69" s="977"/>
      <c r="B69" s="973" t="s">
        <v>642</v>
      </c>
      <c r="C69" s="956" t="n">
        <f aca="false">C60</f>
        <v>15.99</v>
      </c>
      <c r="D69" s="985" t="s">
        <v>643</v>
      </c>
      <c r="E69" s="963"/>
      <c r="F69" s="976"/>
    </row>
    <row r="70" s="944" customFormat="true" ht="12.75" hidden="false" customHeight="true" outlineLevel="0" collapsed="false">
      <c r="A70" s="977" t="s">
        <v>659</v>
      </c>
      <c r="B70" s="947" t="s">
        <v>589</v>
      </c>
      <c r="C70" s="982" t="s">
        <v>645</v>
      </c>
      <c r="D70" s="988"/>
      <c r="E70" s="950" t="s">
        <v>660</v>
      </c>
      <c r="F70" s="976" t="s">
        <v>592</v>
      </c>
    </row>
    <row r="71" s="944" customFormat="true" ht="12.75" hidden="false" customHeight="true" outlineLevel="0" collapsed="false">
      <c r="A71" s="977"/>
      <c r="B71" s="954"/>
      <c r="C71" s="958" t="s">
        <v>633</v>
      </c>
      <c r="D71" s="953"/>
      <c r="E71" s="962" t="s">
        <v>661</v>
      </c>
      <c r="F71" s="976"/>
    </row>
    <row r="72" s="944" customFormat="true" ht="12.75" hidden="false" customHeight="true" outlineLevel="0" collapsed="false">
      <c r="A72" s="977"/>
      <c r="B72" s="954"/>
      <c r="C72" s="956" t="n">
        <f aca="false">C63</f>
        <v>42.3248919604701</v>
      </c>
      <c r="D72" s="957" t="str">
        <f aca="false">D6</f>
        <v> au 01/01/2024</v>
      </c>
      <c r="E72" s="962" t="s">
        <v>662</v>
      </c>
      <c r="F72" s="976"/>
    </row>
    <row r="73" s="944" customFormat="true" ht="12.75" hidden="false" customHeight="true" outlineLevel="0" collapsed="false">
      <c r="A73" s="977"/>
      <c r="B73" s="989"/>
      <c r="C73" s="954"/>
      <c r="D73" s="953"/>
      <c r="E73" s="963" t="s">
        <v>663</v>
      </c>
      <c r="F73" s="976"/>
    </row>
    <row r="74" s="944" customFormat="true" ht="12.75" hidden="false" customHeight="true" outlineLevel="0" collapsed="false">
      <c r="A74" s="977"/>
      <c r="B74" s="981" t="s">
        <v>636</v>
      </c>
      <c r="C74" s="982" t="s">
        <v>637</v>
      </c>
      <c r="D74" s="948"/>
      <c r="E74" s="955" t="s">
        <v>660</v>
      </c>
      <c r="F74" s="976"/>
    </row>
    <row r="75" s="944" customFormat="true" ht="12.75" hidden="false" customHeight="true" outlineLevel="0" collapsed="false">
      <c r="A75" s="977"/>
      <c r="B75" s="981"/>
      <c r="C75" s="956" t="n">
        <v>30</v>
      </c>
      <c r="D75" s="984" t="s">
        <v>638</v>
      </c>
      <c r="E75" s="990" t="s">
        <v>640</v>
      </c>
      <c r="F75" s="976"/>
    </row>
    <row r="76" s="944" customFormat="true" ht="12.75" hidden="false" customHeight="true" outlineLevel="0" collapsed="false">
      <c r="A76" s="977"/>
      <c r="B76" s="981"/>
      <c r="C76" s="958"/>
      <c r="D76" s="953"/>
      <c r="E76" s="962" t="s">
        <v>664</v>
      </c>
      <c r="F76" s="976"/>
    </row>
    <row r="77" s="944" customFormat="true" ht="12.75" hidden="false" customHeight="true" outlineLevel="0" collapsed="false">
      <c r="A77" s="977"/>
      <c r="B77" s="981"/>
      <c r="C77" s="958"/>
      <c r="D77" s="953"/>
      <c r="E77" s="962" t="s">
        <v>662</v>
      </c>
      <c r="F77" s="976"/>
    </row>
    <row r="78" s="944" customFormat="true" ht="12.75" hidden="false" customHeight="true" outlineLevel="0" collapsed="false">
      <c r="A78" s="977"/>
      <c r="B78" s="972"/>
      <c r="C78" s="954"/>
      <c r="D78" s="953"/>
      <c r="E78" s="990" t="s">
        <v>640</v>
      </c>
      <c r="F78" s="976"/>
    </row>
    <row r="79" s="944" customFormat="true" ht="12.75" hidden="false" customHeight="true" outlineLevel="0" collapsed="false">
      <c r="A79" s="977"/>
      <c r="B79" s="973" t="s">
        <v>642</v>
      </c>
      <c r="C79" s="956" t="n">
        <f aca="false">C69</f>
        <v>15.99</v>
      </c>
      <c r="D79" s="985" t="s">
        <v>643</v>
      </c>
      <c r="E79" s="963" t="s">
        <v>665</v>
      </c>
      <c r="F79" s="976"/>
    </row>
    <row r="81" s="992" customFormat="true" ht="12.75" hidden="false" customHeight="false" outlineLevel="0" collapsed="false">
      <c r="A81" s="698"/>
      <c r="B81" s="698"/>
      <c r="C81" s="698"/>
      <c r="D81" s="991"/>
    </row>
  </sheetData>
  <sheetProtection algorithmName="SHA-512" hashValue="fQnh95lhnPS6Aqp6XOP9o4dIE6pApqw8Av9Qp2RFBZCutZ1bDbc1khpy2iA/ll9lBq8i7t2a62EP//IkzslS5A==" saltValue="ZFp8mGWGXaAEoXvLrQV/xg==" spinCount="100000" sheet="true" selectLockedCells="true" selectUnlockedCells="true"/>
  <mergeCells count="27">
    <mergeCell ref="A1:F1"/>
    <mergeCell ref="C3:D3"/>
    <mergeCell ref="F4:F9"/>
    <mergeCell ref="A10:F10"/>
    <mergeCell ref="C11:D11"/>
    <mergeCell ref="F12:F16"/>
    <mergeCell ref="F17:F24"/>
    <mergeCell ref="A25:A42"/>
    <mergeCell ref="B25:F25"/>
    <mergeCell ref="F34:F42"/>
    <mergeCell ref="B36:B39"/>
    <mergeCell ref="A43:F43"/>
    <mergeCell ref="C44:D44"/>
    <mergeCell ref="A45:A46"/>
    <mergeCell ref="B45:F45"/>
    <mergeCell ref="F46:F60"/>
    <mergeCell ref="A47:A60"/>
    <mergeCell ref="C47:D47"/>
    <mergeCell ref="B49:B51"/>
    <mergeCell ref="C51:D51"/>
    <mergeCell ref="B56:B59"/>
    <mergeCell ref="A61:A69"/>
    <mergeCell ref="F61:F69"/>
    <mergeCell ref="B65:B68"/>
    <mergeCell ref="A70:A79"/>
    <mergeCell ref="F70:F79"/>
    <mergeCell ref="B74:B77"/>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rowBreaks count="2" manualBreakCount="2">
    <brk id="9" man="true" max="16383" min="0"/>
    <brk id="42" man="true" max="16383" min="0"/>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3CDDD"/>
    <pageSetUpPr fitToPage="true"/>
  </sheetPr>
  <dimension ref="A1:K1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3" activeCellId="0" sqref="D3"/>
    </sheetView>
  </sheetViews>
  <sheetFormatPr defaultColWidth="11.42578125" defaultRowHeight="12.75" customHeight="false" zeroHeight="false" outlineLevelRow="0" outlineLevelCol="0"/>
  <cols>
    <col collapsed="false" customWidth="true" hidden="false" outlineLevel="0" max="1" min="1" style="993" width="57.71"/>
    <col collapsed="false" customWidth="true" hidden="false" outlineLevel="0" max="3" min="2" style="993" width="36.86"/>
    <col collapsed="false" customWidth="true" hidden="false" outlineLevel="0" max="4" min="4" style="993" width="35.56"/>
    <col collapsed="false" customWidth="false" hidden="false" outlineLevel="0" max="16384" min="5" style="993" width="11.42"/>
  </cols>
  <sheetData>
    <row r="1" customFormat="false" ht="61.5" hidden="false" customHeight="true" outlineLevel="0" collapsed="false">
      <c r="A1" s="994" t="s">
        <v>666</v>
      </c>
      <c r="B1" s="994"/>
      <c r="C1" s="994"/>
      <c r="D1" s="994"/>
      <c r="E1" s="995"/>
      <c r="F1" s="995"/>
      <c r="G1" s="995"/>
      <c r="H1" s="995"/>
      <c r="I1" s="995"/>
      <c r="J1" s="995"/>
      <c r="K1" s="995"/>
    </row>
    <row r="2" customFormat="false" ht="12.75" hidden="false" customHeight="false" outlineLevel="0" collapsed="false">
      <c r="A2" s="770" t="s">
        <v>667</v>
      </c>
      <c r="B2" s="770"/>
      <c r="C2" s="770"/>
      <c r="D2" s="770"/>
      <c r="E2" s="995"/>
      <c r="F2" s="995"/>
      <c r="G2" s="995"/>
      <c r="H2" s="995"/>
      <c r="I2" s="995"/>
      <c r="J2" s="995"/>
      <c r="K2" s="995"/>
    </row>
    <row r="3" customFormat="false" ht="45" hidden="false" customHeight="true" outlineLevel="0" collapsed="false">
      <c r="A3" s="996"/>
      <c r="B3" s="995"/>
      <c r="C3" s="995"/>
      <c r="D3" s="995"/>
      <c r="E3" s="995"/>
      <c r="F3" s="995"/>
      <c r="G3" s="995"/>
      <c r="H3" s="995"/>
      <c r="I3" s="995"/>
      <c r="J3" s="995"/>
      <c r="K3" s="995"/>
    </row>
    <row r="4" customFormat="false" ht="13.8" hidden="false" customHeight="false" outlineLevel="0" collapsed="false">
      <c r="A4" s="997" t="s">
        <v>668</v>
      </c>
      <c r="B4" s="997"/>
      <c r="C4" s="997"/>
      <c r="D4" s="998"/>
      <c r="E4" s="999"/>
      <c r="F4" s="999"/>
      <c r="G4" s="999"/>
      <c r="H4" s="999"/>
      <c r="I4" s="999"/>
      <c r="J4" s="999"/>
      <c r="K4" s="999"/>
    </row>
    <row r="5" customFormat="false" ht="12.75" hidden="false" customHeight="false" outlineLevel="0" collapsed="false">
      <c r="A5" s="1000"/>
      <c r="B5" s="1001"/>
      <c r="C5" s="1001"/>
      <c r="D5" s="1001"/>
      <c r="E5" s="999"/>
      <c r="F5" s="1001"/>
      <c r="G5" s="999"/>
      <c r="H5" s="1001"/>
      <c r="I5" s="1001"/>
      <c r="J5" s="1001"/>
      <c r="K5" s="1001"/>
    </row>
    <row r="6" customFormat="false" ht="13.8" hidden="false" customHeight="false" outlineLevel="0" collapsed="false">
      <c r="A6" s="1002" t="s">
        <v>669</v>
      </c>
      <c r="B6" s="1001"/>
      <c r="C6" s="1001"/>
      <c r="D6" s="1001"/>
      <c r="E6" s="999"/>
      <c r="F6" s="1001"/>
      <c r="G6" s="999"/>
      <c r="H6" s="1001"/>
      <c r="I6" s="1001"/>
      <c r="J6" s="1001"/>
      <c r="K6" s="1001"/>
    </row>
    <row r="7" customFormat="false" ht="12.75" hidden="false" customHeight="false" outlineLevel="0" collapsed="false">
      <c r="A7" s="1001"/>
      <c r="B7" s="1001"/>
      <c r="C7" s="1001"/>
      <c r="D7" s="1001"/>
      <c r="E7" s="999"/>
      <c r="F7" s="1001"/>
      <c r="G7" s="1001"/>
      <c r="H7" s="1001"/>
      <c r="I7" s="1001"/>
      <c r="J7" s="1001"/>
      <c r="K7" s="1001"/>
    </row>
    <row r="8" s="1005" customFormat="true" ht="26.25" hidden="false" customHeight="true" outlineLevel="0" collapsed="false">
      <c r="A8" s="1003" t="s">
        <v>670</v>
      </c>
      <c r="B8" s="1003" t="s">
        <v>671</v>
      </c>
      <c r="C8" s="1003" t="s">
        <v>460</v>
      </c>
      <c r="D8" s="1003" t="s">
        <v>672</v>
      </c>
      <c r="E8" s="1004"/>
      <c r="F8" s="1004"/>
      <c r="G8" s="1004"/>
      <c r="H8" s="1004"/>
      <c r="I8" s="1004"/>
      <c r="J8" s="1004"/>
      <c r="K8" s="1004"/>
    </row>
    <row r="9" s="995" customFormat="true" ht="38.25" hidden="false" customHeight="true" outlineLevel="0" collapsed="false">
      <c r="A9" s="1006" t="s">
        <v>673</v>
      </c>
      <c r="B9" s="1007" t="s">
        <v>674</v>
      </c>
      <c r="C9" s="1007" t="s">
        <v>345</v>
      </c>
      <c r="D9" s="1008" t="n">
        <v>7000</v>
      </c>
      <c r="E9" s="1009"/>
      <c r="F9" s="1009"/>
      <c r="G9" s="1009"/>
      <c r="H9" s="1009"/>
      <c r="I9" s="1009"/>
      <c r="J9" s="1009"/>
      <c r="K9" s="1009"/>
    </row>
    <row r="10" s="995" customFormat="true" ht="38.25" hidden="false" customHeight="true" outlineLevel="0" collapsed="false">
      <c r="A10" s="1006" t="s">
        <v>675</v>
      </c>
      <c r="B10" s="1007" t="s">
        <v>674</v>
      </c>
      <c r="C10" s="1007" t="s">
        <v>347</v>
      </c>
      <c r="D10" s="1008" t="n">
        <v>5950</v>
      </c>
      <c r="E10" s="1009"/>
      <c r="F10" s="1009"/>
      <c r="G10" s="1009"/>
      <c r="H10" s="1009"/>
      <c r="I10" s="1009"/>
      <c r="J10" s="1009"/>
      <c r="K10" s="1009"/>
    </row>
    <row r="11" s="995" customFormat="true" ht="38.25" hidden="false" customHeight="true" outlineLevel="0" collapsed="false">
      <c r="A11" s="1006" t="s">
        <v>676</v>
      </c>
      <c r="B11" s="1007" t="s">
        <v>677</v>
      </c>
      <c r="C11" s="1007" t="s">
        <v>349</v>
      </c>
      <c r="D11" s="1010" t="n">
        <v>6170</v>
      </c>
      <c r="E11" s="1009"/>
      <c r="F11" s="1009"/>
      <c r="G11" s="1009"/>
      <c r="H11" s="1009"/>
      <c r="I11" s="1009"/>
      <c r="J11" s="1009"/>
      <c r="K11" s="1009"/>
    </row>
    <row r="12" s="995" customFormat="true" ht="38.25" hidden="false" customHeight="true" outlineLevel="0" collapsed="false">
      <c r="A12" s="1006" t="s">
        <v>678</v>
      </c>
      <c r="B12" s="1007" t="s">
        <v>677</v>
      </c>
      <c r="C12" s="1007" t="s">
        <v>351</v>
      </c>
      <c r="D12" s="1010" t="n">
        <v>4600</v>
      </c>
      <c r="E12" s="1009"/>
      <c r="F12" s="1009"/>
      <c r="G12" s="1009"/>
      <c r="H12" s="1009"/>
      <c r="I12" s="1009"/>
      <c r="J12" s="1009"/>
      <c r="K12" s="1009"/>
    </row>
    <row r="13" s="995" customFormat="true" ht="38.25" hidden="false" customHeight="true" outlineLevel="0" collapsed="false">
      <c r="A13" s="1006" t="s">
        <v>676</v>
      </c>
      <c r="B13" s="1007" t="s">
        <v>679</v>
      </c>
      <c r="C13" s="1007" t="s">
        <v>353</v>
      </c>
      <c r="D13" s="1010" t="n">
        <v>6010</v>
      </c>
      <c r="E13" s="1009"/>
      <c r="F13" s="1009"/>
      <c r="G13" s="1009"/>
      <c r="H13" s="1009"/>
      <c r="I13" s="1009"/>
      <c r="J13" s="1009"/>
      <c r="K13" s="1009"/>
    </row>
    <row r="14" s="995" customFormat="true" ht="38.25" hidden="false" customHeight="true" outlineLevel="0" collapsed="false">
      <c r="A14" s="1006" t="s">
        <v>678</v>
      </c>
      <c r="B14" s="1007" t="s">
        <v>679</v>
      </c>
      <c r="C14" s="1007" t="s">
        <v>356</v>
      </c>
      <c r="D14" s="1010" t="n">
        <v>4000</v>
      </c>
      <c r="E14" s="1009"/>
      <c r="F14" s="1009"/>
      <c r="G14" s="1009"/>
      <c r="H14" s="1009"/>
      <c r="I14" s="1009"/>
      <c r="J14" s="1009"/>
      <c r="K14" s="1009"/>
    </row>
    <row r="15" s="995" customFormat="true" ht="38.25" hidden="false" customHeight="true" outlineLevel="0" collapsed="false">
      <c r="A15" s="1006" t="s">
        <v>680</v>
      </c>
      <c r="B15" s="1007"/>
      <c r="C15" s="1007" t="s">
        <v>359</v>
      </c>
      <c r="D15" s="1010" t="n">
        <v>6010</v>
      </c>
      <c r="E15" s="1009"/>
      <c r="F15" s="1009"/>
      <c r="G15" s="1009"/>
      <c r="H15" s="1009"/>
      <c r="I15" s="1009"/>
      <c r="J15" s="1009"/>
      <c r="K15" s="1009"/>
    </row>
    <row r="16" s="995" customFormat="true" ht="38.25" hidden="false" customHeight="true" outlineLevel="0" collapsed="false">
      <c r="A16" s="1006" t="s">
        <v>681</v>
      </c>
      <c r="B16" s="1007"/>
      <c r="C16" s="1007" t="s">
        <v>362</v>
      </c>
      <c r="D16" s="1008" t="n">
        <v>2890</v>
      </c>
      <c r="E16" s="1009"/>
      <c r="F16" s="1009"/>
      <c r="G16" s="1009"/>
      <c r="H16" s="1009"/>
      <c r="I16" s="1009"/>
      <c r="J16" s="1009"/>
      <c r="K16" s="1009"/>
    </row>
  </sheetData>
  <mergeCells count="3">
    <mergeCell ref="A1:D1"/>
    <mergeCell ref="A2:D2"/>
    <mergeCell ref="A4:C4"/>
  </mergeCells>
  <printOptions headings="false" gridLines="false" gridLinesSet="true" horizontalCentered="true" verticalCentered="false"/>
  <pageMargins left="0.433333333333333" right="0.433333333333333"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K52"/>
  <sheetViews>
    <sheetView showFormulas="false" showGridLines="false" showRowColHeaders="true" showZeros="true" rightToLeft="false" tabSelected="false" showOutlineSymbols="true" defaultGridColor="true" view="normal" topLeftCell="A16" colorId="64" zoomScale="100" zoomScaleNormal="100" zoomScalePageLayoutView="100" workbookViewId="0">
      <selection pane="topLeft" activeCell="F6" activeCellId="0" sqref="F6"/>
    </sheetView>
  </sheetViews>
  <sheetFormatPr defaultColWidth="11.42578125" defaultRowHeight="12.75" customHeight="false" zeroHeight="false" outlineLevelRow="0" outlineLevelCol="0"/>
  <cols>
    <col collapsed="false" customWidth="true" hidden="false" outlineLevel="0" max="1" min="1" style="15" width="6.71"/>
    <col collapsed="false" customWidth="true" hidden="false" outlineLevel="0" max="2" min="2" style="15" width="20.57"/>
    <col collapsed="false" customWidth="true" hidden="false" outlineLevel="0" max="7" min="3" style="15" width="9.42"/>
    <col collapsed="false" customWidth="true" hidden="false" outlineLevel="0" max="8" min="8" style="15" width="2.71"/>
    <col collapsed="false" customWidth="true" hidden="false" outlineLevel="0" max="9" min="9" style="15" width="19.28"/>
    <col collapsed="false" customWidth="true" hidden="false" outlineLevel="0" max="10" min="10" style="15" width="11.86"/>
    <col collapsed="false" customWidth="true" hidden="false" outlineLevel="0" max="11" min="11" style="15" width="31.28"/>
    <col collapsed="false" customWidth="true" hidden="false" outlineLevel="0" max="12" min="12" style="15" width="6.71"/>
    <col collapsed="false" customWidth="false" hidden="false" outlineLevel="0" max="16384" min="13" style="15" width="11.42"/>
  </cols>
  <sheetData>
    <row r="1" customFormat="false" ht="21" hidden="false" customHeight="true" outlineLevel="0" collapsed="false">
      <c r="B1" s="16" t="s">
        <v>30</v>
      </c>
      <c r="C1" s="16"/>
      <c r="D1" s="16"/>
      <c r="E1" s="16"/>
      <c r="F1" s="16"/>
      <c r="G1" s="16"/>
      <c r="H1" s="16"/>
      <c r="I1" s="16"/>
      <c r="J1" s="16"/>
      <c r="K1" s="16"/>
    </row>
    <row r="2" s="17" customFormat="true" ht="15" hidden="false" customHeight="true" outlineLevel="0" collapsed="false">
      <c r="B2" s="18"/>
      <c r="C2" s="19"/>
      <c r="D2" s="19"/>
      <c r="E2" s="19"/>
      <c r="F2" s="19"/>
      <c r="G2" s="19"/>
      <c r="H2" s="19"/>
      <c r="I2" s="19"/>
      <c r="J2" s="19"/>
      <c r="K2" s="19"/>
    </row>
    <row r="3" s="17" customFormat="true" ht="15" hidden="false" customHeight="true" outlineLevel="0" collapsed="false">
      <c r="B3" s="18"/>
      <c r="C3" s="19"/>
      <c r="D3" s="19"/>
      <c r="E3" s="19"/>
      <c r="F3" s="19"/>
      <c r="G3" s="19"/>
      <c r="H3" s="19"/>
      <c r="I3" s="19"/>
      <c r="J3" s="19"/>
      <c r="K3" s="19"/>
    </row>
    <row r="4" s="17" customFormat="true" ht="12.75" hidden="false" customHeight="false" outlineLevel="0" collapsed="false">
      <c r="B4" s="18"/>
      <c r="C4" s="18"/>
      <c r="D4" s="18"/>
      <c r="E4" s="18"/>
      <c r="F4" s="18"/>
      <c r="G4" s="18"/>
      <c r="H4" s="20"/>
      <c r="I4" s="21"/>
      <c r="J4" s="20"/>
      <c r="K4" s="20"/>
    </row>
    <row r="5" s="17" customFormat="true" ht="12.75" hidden="false" customHeight="true" outlineLevel="0" collapsed="false">
      <c r="B5" s="18"/>
      <c r="C5" s="18"/>
      <c r="D5" s="18"/>
      <c r="E5" s="18"/>
      <c r="F5" s="18"/>
      <c r="G5" s="18"/>
      <c r="H5" s="20"/>
      <c r="I5" s="22" t="s">
        <v>31</v>
      </c>
      <c r="J5" s="22"/>
      <c r="K5" s="22"/>
    </row>
    <row r="6" s="17" customFormat="true" ht="13.5" hidden="false" customHeight="true" outlineLevel="0" collapsed="false">
      <c r="B6" s="20" t="s">
        <v>32</v>
      </c>
      <c r="C6" s="20"/>
      <c r="D6" s="20"/>
      <c r="E6" s="20"/>
      <c r="F6" s="23" t="n">
        <v>59.0734</v>
      </c>
      <c r="G6" s="23"/>
      <c r="H6" s="24"/>
      <c r="I6" s="22"/>
      <c r="J6" s="22"/>
      <c r="K6" s="22"/>
    </row>
    <row r="7" s="17" customFormat="true" ht="13.5" hidden="false" customHeight="true" outlineLevel="0" collapsed="false">
      <c r="B7" s="25" t="s">
        <v>33</v>
      </c>
      <c r="C7" s="25"/>
      <c r="D7" s="25"/>
      <c r="E7" s="25"/>
      <c r="F7" s="26"/>
      <c r="G7" s="27"/>
      <c r="H7" s="24"/>
      <c r="I7" s="22"/>
      <c r="J7" s="22"/>
      <c r="K7" s="22"/>
    </row>
    <row r="8" s="17" customFormat="true" ht="12.75" hidden="false" customHeight="false" outlineLevel="0" collapsed="false">
      <c r="B8" s="28"/>
      <c r="C8" s="20"/>
      <c r="D8" s="20"/>
      <c r="E8" s="20"/>
      <c r="F8" s="28"/>
      <c r="G8" s="20"/>
      <c r="H8" s="24"/>
      <c r="I8" s="29" t="s">
        <v>34</v>
      </c>
      <c r="J8" s="29" t="s">
        <v>35</v>
      </c>
      <c r="K8" s="29" t="s">
        <v>36</v>
      </c>
    </row>
    <row r="9" s="17" customFormat="true" ht="12.75" hidden="false" customHeight="false" outlineLevel="0" collapsed="false">
      <c r="B9" s="30" t="s">
        <v>37</v>
      </c>
      <c r="C9" s="30"/>
      <c r="D9" s="30"/>
      <c r="E9" s="30"/>
      <c r="F9" s="30"/>
      <c r="G9" s="30"/>
      <c r="H9" s="24"/>
      <c r="I9" s="24"/>
      <c r="J9" s="29" t="s">
        <v>38</v>
      </c>
      <c r="K9" s="29" t="s">
        <v>39</v>
      </c>
    </row>
    <row r="10" s="17" customFormat="true" ht="12.75" hidden="false" customHeight="false" outlineLevel="0" collapsed="false">
      <c r="B10" s="31" t="s">
        <v>40</v>
      </c>
      <c r="C10" s="32"/>
      <c r="D10" s="32"/>
      <c r="E10" s="33" t="n">
        <f aca="false">'Traitements par indices'!A270</f>
        <v>366</v>
      </c>
      <c r="F10" s="32" t="s">
        <v>41</v>
      </c>
      <c r="G10" s="34" t="n">
        <f aca="false">'Traitements par indices'!$B$270</f>
        <v>367</v>
      </c>
      <c r="H10" s="24"/>
      <c r="I10" s="29"/>
      <c r="J10" s="29" t="s">
        <v>42</v>
      </c>
      <c r="K10" s="29" t="s">
        <v>43</v>
      </c>
    </row>
    <row r="11" s="17" customFormat="true" ht="12.75" hidden="false" customHeight="false" outlineLevel="0" collapsed="false">
      <c r="B11" s="20"/>
      <c r="C11" s="20"/>
      <c r="D11" s="20"/>
      <c r="E11" s="20"/>
      <c r="F11" s="20"/>
      <c r="G11" s="20"/>
      <c r="H11" s="20"/>
      <c r="I11" s="29" t="s">
        <v>44</v>
      </c>
      <c r="J11" s="29" t="s">
        <v>45</v>
      </c>
      <c r="K11" s="29" t="s">
        <v>46</v>
      </c>
    </row>
    <row r="12" s="17" customFormat="true" ht="12.75" hidden="false" customHeight="false" outlineLevel="0" collapsed="false">
      <c r="B12" s="19"/>
      <c r="C12" s="19"/>
      <c r="D12" s="19"/>
      <c r="E12" s="19"/>
      <c r="F12" s="19"/>
      <c r="G12" s="19"/>
      <c r="H12" s="24"/>
      <c r="I12" s="24"/>
      <c r="J12" s="29" t="s">
        <v>47</v>
      </c>
      <c r="K12" s="29" t="s">
        <v>48</v>
      </c>
    </row>
    <row r="13" s="17" customFormat="true" ht="12.75" hidden="false" customHeight="false" outlineLevel="0" collapsed="false">
      <c r="B13" s="20"/>
      <c r="C13" s="19"/>
      <c r="D13" s="19"/>
      <c r="E13" s="19"/>
      <c r="F13" s="19"/>
      <c r="G13" s="19"/>
      <c r="H13" s="24"/>
      <c r="I13" s="29"/>
      <c r="J13" s="29" t="s">
        <v>35</v>
      </c>
      <c r="K13" s="29" t="s">
        <v>49</v>
      </c>
    </row>
    <row r="14" s="17" customFormat="true" ht="12.75" hidden="false" customHeight="false" outlineLevel="0" collapsed="false">
      <c r="B14" s="20"/>
      <c r="C14" s="20"/>
      <c r="D14" s="20"/>
      <c r="E14" s="20"/>
      <c r="F14" s="20"/>
      <c r="G14" s="20"/>
      <c r="H14" s="20"/>
      <c r="I14" s="24"/>
      <c r="J14" s="29" t="s">
        <v>38</v>
      </c>
      <c r="K14" s="29" t="s">
        <v>50</v>
      </c>
    </row>
    <row r="15" s="17" customFormat="true" ht="12.75" hidden="false" customHeight="false" outlineLevel="0" collapsed="false">
      <c r="B15" s="35" t="s">
        <v>51</v>
      </c>
      <c r="C15" s="35"/>
      <c r="D15" s="35"/>
      <c r="E15" s="35"/>
      <c r="F15" s="35"/>
      <c r="G15" s="35"/>
      <c r="H15" s="20"/>
      <c r="I15" s="29"/>
      <c r="J15" s="29" t="s">
        <v>52</v>
      </c>
      <c r="K15" s="29" t="s">
        <v>53</v>
      </c>
    </row>
    <row r="16" s="17" customFormat="true" ht="12.75" hidden="false" customHeight="false" outlineLevel="0" collapsed="false">
      <c r="B16" s="35" t="s">
        <v>54</v>
      </c>
      <c r="C16" s="35"/>
      <c r="D16" s="35"/>
      <c r="E16" s="35"/>
      <c r="F16" s="35"/>
      <c r="G16" s="35"/>
      <c r="H16" s="24"/>
      <c r="I16" s="29" t="s">
        <v>55</v>
      </c>
      <c r="J16" s="29" t="s">
        <v>56</v>
      </c>
      <c r="K16" s="29" t="s">
        <v>57</v>
      </c>
    </row>
    <row r="17" s="17" customFormat="true" ht="12.75" hidden="false" customHeight="true" outlineLevel="0" collapsed="false">
      <c r="B17" s="20"/>
      <c r="C17" s="20"/>
      <c r="D17" s="20"/>
      <c r="E17" s="20"/>
      <c r="F17" s="20"/>
      <c r="G17" s="20"/>
      <c r="H17" s="24"/>
      <c r="I17" s="24"/>
      <c r="J17" s="29" t="s">
        <v>42</v>
      </c>
      <c r="K17" s="29" t="s">
        <v>58</v>
      </c>
    </row>
    <row r="18" s="17" customFormat="true" ht="12.75" hidden="false" customHeight="true" outlineLevel="0" collapsed="false">
      <c r="B18" s="36" t="s">
        <v>59</v>
      </c>
      <c r="C18" s="37" t="n">
        <v>0.5</v>
      </c>
      <c r="D18" s="37" t="n">
        <v>0.6</v>
      </c>
      <c r="E18" s="37" t="n">
        <v>0.7</v>
      </c>
      <c r="F18" s="37" t="n">
        <v>0.8</v>
      </c>
      <c r="G18" s="37" t="n">
        <v>0.9</v>
      </c>
      <c r="H18" s="24"/>
      <c r="I18" s="29" t="s">
        <v>60</v>
      </c>
      <c r="J18" s="29" t="s">
        <v>56</v>
      </c>
      <c r="K18" s="29" t="s">
        <v>61</v>
      </c>
    </row>
    <row r="19" s="17" customFormat="true" ht="12.75" hidden="false" customHeight="false" outlineLevel="0" collapsed="false">
      <c r="B19" s="36"/>
      <c r="C19" s="37"/>
      <c r="D19" s="37"/>
      <c r="E19" s="37"/>
      <c r="F19" s="37"/>
      <c r="G19" s="37"/>
      <c r="H19" s="24"/>
      <c r="I19" s="24"/>
      <c r="J19" s="29" t="s">
        <v>38</v>
      </c>
      <c r="K19" s="29" t="s">
        <v>62</v>
      </c>
    </row>
    <row r="20" s="17" customFormat="true" ht="12.75" hidden="false" customHeight="true" outlineLevel="0" collapsed="false">
      <c r="B20" s="36"/>
      <c r="C20" s="37"/>
      <c r="D20" s="37"/>
      <c r="E20" s="37"/>
      <c r="F20" s="37"/>
      <c r="G20" s="37"/>
      <c r="H20" s="24"/>
      <c r="I20" s="20"/>
      <c r="J20" s="29" t="s">
        <v>38</v>
      </c>
      <c r="K20" s="29" t="s">
        <v>63</v>
      </c>
    </row>
    <row r="21" s="17" customFormat="true" ht="12.75" hidden="false" customHeight="true" outlineLevel="0" collapsed="false">
      <c r="B21" s="36"/>
      <c r="C21" s="37"/>
      <c r="D21" s="37"/>
      <c r="E21" s="37"/>
      <c r="F21" s="37"/>
      <c r="G21" s="37"/>
      <c r="H21" s="24"/>
      <c r="I21" s="20"/>
      <c r="J21" s="29" t="s">
        <v>42</v>
      </c>
      <c r="K21" s="29" t="s">
        <v>64</v>
      </c>
    </row>
    <row r="22" s="17" customFormat="true" ht="12.75" hidden="false" customHeight="true" outlineLevel="0" collapsed="false">
      <c r="B22" s="36" t="s">
        <v>65</v>
      </c>
      <c r="C22" s="37" t="n">
        <v>0.5</v>
      </c>
      <c r="D22" s="37" t="n">
        <v>0.6</v>
      </c>
      <c r="E22" s="37" t="n">
        <v>0.7</v>
      </c>
      <c r="F22" s="38" t="n">
        <v>0.857</v>
      </c>
      <c r="G22" s="38" t="n">
        <v>0.914</v>
      </c>
      <c r="H22" s="24"/>
      <c r="I22" s="20"/>
      <c r="J22" s="29" t="s">
        <v>42</v>
      </c>
      <c r="K22" s="29" t="s">
        <v>66</v>
      </c>
    </row>
    <row r="23" s="17" customFormat="true" ht="12.75" hidden="false" customHeight="true" outlineLevel="0" collapsed="false">
      <c r="B23" s="36"/>
      <c r="C23" s="37"/>
      <c r="D23" s="37"/>
      <c r="E23" s="37"/>
      <c r="F23" s="38"/>
      <c r="G23" s="38"/>
      <c r="H23" s="24"/>
      <c r="I23" s="29" t="s">
        <v>67</v>
      </c>
      <c r="J23" s="29" t="s">
        <v>68</v>
      </c>
      <c r="K23" s="29" t="s">
        <v>69</v>
      </c>
    </row>
    <row r="24" s="17" customFormat="true" ht="12.75" hidden="false" customHeight="true" outlineLevel="0" collapsed="false">
      <c r="B24" s="36"/>
      <c r="C24" s="37"/>
      <c r="D24" s="37"/>
      <c r="E24" s="37"/>
      <c r="F24" s="38"/>
      <c r="G24" s="38"/>
      <c r="H24" s="24"/>
      <c r="I24" s="24"/>
      <c r="J24" s="29" t="s">
        <v>38</v>
      </c>
      <c r="K24" s="29" t="s">
        <v>70</v>
      </c>
    </row>
    <row r="25" s="17" customFormat="true" ht="12.75" hidden="false" customHeight="false" outlineLevel="0" collapsed="false">
      <c r="B25" s="36"/>
      <c r="C25" s="37"/>
      <c r="D25" s="37"/>
      <c r="E25" s="37"/>
      <c r="F25" s="38"/>
      <c r="G25" s="38"/>
      <c r="H25" s="24"/>
      <c r="I25" s="20"/>
      <c r="J25" s="29" t="s">
        <v>42</v>
      </c>
      <c r="K25" s="29" t="s">
        <v>71</v>
      </c>
    </row>
    <row r="26" s="17" customFormat="true" ht="12.75" hidden="false" customHeight="false" outlineLevel="0" collapsed="false">
      <c r="B26" s="20"/>
      <c r="C26" s="20"/>
      <c r="D26" s="20"/>
      <c r="E26" s="20"/>
      <c r="F26" s="20"/>
      <c r="G26" s="20"/>
      <c r="H26" s="24"/>
      <c r="I26" s="29" t="s">
        <v>72</v>
      </c>
      <c r="J26" s="29" t="s">
        <v>73</v>
      </c>
      <c r="K26" s="29" t="s">
        <v>74</v>
      </c>
    </row>
    <row r="27" s="17" customFormat="true" ht="12.75" hidden="false" customHeight="false" outlineLevel="0" collapsed="false">
      <c r="B27" s="20"/>
      <c r="C27" s="20"/>
      <c r="D27" s="20"/>
      <c r="E27" s="20"/>
      <c r="F27" s="20"/>
      <c r="G27" s="20"/>
      <c r="H27" s="24"/>
      <c r="I27" s="24"/>
      <c r="J27" s="29" t="s">
        <v>75</v>
      </c>
      <c r="K27" s="29" t="s">
        <v>76</v>
      </c>
    </row>
    <row r="28" s="17" customFormat="true" ht="12.75" hidden="false" customHeight="false" outlineLevel="0" collapsed="false">
      <c r="B28" s="39" t="s">
        <v>77</v>
      </c>
      <c r="C28" s="40"/>
      <c r="D28" s="40"/>
      <c r="E28" s="40"/>
      <c r="F28" s="40"/>
      <c r="G28" s="40"/>
      <c r="H28" s="41"/>
      <c r="I28" s="24"/>
      <c r="J28" s="29" t="s">
        <v>45</v>
      </c>
      <c r="K28" s="29" t="s">
        <v>78</v>
      </c>
    </row>
    <row r="29" s="17" customFormat="true" ht="12.75" hidden="false" customHeight="false" outlineLevel="0" collapsed="false">
      <c r="B29" s="40" t="s">
        <v>79</v>
      </c>
      <c r="C29" s="40"/>
      <c r="D29" s="40"/>
      <c r="E29" s="40"/>
      <c r="F29" s="40"/>
      <c r="G29" s="40"/>
      <c r="H29" s="41"/>
      <c r="I29" s="29"/>
      <c r="J29" s="29" t="s">
        <v>47</v>
      </c>
      <c r="K29" s="29" t="s">
        <v>80</v>
      </c>
    </row>
    <row r="30" s="17" customFormat="true" ht="12.75" hidden="false" customHeight="false" outlineLevel="0" collapsed="false">
      <c r="B30" s="40" t="s">
        <v>81</v>
      </c>
      <c r="C30" s="40"/>
      <c r="D30" s="40"/>
      <c r="E30" s="40"/>
      <c r="F30" s="40"/>
      <c r="G30" s="40"/>
      <c r="H30" s="41"/>
      <c r="I30" s="24"/>
      <c r="J30" s="29" t="s">
        <v>35</v>
      </c>
      <c r="K30" s="29" t="s">
        <v>82</v>
      </c>
    </row>
    <row r="31" s="17" customFormat="true" ht="12.75" hidden="false" customHeight="false" outlineLevel="0" collapsed="false">
      <c r="B31" s="40" t="s">
        <v>83</v>
      </c>
      <c r="C31" s="40"/>
      <c r="D31" s="40"/>
      <c r="E31" s="40"/>
      <c r="F31" s="40"/>
      <c r="G31" s="40"/>
      <c r="H31" s="41"/>
      <c r="I31" s="24"/>
      <c r="J31" s="29" t="s">
        <v>38</v>
      </c>
      <c r="K31" s="29" t="s">
        <v>84</v>
      </c>
    </row>
    <row r="32" s="17" customFormat="true" ht="12.75" hidden="false" customHeight="false" outlineLevel="0" collapsed="false">
      <c r="B32" s="40" t="s">
        <v>85</v>
      </c>
      <c r="C32" s="40"/>
      <c r="D32" s="40"/>
      <c r="E32" s="40"/>
      <c r="F32" s="40"/>
      <c r="G32" s="40"/>
      <c r="H32" s="41"/>
      <c r="I32" s="29"/>
      <c r="J32" s="29" t="s">
        <v>42</v>
      </c>
      <c r="K32" s="29" t="s">
        <v>86</v>
      </c>
    </row>
    <row r="33" s="17" customFormat="true" ht="12.75" hidden="false" customHeight="true" outlineLevel="0" collapsed="false">
      <c r="B33" s="40" t="s">
        <v>87</v>
      </c>
      <c r="C33" s="40"/>
      <c r="D33" s="40"/>
      <c r="E33" s="40"/>
      <c r="F33" s="40"/>
      <c r="G33" s="40"/>
      <c r="H33" s="41"/>
      <c r="I33" s="29" t="s">
        <v>88</v>
      </c>
      <c r="J33" s="29" t="s">
        <v>89</v>
      </c>
      <c r="K33" s="29" t="s">
        <v>90</v>
      </c>
    </row>
    <row r="34" s="17" customFormat="true" ht="12.75" hidden="false" customHeight="true" outlineLevel="0" collapsed="false">
      <c r="B34" s="40" t="s">
        <v>91</v>
      </c>
      <c r="C34" s="40"/>
      <c r="D34" s="40"/>
      <c r="E34" s="40"/>
      <c r="F34" s="40"/>
      <c r="G34" s="40"/>
      <c r="H34" s="41"/>
      <c r="I34" s="42"/>
      <c r="J34" s="29" t="s">
        <v>45</v>
      </c>
      <c r="K34" s="29" t="s">
        <v>82</v>
      </c>
    </row>
    <row r="35" s="17" customFormat="true" ht="12.75" hidden="false" customHeight="false" outlineLevel="0" collapsed="false">
      <c r="B35" s="40" t="s">
        <v>92</v>
      </c>
      <c r="C35" s="40"/>
      <c r="D35" s="40"/>
      <c r="E35" s="40"/>
      <c r="F35" s="40"/>
      <c r="G35" s="40"/>
      <c r="H35" s="41"/>
      <c r="I35" s="43"/>
      <c r="J35" s="29" t="s">
        <v>47</v>
      </c>
      <c r="K35" s="29" t="s">
        <v>93</v>
      </c>
    </row>
    <row r="36" s="17" customFormat="true" ht="12.75" hidden="false" customHeight="true" outlineLevel="0" collapsed="false">
      <c r="B36" s="40" t="s">
        <v>94</v>
      </c>
      <c r="C36" s="40"/>
      <c r="D36" s="40"/>
      <c r="E36" s="40"/>
      <c r="F36" s="40"/>
      <c r="G36" s="40"/>
      <c r="H36" s="41"/>
      <c r="I36" s="43"/>
      <c r="J36" s="29" t="s">
        <v>35</v>
      </c>
      <c r="K36" s="29" t="s">
        <v>95</v>
      </c>
    </row>
    <row r="37" s="17" customFormat="true" ht="12.75" hidden="false" customHeight="true" outlineLevel="0" collapsed="false">
      <c r="B37" s="40" t="s">
        <v>96</v>
      </c>
      <c r="C37" s="40"/>
      <c r="D37" s="40"/>
      <c r="E37" s="40"/>
      <c r="F37" s="40"/>
      <c r="G37" s="40"/>
      <c r="H37" s="41"/>
      <c r="I37" s="43"/>
      <c r="J37" s="29" t="s">
        <v>38</v>
      </c>
      <c r="K37" s="29" t="s">
        <v>86</v>
      </c>
    </row>
    <row r="38" s="17" customFormat="true" ht="12.75" hidden="false" customHeight="false" outlineLevel="0" collapsed="false">
      <c r="B38" s="40" t="s">
        <v>97</v>
      </c>
      <c r="C38" s="40"/>
      <c r="D38" s="40"/>
      <c r="E38" s="40"/>
      <c r="F38" s="40"/>
      <c r="G38" s="40"/>
      <c r="H38" s="41"/>
      <c r="I38" s="43"/>
      <c r="J38" s="29" t="s">
        <v>42</v>
      </c>
      <c r="K38" s="29" t="s">
        <v>98</v>
      </c>
    </row>
    <row r="39" s="17" customFormat="true" ht="12.75" hidden="false" customHeight="true" outlineLevel="0" collapsed="false">
      <c r="B39" s="40" t="s">
        <v>99</v>
      </c>
      <c r="C39" s="40"/>
      <c r="D39" s="40"/>
      <c r="E39" s="40"/>
      <c r="F39" s="40"/>
      <c r="G39" s="40"/>
      <c r="H39" s="41"/>
      <c r="I39" s="29" t="s">
        <v>100</v>
      </c>
      <c r="J39" s="29" t="s">
        <v>52</v>
      </c>
      <c r="K39" s="29" t="s">
        <v>101</v>
      </c>
    </row>
    <row r="40" customFormat="false" ht="12.75" hidden="false" customHeight="false" outlineLevel="0" collapsed="false">
      <c r="H40" s="44"/>
      <c r="I40" s="29" t="s">
        <v>102</v>
      </c>
      <c r="J40" s="29" t="s">
        <v>38</v>
      </c>
      <c r="K40" s="29" t="s">
        <v>103</v>
      </c>
    </row>
    <row r="41" customFormat="false" ht="12.75" hidden="false" customHeight="false" outlineLevel="0" collapsed="false">
      <c r="H41" s="44"/>
      <c r="J41" s="29" t="s">
        <v>42</v>
      </c>
      <c r="K41" s="29" t="s">
        <v>104</v>
      </c>
    </row>
    <row r="42" customFormat="false" ht="12.75" hidden="false" customHeight="false" outlineLevel="0" collapsed="false">
      <c r="I42" s="29" t="s">
        <v>105</v>
      </c>
      <c r="J42" s="29" t="s">
        <v>106</v>
      </c>
      <c r="K42" s="29" t="s">
        <v>107</v>
      </c>
    </row>
    <row r="43" customFormat="false" ht="12.75" hidden="false" customHeight="false" outlineLevel="0" collapsed="false">
      <c r="J43" s="29" t="s">
        <v>106</v>
      </c>
      <c r="K43" s="29" t="s">
        <v>108</v>
      </c>
    </row>
    <row r="44" customFormat="false" ht="12.75" hidden="false" customHeight="false" outlineLevel="0" collapsed="false">
      <c r="J44" s="29" t="s">
        <v>73</v>
      </c>
      <c r="K44" s="29" t="s">
        <v>109</v>
      </c>
    </row>
    <row r="45" customFormat="false" ht="12.75" hidden="false" customHeight="false" outlineLevel="0" collapsed="false">
      <c r="I45" s="44"/>
      <c r="J45" s="29" t="s">
        <v>75</v>
      </c>
      <c r="K45" s="29" t="s">
        <v>110</v>
      </c>
    </row>
    <row r="46" customFormat="false" ht="12.75" hidden="false" customHeight="false" outlineLevel="0" collapsed="false">
      <c r="I46" s="44"/>
      <c r="J46" s="29" t="s">
        <v>111</v>
      </c>
      <c r="K46" s="29" t="s">
        <v>112</v>
      </c>
    </row>
    <row r="47" customFormat="false" ht="12.75" hidden="false" customHeight="false" outlineLevel="0" collapsed="false">
      <c r="I47" s="44"/>
      <c r="J47" s="29" t="s">
        <v>47</v>
      </c>
      <c r="K47" s="29" t="s">
        <v>113</v>
      </c>
    </row>
    <row r="48" customFormat="false" ht="12.75" hidden="false" customHeight="false" outlineLevel="0" collapsed="false">
      <c r="J48" s="29" t="s">
        <v>68</v>
      </c>
      <c r="K48" s="29" t="s">
        <v>114</v>
      </c>
    </row>
    <row r="49" customFormat="false" ht="12.75" hidden="false" customHeight="false" outlineLevel="0" collapsed="false">
      <c r="J49" s="29" t="s">
        <v>68</v>
      </c>
      <c r="K49" s="29" t="s">
        <v>115</v>
      </c>
    </row>
    <row r="50" customFormat="false" ht="12.75" hidden="false" customHeight="false" outlineLevel="0" collapsed="false">
      <c r="J50" s="29" t="s">
        <v>38</v>
      </c>
      <c r="K50" s="29" t="s">
        <v>116</v>
      </c>
    </row>
    <row r="51" customFormat="false" ht="12.75" hidden="false" customHeight="false" outlineLevel="0" collapsed="false">
      <c r="J51" s="29" t="s">
        <v>42</v>
      </c>
      <c r="K51" s="29" t="s">
        <v>117</v>
      </c>
    </row>
    <row r="52" customFormat="false" ht="12.75" hidden="false" customHeight="false" outlineLevel="0" collapsed="false">
      <c r="I52" s="29" t="s">
        <v>118</v>
      </c>
      <c r="J52" s="29" t="s">
        <v>45</v>
      </c>
      <c r="K52" s="29" t="s">
        <v>119</v>
      </c>
    </row>
  </sheetData>
  <sheetProtection algorithmName="SHA-512" hashValue="3x0SLvFR/Zk5ML9UAqVMcMRRkxeLn4eQ/q40SpU52HZiCFj39SmedVsnRNfv2Jw8V4b9sInbXDJx6oeaMD0pmQ==" saltValue="ZphdbMxIpcECHWqp6hLWpQ==" spinCount="100000" sheet="true" selectLockedCells="true" selectUnlockedCells="true"/>
  <mergeCells count="19">
    <mergeCell ref="B1:K1"/>
    <mergeCell ref="I5:K7"/>
    <mergeCell ref="F6:G6"/>
    <mergeCell ref="B7:E7"/>
    <mergeCell ref="B9:G9"/>
    <mergeCell ref="B15:G15"/>
    <mergeCell ref="B16:G16"/>
    <mergeCell ref="B18:B21"/>
    <mergeCell ref="C18:C21"/>
    <mergeCell ref="D18:D21"/>
    <mergeCell ref="E18:E21"/>
    <mergeCell ref="F18:F21"/>
    <mergeCell ref="G18:G21"/>
    <mergeCell ref="B22:B25"/>
    <mergeCell ref="C22:C25"/>
    <mergeCell ref="D22:D25"/>
    <mergeCell ref="E22:E25"/>
    <mergeCell ref="F22:F25"/>
    <mergeCell ref="G22:G25"/>
  </mergeCells>
  <printOptions headings="false" gridLines="false" gridLinesSet="true" horizontalCentered="true" verticalCentered="false"/>
  <pageMargins left="0" right="0" top="0.39375" bottom="0.39375" header="0" footer="0"/>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21"/>
  <sheetViews>
    <sheetView showFormulas="false" showGridLines="false" showRowColHeaders="true" showZeros="true" rightToLeft="false" tabSelected="false" showOutlineSymbols="true" defaultGridColor="true" view="normal" topLeftCell="A19" colorId="64" zoomScale="100" zoomScaleNormal="100" zoomScalePageLayoutView="100" workbookViewId="0">
      <selection pane="topLeft" activeCell="A1" activeCellId="0" sqref="A1"/>
    </sheetView>
  </sheetViews>
  <sheetFormatPr defaultColWidth="11.42578125" defaultRowHeight="12.75" customHeight="false" zeroHeight="false" outlineLevelRow="0" outlineLevelCol="0"/>
  <cols>
    <col collapsed="false" customWidth="true" hidden="false" outlineLevel="0" max="1" min="1" style="993" width="48.28"/>
    <col collapsed="false" customWidth="true" hidden="false" outlineLevel="0" max="2" min="2" style="993" width="32.43"/>
    <col collapsed="false" customWidth="true" hidden="false" outlineLevel="0" max="3" min="3" style="993" width="24.57"/>
    <col collapsed="false" customWidth="true" hidden="false" outlineLevel="0" max="4" min="4" style="993" width="35.56"/>
    <col collapsed="false" customWidth="false" hidden="false" outlineLevel="0" max="16384" min="5" style="993" width="11.42"/>
  </cols>
  <sheetData>
    <row r="1" customFormat="false" ht="39" hidden="false" customHeight="true" outlineLevel="0" collapsed="false">
      <c r="A1" s="994" t="s">
        <v>666</v>
      </c>
      <c r="B1" s="994"/>
      <c r="C1" s="994"/>
      <c r="D1" s="994"/>
      <c r="E1" s="995"/>
      <c r="F1" s="995"/>
      <c r="G1" s="995"/>
      <c r="H1" s="995"/>
      <c r="I1" s="995"/>
      <c r="J1" s="995"/>
      <c r="K1" s="995"/>
    </row>
    <row r="2" customFormat="false" ht="12.75" hidden="false" customHeight="false" outlineLevel="0" collapsed="false">
      <c r="A2" s="770" t="s">
        <v>667</v>
      </c>
      <c r="B2" s="770"/>
      <c r="C2" s="770"/>
      <c r="D2" s="770"/>
      <c r="E2" s="995"/>
      <c r="F2" s="995"/>
      <c r="G2" s="995"/>
      <c r="H2" s="995"/>
      <c r="I2" s="995"/>
      <c r="J2" s="995"/>
      <c r="K2" s="995"/>
    </row>
    <row r="3" customFormat="false" ht="22.5" hidden="false" customHeight="true" outlineLevel="0" collapsed="false">
      <c r="A3" s="996"/>
      <c r="B3" s="995"/>
      <c r="C3" s="995"/>
      <c r="D3" s="995"/>
      <c r="E3" s="995"/>
      <c r="F3" s="995"/>
      <c r="G3" s="995"/>
      <c r="H3" s="995"/>
      <c r="I3" s="995"/>
      <c r="J3" s="995"/>
      <c r="K3" s="995"/>
    </row>
    <row r="4" customFormat="false" ht="13.8" hidden="false" customHeight="false" outlineLevel="0" collapsed="false">
      <c r="A4" s="997" t="s">
        <v>682</v>
      </c>
      <c r="B4" s="997"/>
      <c r="C4" s="997"/>
      <c r="D4" s="997"/>
      <c r="E4" s="999"/>
      <c r="F4" s="999"/>
      <c r="G4" s="999"/>
      <c r="H4" s="999"/>
      <c r="I4" s="999"/>
      <c r="J4" s="999"/>
      <c r="K4" s="999"/>
    </row>
    <row r="5" customFormat="false" ht="13.8" hidden="false" customHeight="false" outlineLevel="0" collapsed="false">
      <c r="A5" s="1011" t="s">
        <v>683</v>
      </c>
      <c r="B5" s="1001"/>
      <c r="C5" s="1001"/>
      <c r="D5" s="1001"/>
      <c r="E5" s="999"/>
      <c r="F5" s="1001"/>
      <c r="G5" s="999"/>
      <c r="H5" s="1001"/>
      <c r="I5" s="1001"/>
      <c r="J5" s="1001"/>
      <c r="K5" s="1001"/>
    </row>
    <row r="6" customFormat="false" ht="12.75" hidden="false" customHeight="false" outlineLevel="0" collapsed="false">
      <c r="A6" s="1001"/>
      <c r="B6" s="1001"/>
      <c r="C6" s="1001"/>
      <c r="D6" s="1001"/>
      <c r="E6" s="999"/>
      <c r="F6" s="1001"/>
      <c r="G6" s="1001"/>
      <c r="H6" s="1001"/>
      <c r="I6" s="1001"/>
      <c r="J6" s="1001"/>
      <c r="K6" s="1001"/>
    </row>
    <row r="7" s="1005" customFormat="true" ht="33" hidden="false" customHeight="true" outlineLevel="0" collapsed="false">
      <c r="A7" s="1006" t="s">
        <v>670</v>
      </c>
      <c r="B7" s="1006" t="s">
        <v>671</v>
      </c>
      <c r="C7" s="1006" t="s">
        <v>460</v>
      </c>
      <c r="D7" s="1006" t="s">
        <v>684</v>
      </c>
      <c r="E7" s="1004"/>
      <c r="F7" s="1004"/>
      <c r="G7" s="1004"/>
      <c r="H7" s="1004"/>
      <c r="I7" s="1004"/>
      <c r="J7" s="1004"/>
      <c r="K7" s="1004"/>
    </row>
    <row r="8" s="995" customFormat="true" ht="38.25" hidden="false" customHeight="true" outlineLevel="0" collapsed="false">
      <c r="A8" s="1006" t="s">
        <v>685</v>
      </c>
      <c r="B8" s="1007" t="s">
        <v>686</v>
      </c>
      <c r="C8" s="1007" t="s">
        <v>345</v>
      </c>
      <c r="D8" s="1008" t="n">
        <v>1780</v>
      </c>
      <c r="E8" s="1009"/>
      <c r="F8" s="1009"/>
      <c r="G8" s="1009"/>
      <c r="H8" s="1009"/>
      <c r="I8" s="1009"/>
      <c r="J8" s="1009"/>
      <c r="K8" s="1009"/>
    </row>
    <row r="9" s="995" customFormat="true" ht="38.25" hidden="false" customHeight="true" outlineLevel="0" collapsed="false">
      <c r="A9" s="1006"/>
      <c r="B9" s="1007" t="s">
        <v>687</v>
      </c>
      <c r="C9" s="1007" t="s">
        <v>347</v>
      </c>
      <c r="D9" s="1008" t="n">
        <v>2220</v>
      </c>
      <c r="E9" s="1009"/>
      <c r="F9" s="1009"/>
      <c r="G9" s="1009"/>
      <c r="H9" s="1009"/>
      <c r="I9" s="1009"/>
      <c r="J9" s="1009"/>
      <c r="K9" s="1009"/>
    </row>
    <row r="10" s="995" customFormat="true" ht="38.25" hidden="false" customHeight="true" outlineLevel="0" collapsed="false">
      <c r="A10" s="1006"/>
      <c r="B10" s="1007" t="s">
        <v>688</v>
      </c>
      <c r="C10" s="1007" t="s">
        <v>349</v>
      </c>
      <c r="D10" s="1008" t="n">
        <v>2890</v>
      </c>
      <c r="E10" s="1009"/>
      <c r="F10" s="1009"/>
      <c r="G10" s="1009"/>
      <c r="H10" s="1009"/>
      <c r="I10" s="1009"/>
      <c r="J10" s="1009"/>
      <c r="K10" s="1009"/>
    </row>
    <row r="11" s="995" customFormat="true" ht="38.25" hidden="false" customHeight="true" outlineLevel="0" collapsed="false">
      <c r="A11" s="1006"/>
      <c r="B11" s="1007" t="s">
        <v>689</v>
      </c>
      <c r="C11" s="1007" t="s">
        <v>351</v>
      </c>
      <c r="D11" s="1008" t="n">
        <v>3330</v>
      </c>
      <c r="E11" s="1009"/>
      <c r="F11" s="1009"/>
      <c r="G11" s="1009"/>
      <c r="H11" s="1009"/>
      <c r="I11" s="1009"/>
      <c r="J11" s="1009"/>
      <c r="K11" s="1009"/>
    </row>
    <row r="12" s="995" customFormat="true" ht="38.25" hidden="false" customHeight="true" outlineLevel="0" collapsed="false">
      <c r="A12" s="1006" t="s">
        <v>690</v>
      </c>
      <c r="B12" s="1007" t="s">
        <v>686</v>
      </c>
      <c r="C12" s="1007" t="s">
        <v>353</v>
      </c>
      <c r="D12" s="1008" t="n">
        <v>890</v>
      </c>
      <c r="E12" s="1009"/>
      <c r="F12" s="1009"/>
      <c r="G12" s="1009"/>
      <c r="H12" s="1009"/>
      <c r="I12" s="1009"/>
      <c r="J12" s="1009"/>
      <c r="K12" s="1009"/>
    </row>
    <row r="13" s="995" customFormat="true" ht="38.25" hidden="false" customHeight="true" outlineLevel="0" collapsed="false">
      <c r="A13" s="1006"/>
      <c r="B13" s="1007" t="s">
        <v>687</v>
      </c>
      <c r="C13" s="1007" t="s">
        <v>356</v>
      </c>
      <c r="D13" s="1008" t="n">
        <v>1110</v>
      </c>
      <c r="E13" s="1009"/>
      <c r="F13" s="1009"/>
      <c r="G13" s="1009"/>
      <c r="H13" s="1009"/>
      <c r="I13" s="1009"/>
      <c r="J13" s="1009"/>
      <c r="K13" s="1009"/>
    </row>
    <row r="14" s="995" customFormat="true" ht="38.25" hidden="false" customHeight="true" outlineLevel="0" collapsed="false">
      <c r="A14" s="1006"/>
      <c r="B14" s="1007" t="s">
        <v>688</v>
      </c>
      <c r="C14" s="1007" t="s">
        <v>359</v>
      </c>
      <c r="D14" s="1008" t="n">
        <v>1445</v>
      </c>
      <c r="E14" s="1009"/>
      <c r="F14" s="1009"/>
      <c r="G14" s="1009"/>
      <c r="H14" s="1009"/>
      <c r="I14" s="1009"/>
      <c r="J14" s="1009"/>
      <c r="K14" s="1009"/>
    </row>
    <row r="15" s="995" customFormat="true" ht="38.25" hidden="false" customHeight="true" outlineLevel="0" collapsed="false">
      <c r="A15" s="1006"/>
      <c r="B15" s="1007" t="s">
        <v>689</v>
      </c>
      <c r="C15" s="1007" t="s">
        <v>362</v>
      </c>
      <c r="D15" s="1008" t="n">
        <v>1665</v>
      </c>
      <c r="E15" s="1009"/>
      <c r="F15" s="1009"/>
      <c r="G15" s="1009"/>
      <c r="H15" s="1009"/>
      <c r="I15" s="1009"/>
      <c r="J15" s="1009"/>
      <c r="K15" s="1009"/>
    </row>
    <row r="16" s="995" customFormat="true" ht="12.75" hidden="false" customHeight="false" outlineLevel="0" collapsed="false">
      <c r="A16" s="1012"/>
      <c r="B16" s="1012"/>
      <c r="C16" s="1012"/>
      <c r="D16" s="1013"/>
      <c r="E16" s="1009"/>
      <c r="F16" s="1009"/>
      <c r="G16" s="1009"/>
      <c r="H16" s="1009"/>
      <c r="I16" s="1009"/>
      <c r="J16" s="1009"/>
      <c r="K16" s="1009"/>
    </row>
    <row r="17" s="995" customFormat="true" ht="14.25" hidden="false" customHeight="true" outlineLevel="0" collapsed="false">
      <c r="A17" s="368" t="s">
        <v>691</v>
      </c>
      <c r="B17" s="368"/>
      <c r="C17" s="368"/>
      <c r="D17" s="368"/>
      <c r="E17" s="1009"/>
      <c r="F17" s="1009"/>
      <c r="G17" s="1009"/>
      <c r="H17" s="1009"/>
      <c r="I17" s="1009"/>
      <c r="J17" s="1009"/>
      <c r="K17" s="1009"/>
    </row>
    <row r="18" s="995" customFormat="true" ht="12.75" hidden="false" customHeight="false" outlineLevel="0" collapsed="false">
      <c r="A18" s="1009"/>
      <c r="B18" s="1009"/>
      <c r="C18" s="1009"/>
      <c r="D18" s="1009"/>
      <c r="E18" s="1009"/>
      <c r="F18" s="1009"/>
      <c r="G18" s="1009"/>
      <c r="H18" s="1009"/>
      <c r="I18" s="1009"/>
      <c r="J18" s="1009"/>
      <c r="K18" s="1009"/>
    </row>
    <row r="19" s="995" customFormat="true" ht="34.5" hidden="false" customHeight="true" outlineLevel="0" collapsed="false">
      <c r="A19" s="1011" t="s">
        <v>692</v>
      </c>
      <c r="B19" s="1006" t="s">
        <v>693</v>
      </c>
      <c r="C19" s="1006"/>
      <c r="D19" s="1008" t="n">
        <v>2334</v>
      </c>
      <c r="E19" s="1009"/>
      <c r="F19" s="1009"/>
      <c r="G19" s="1009"/>
      <c r="H19" s="1009"/>
      <c r="I19" s="1009"/>
      <c r="J19" s="1009"/>
      <c r="K19" s="1009"/>
    </row>
    <row r="20" customFormat="false" ht="38.25" hidden="false" customHeight="true" outlineLevel="0" collapsed="false">
      <c r="B20" s="1014" t="s">
        <v>694</v>
      </c>
      <c r="C20" s="1014"/>
      <c r="D20" s="1010" t="n">
        <v>1000</v>
      </c>
    </row>
    <row r="21" s="995" customFormat="true" ht="30" hidden="false" customHeight="true" outlineLevel="0" collapsed="false">
      <c r="A21" s="1011"/>
      <c r="B21" s="1015"/>
      <c r="C21" s="1015"/>
      <c r="D21" s="1016"/>
      <c r="E21" s="1009"/>
      <c r="F21" s="1009"/>
      <c r="G21" s="1009"/>
      <c r="H21" s="1009"/>
      <c r="I21" s="1009"/>
      <c r="J21" s="1009"/>
      <c r="K21" s="1009"/>
    </row>
  </sheetData>
  <sheetProtection algorithmName="SHA-512" hashValue="bcySow3cK8JJVaUw4nH1p/uEtocXzK0+FvSWFyEtZf0C2/kV6eJuFFhBry7px13Z4OR47TFoLS6LziYJnbFO4g==" saltValue="ctSG6v4sFW6EhwmJHDgcdg==" spinCount="100000" sheet="true" objects="true" scenarios="true" selectLockedCells="true" selectUnlockedCells="true"/>
  <mergeCells count="9">
    <mergeCell ref="A1:D1"/>
    <mergeCell ref="A2:D2"/>
    <mergeCell ref="A4:D4"/>
    <mergeCell ref="A8:A11"/>
    <mergeCell ref="A12:A15"/>
    <mergeCell ref="A17:D17"/>
    <mergeCell ref="B19:C19"/>
    <mergeCell ref="B20:C20"/>
    <mergeCell ref="B21:C21"/>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47"/>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4.25" customHeight="true" zeroHeight="false" outlineLevelRow="0" outlineLevelCol="0"/>
  <cols>
    <col collapsed="false" customWidth="true" hidden="false" outlineLevel="0" max="1" min="1" style="236" width="35"/>
    <col collapsed="false" customWidth="true" hidden="false" outlineLevel="0" max="2" min="2" style="236" width="14"/>
    <col collapsed="false" customWidth="true" hidden="false" outlineLevel="0" max="3" min="3" style="236" width="65.71"/>
    <col collapsed="false" customWidth="true" hidden="false" outlineLevel="0" max="4" min="4" style="236" width="10.71"/>
    <col collapsed="false" customWidth="true" hidden="false" outlineLevel="0" max="6" min="5" style="236" width="5.71"/>
    <col collapsed="false" customWidth="true" hidden="false" outlineLevel="0" max="7" min="7" style="236" width="10.71"/>
    <col collapsed="false" customWidth="true" hidden="false" outlineLevel="0" max="8" min="8" style="236" width="6.86"/>
    <col collapsed="false" customWidth="true" hidden="false" outlineLevel="0" max="9" min="9" style="236" width="3.57"/>
    <col collapsed="false" customWidth="false" hidden="false" outlineLevel="0" max="16384" min="10" style="236" width="11.42"/>
  </cols>
  <sheetData>
    <row r="1" customFormat="false" ht="24.75" hidden="false" customHeight="true" outlineLevel="0" collapsed="false">
      <c r="A1" s="323" t="s">
        <v>695</v>
      </c>
      <c r="B1" s="323"/>
      <c r="C1" s="323"/>
      <c r="D1" s="323"/>
      <c r="E1" s="323"/>
      <c r="F1" s="323"/>
    </row>
    <row r="2" customFormat="false" ht="14.25" hidden="false" customHeight="true" outlineLevel="0" collapsed="false">
      <c r="A2" s="649" t="s">
        <v>696</v>
      </c>
      <c r="B2" s="649"/>
      <c r="C2" s="649"/>
      <c r="D2" s="649"/>
      <c r="E2" s="649"/>
      <c r="F2" s="649"/>
    </row>
    <row r="3" customFormat="false" ht="45" hidden="false" customHeight="true" outlineLevel="0" collapsed="false">
      <c r="A3" s="1017"/>
      <c r="B3" s="1018"/>
      <c r="C3" s="1018"/>
      <c r="D3" s="1019" t="s">
        <v>697</v>
      </c>
      <c r="E3" s="1019"/>
      <c r="F3" s="1019"/>
      <c r="G3" s="1019" t="s">
        <v>698</v>
      </c>
      <c r="H3" s="1019"/>
      <c r="I3" s="1019"/>
      <c r="J3" s="311"/>
      <c r="K3" s="311"/>
    </row>
    <row r="4" customFormat="false" ht="14.25" hidden="false" customHeight="true" outlineLevel="0" collapsed="false">
      <c r="A4" s="1020" t="s">
        <v>699</v>
      </c>
      <c r="B4" s="919"/>
      <c r="C4" s="919"/>
      <c r="D4" s="1021" t="n">
        <f aca="false">'INDEMNITES INDEXEES'!E19</f>
        <v>1274.88</v>
      </c>
      <c r="E4" s="1021"/>
      <c r="F4" s="1021"/>
      <c r="G4" s="1021" t="n">
        <f aca="false">'INDEMNITES INDEXEES'!F19</f>
        <v>2550</v>
      </c>
      <c r="H4" s="1021"/>
      <c r="I4" s="1021"/>
      <c r="J4" s="311"/>
      <c r="K4" s="311"/>
    </row>
    <row r="5" customFormat="false" ht="14.25" hidden="false" customHeight="true" outlineLevel="0" collapsed="false">
      <c r="A5" s="1022" t="s">
        <v>700</v>
      </c>
      <c r="B5" s="919" t="s">
        <v>701</v>
      </c>
      <c r="C5" s="921"/>
      <c r="D5" s="1021"/>
      <c r="E5" s="1021"/>
      <c r="F5" s="1021"/>
      <c r="G5" s="1021"/>
      <c r="H5" s="1021"/>
      <c r="I5" s="1021"/>
      <c r="J5" s="311"/>
      <c r="K5" s="311"/>
    </row>
    <row r="6" customFormat="false" ht="14.25" hidden="false" customHeight="true" outlineLevel="0" collapsed="false">
      <c r="A6" s="1023"/>
      <c r="B6" s="1024"/>
      <c r="C6" s="926"/>
      <c r="D6" s="1021"/>
      <c r="E6" s="1021"/>
      <c r="F6" s="1021"/>
      <c r="G6" s="1021"/>
      <c r="H6" s="1021"/>
      <c r="I6" s="1021"/>
      <c r="J6" s="311"/>
      <c r="K6" s="311"/>
    </row>
    <row r="7" customFormat="false" ht="14.25" hidden="false" customHeight="true" outlineLevel="0" collapsed="false">
      <c r="A7" s="1025"/>
      <c r="B7" s="1026" t="s">
        <v>560</v>
      </c>
      <c r="C7" s="921"/>
      <c r="D7" s="1027"/>
      <c r="E7" s="916"/>
      <c r="F7" s="1028"/>
      <c r="G7" s="1027"/>
      <c r="H7" s="916"/>
      <c r="I7" s="1028"/>
      <c r="J7" s="311"/>
      <c r="K7" s="311"/>
    </row>
    <row r="8" customFormat="false" ht="14.25" hidden="false" customHeight="true" outlineLevel="0" collapsed="false">
      <c r="A8" s="1025"/>
      <c r="B8" s="921"/>
      <c r="C8" s="921"/>
      <c r="D8" s="1029"/>
      <c r="E8" s="919"/>
      <c r="F8" s="1030"/>
      <c r="G8" s="1029"/>
      <c r="H8" s="919"/>
      <c r="I8" s="1030"/>
      <c r="J8" s="311"/>
      <c r="K8" s="311"/>
    </row>
    <row r="9" customFormat="false" ht="14.25" hidden="false" customHeight="true" outlineLevel="0" collapsed="false">
      <c r="A9" s="1031" t="s">
        <v>702</v>
      </c>
      <c r="B9" s="1032" t="n">
        <v>1</v>
      </c>
      <c r="C9" s="921" t="s">
        <v>703</v>
      </c>
      <c r="D9" s="1033" t="n">
        <f aca="false">'INDEMNITES INDEXEES'!E11</f>
        <v>1308.72</v>
      </c>
      <c r="E9" s="1033"/>
      <c r="F9" s="1033"/>
      <c r="G9" s="1033" t="n">
        <f aca="false">'INDEMNITES INDEXEES'!F11</f>
        <v>1308.72</v>
      </c>
      <c r="H9" s="1033"/>
      <c r="I9" s="1033"/>
      <c r="J9" s="311"/>
      <c r="K9" s="311"/>
    </row>
    <row r="10" customFormat="false" ht="14.25" hidden="false" customHeight="true" outlineLevel="0" collapsed="false">
      <c r="A10" s="1025" t="s">
        <v>704</v>
      </c>
      <c r="B10" s="683"/>
      <c r="C10" s="921"/>
      <c r="D10" s="1029"/>
      <c r="E10" s="919"/>
      <c r="F10" s="1030"/>
      <c r="G10" s="1029"/>
      <c r="H10" s="919"/>
      <c r="I10" s="1030"/>
      <c r="J10" s="311"/>
      <c r="K10" s="311"/>
    </row>
    <row r="11" customFormat="false" ht="14.25" hidden="false" customHeight="true" outlineLevel="0" collapsed="false">
      <c r="A11" s="1025"/>
      <c r="B11" s="1032" t="n">
        <v>2</v>
      </c>
      <c r="C11" s="921" t="s">
        <v>705</v>
      </c>
      <c r="D11" s="1033" t="n">
        <f aca="false">'INDEMNITES INDEXEES'!E12</f>
        <v>1497.84</v>
      </c>
      <c r="E11" s="1033"/>
      <c r="F11" s="1033"/>
      <c r="G11" s="1033" t="n">
        <f aca="false">'INDEMNITES INDEXEES'!F12</f>
        <v>1497.84</v>
      </c>
      <c r="H11" s="1033"/>
      <c r="I11" s="1033"/>
      <c r="J11" s="311"/>
      <c r="K11" s="311"/>
    </row>
    <row r="12" customFormat="false" ht="14.25" hidden="false" customHeight="true" outlineLevel="0" collapsed="false">
      <c r="A12" s="1034" t="s">
        <v>706</v>
      </c>
      <c r="B12" s="1032"/>
      <c r="C12" s="921"/>
      <c r="D12" s="1029"/>
      <c r="E12" s="919"/>
      <c r="F12" s="1030"/>
      <c r="G12" s="1029"/>
      <c r="H12" s="919"/>
      <c r="I12" s="1030"/>
      <c r="J12" s="311"/>
      <c r="K12" s="311"/>
    </row>
    <row r="13" customFormat="false" ht="14.25" hidden="false" customHeight="true" outlineLevel="0" collapsed="false">
      <c r="A13" s="1025"/>
      <c r="B13" s="1032" t="n">
        <v>3</v>
      </c>
      <c r="C13" s="921" t="s">
        <v>707</v>
      </c>
      <c r="D13" s="1033" t="n">
        <f aca="false">D11</f>
        <v>1497.84</v>
      </c>
      <c r="E13" s="1033"/>
      <c r="F13" s="1033"/>
      <c r="G13" s="1033" t="n">
        <f aca="false">G11</f>
        <v>1497.84</v>
      </c>
      <c r="H13" s="1033"/>
      <c r="I13" s="1033"/>
      <c r="J13" s="311"/>
      <c r="K13" s="311"/>
    </row>
    <row r="14" customFormat="false" ht="14.25" hidden="false" customHeight="true" outlineLevel="0" collapsed="false">
      <c r="A14" s="1025"/>
      <c r="B14" s="1032"/>
      <c r="C14" s="921"/>
      <c r="D14" s="1029"/>
      <c r="E14" s="919"/>
      <c r="F14" s="1030"/>
      <c r="G14" s="1029"/>
      <c r="H14" s="919"/>
      <c r="I14" s="1030"/>
      <c r="J14" s="311"/>
      <c r="K14" s="311"/>
    </row>
    <row r="15" customFormat="false" ht="14.25" hidden="false" customHeight="true" outlineLevel="0" collapsed="false">
      <c r="A15" s="1025"/>
      <c r="B15" s="1032" t="n">
        <v>4</v>
      </c>
      <c r="C15" s="921" t="s">
        <v>708</v>
      </c>
      <c r="D15" s="1033" t="n">
        <f aca="false">D11</f>
        <v>1497.84</v>
      </c>
      <c r="E15" s="1033"/>
      <c r="F15" s="1033"/>
      <c r="G15" s="1033" t="n">
        <f aca="false">G11</f>
        <v>1497.84</v>
      </c>
      <c r="H15" s="1033"/>
      <c r="I15" s="1033"/>
      <c r="J15" s="311"/>
      <c r="K15" s="311"/>
    </row>
    <row r="16" customFormat="false" ht="14.25" hidden="false" customHeight="true" outlineLevel="0" collapsed="false">
      <c r="A16" s="1025"/>
      <c r="B16" s="1032"/>
      <c r="C16" s="921"/>
      <c r="D16" s="1029"/>
      <c r="E16" s="919"/>
      <c r="F16" s="1030"/>
      <c r="G16" s="1029"/>
      <c r="H16" s="919"/>
      <c r="I16" s="1030"/>
      <c r="J16" s="311"/>
      <c r="K16" s="311"/>
    </row>
    <row r="17" customFormat="false" ht="14.25" hidden="false" customHeight="true" outlineLevel="0" collapsed="false">
      <c r="A17" s="1025"/>
      <c r="B17" s="1032" t="n">
        <v>5</v>
      </c>
      <c r="C17" s="921" t="s">
        <v>709</v>
      </c>
      <c r="D17" s="1033" t="n">
        <f aca="false">'INDEMNITES INDEXEES'!E15</f>
        <v>951.96</v>
      </c>
      <c r="E17" s="1033"/>
      <c r="F17" s="1033"/>
      <c r="G17" s="1033" t="n">
        <f aca="false">'INDEMNITES INDEXEES'!F17</f>
        <v>951.96</v>
      </c>
      <c r="H17" s="1033"/>
      <c r="I17" s="1033"/>
      <c r="J17" s="311"/>
      <c r="K17" s="311"/>
    </row>
    <row r="18" customFormat="false" ht="14.25" hidden="false" customHeight="true" outlineLevel="0" collapsed="false">
      <c r="A18" s="1025"/>
      <c r="B18" s="1032"/>
      <c r="C18" s="921"/>
      <c r="D18" s="1033"/>
      <c r="E18" s="1033"/>
      <c r="F18" s="1033"/>
      <c r="G18" s="1033"/>
      <c r="H18" s="1033"/>
      <c r="I18" s="1033"/>
      <c r="J18" s="311"/>
      <c r="K18" s="311"/>
    </row>
    <row r="19" customFormat="false" ht="14.25" hidden="false" customHeight="true" outlineLevel="0" collapsed="false">
      <c r="A19" s="1025"/>
      <c r="B19" s="1032" t="n">
        <v>6</v>
      </c>
      <c r="C19" s="921" t="s">
        <v>710</v>
      </c>
      <c r="D19" s="1033" t="n">
        <f aca="false">D11</f>
        <v>1497.84</v>
      </c>
      <c r="E19" s="1033"/>
      <c r="F19" s="1033"/>
      <c r="G19" s="1033" t="n">
        <f aca="false">G11</f>
        <v>1497.84</v>
      </c>
      <c r="H19" s="1033"/>
      <c r="I19" s="1033"/>
      <c r="J19" s="311"/>
      <c r="K19" s="311"/>
    </row>
    <row r="20" customFormat="false" ht="14.25" hidden="false" customHeight="true" outlineLevel="0" collapsed="false">
      <c r="A20" s="1025"/>
      <c r="B20" s="1035"/>
      <c r="C20" s="921" t="s">
        <v>711</v>
      </c>
      <c r="D20" s="1029"/>
      <c r="E20" s="919"/>
      <c r="F20" s="1030"/>
      <c r="G20" s="1029"/>
      <c r="H20" s="919"/>
      <c r="I20" s="1030"/>
      <c r="J20" s="311"/>
      <c r="K20" s="311"/>
    </row>
    <row r="21" customFormat="false" ht="14.25" hidden="false" customHeight="true" outlineLevel="0" collapsed="false">
      <c r="A21" s="1025"/>
      <c r="B21" s="1035"/>
      <c r="C21" s="921"/>
      <c r="D21" s="1029"/>
      <c r="E21" s="919"/>
      <c r="F21" s="1030"/>
      <c r="G21" s="1029"/>
      <c r="H21" s="919"/>
      <c r="I21" s="1030"/>
      <c r="J21" s="311"/>
      <c r="K21" s="311"/>
    </row>
    <row r="22" customFormat="false" ht="14.25" hidden="false" customHeight="true" outlineLevel="0" collapsed="false">
      <c r="A22" s="1025"/>
      <c r="B22" s="1032" t="n">
        <v>7</v>
      </c>
      <c r="C22" s="921" t="s">
        <v>712</v>
      </c>
      <c r="D22" s="1033" t="n">
        <f aca="false">D11</f>
        <v>1497.84</v>
      </c>
      <c r="E22" s="1033"/>
      <c r="F22" s="1033"/>
      <c r="G22" s="1033" t="n">
        <f aca="false">G11</f>
        <v>1497.84</v>
      </c>
      <c r="H22" s="1033"/>
      <c r="I22" s="1033"/>
      <c r="J22" s="311"/>
      <c r="K22" s="311"/>
    </row>
    <row r="23" customFormat="false" ht="14.25" hidden="false" customHeight="true" outlineLevel="0" collapsed="false">
      <c r="A23" s="1025"/>
      <c r="B23" s="1035"/>
      <c r="C23" s="921" t="s">
        <v>713</v>
      </c>
      <c r="D23" s="1033"/>
      <c r="E23" s="1033"/>
      <c r="F23" s="1033"/>
      <c r="G23" s="1029"/>
      <c r="H23" s="919"/>
      <c r="I23" s="1030"/>
      <c r="J23" s="311"/>
      <c r="K23" s="311"/>
    </row>
    <row r="24" customFormat="false" ht="14.25" hidden="false" customHeight="true" outlineLevel="0" collapsed="false">
      <c r="A24" s="1036"/>
      <c r="B24" s="1037"/>
      <c r="C24" s="1038"/>
      <c r="D24" s="1039"/>
      <c r="E24" s="1039"/>
      <c r="F24" s="1039"/>
      <c r="G24" s="1039"/>
      <c r="H24" s="1039"/>
      <c r="I24" s="1039"/>
      <c r="J24" s="311"/>
      <c r="K24" s="311"/>
    </row>
    <row r="25" customFormat="false" ht="14.25" hidden="false" customHeight="true" outlineLevel="0" collapsed="false">
      <c r="A25" s="649"/>
      <c r="B25" s="919"/>
      <c r="C25" s="919"/>
      <c r="D25" s="1040"/>
      <c r="E25" s="1040"/>
      <c r="F25" s="1040"/>
      <c r="G25" s="311"/>
      <c r="H25" s="311"/>
      <c r="I25" s="311"/>
      <c r="J25" s="311"/>
      <c r="K25" s="311"/>
    </row>
    <row r="26" customFormat="false" ht="14.25" hidden="false" customHeight="true" outlineLevel="0" collapsed="false">
      <c r="A26" s="649"/>
      <c r="B26" s="919"/>
      <c r="C26" s="919"/>
      <c r="D26" s="1040"/>
      <c r="E26" s="1040"/>
      <c r="F26" s="1040"/>
      <c r="G26" s="311"/>
      <c r="H26" s="311"/>
      <c r="I26" s="311"/>
      <c r="J26" s="311"/>
      <c r="K26" s="311"/>
    </row>
    <row r="27" customFormat="false" ht="26.25" hidden="false" customHeight="true" outlineLevel="0" collapsed="false">
      <c r="A27" s="323" t="s">
        <v>714</v>
      </c>
      <c r="B27" s="323"/>
      <c r="C27" s="323"/>
      <c r="D27" s="323"/>
      <c r="E27" s="323"/>
      <c r="F27" s="323"/>
      <c r="G27" s="311"/>
      <c r="H27" s="311"/>
      <c r="I27" s="311"/>
      <c r="J27" s="311"/>
      <c r="K27" s="311"/>
    </row>
    <row r="28" customFormat="false" ht="14.25" hidden="false" customHeight="true" outlineLevel="0" collapsed="false">
      <c r="A28" s="1041"/>
      <c r="B28" s="1042"/>
      <c r="C28" s="1018"/>
      <c r="D28" s="1043" t="n">
        <f aca="false">'INDEMNITES INDEXEES'!E18</f>
        <v>476.04</v>
      </c>
      <c r="E28" s="1043"/>
      <c r="F28" s="1043"/>
      <c r="G28" s="1043" t="n">
        <f aca="false">'INDEMNITES INDEXEES'!F18</f>
        <v>748.92</v>
      </c>
      <c r="H28" s="1043"/>
      <c r="I28" s="1043"/>
      <c r="J28" s="311"/>
      <c r="K28" s="311"/>
    </row>
    <row r="29" customFormat="false" ht="14.25" hidden="false" customHeight="true" outlineLevel="0" collapsed="false">
      <c r="A29" s="1031" t="s">
        <v>702</v>
      </c>
      <c r="B29" s="320"/>
      <c r="C29" s="919"/>
      <c r="D29" s="1043"/>
      <c r="E29" s="1043"/>
      <c r="F29" s="1043"/>
      <c r="G29" s="1043"/>
      <c r="H29" s="1043"/>
      <c r="I29" s="1043"/>
      <c r="J29" s="311"/>
      <c r="K29" s="311"/>
    </row>
    <row r="30" customFormat="false" ht="14.25" hidden="false" customHeight="true" outlineLevel="0" collapsed="false">
      <c r="A30" s="1025" t="s">
        <v>715</v>
      </c>
      <c r="B30" s="1044" t="s">
        <v>716</v>
      </c>
      <c r="C30" s="1044"/>
      <c r="D30" s="1043"/>
      <c r="E30" s="1043"/>
      <c r="F30" s="1043"/>
      <c r="G30" s="1043"/>
      <c r="H30" s="1043"/>
      <c r="I30" s="1043"/>
      <c r="J30" s="311"/>
      <c r="K30" s="311"/>
    </row>
    <row r="31" customFormat="false" ht="14.25" hidden="false" customHeight="true" outlineLevel="0" collapsed="false">
      <c r="A31" s="1045"/>
      <c r="B31" s="664"/>
      <c r="C31" s="919"/>
      <c r="D31" s="1043"/>
      <c r="E31" s="1043"/>
      <c r="F31" s="1043"/>
      <c r="G31" s="1043"/>
      <c r="H31" s="1043"/>
      <c r="I31" s="1043"/>
      <c r="J31" s="311"/>
      <c r="K31" s="311"/>
    </row>
    <row r="32" customFormat="false" ht="14.25" hidden="false" customHeight="true" outlineLevel="0" collapsed="false">
      <c r="A32" s="1046" t="s">
        <v>717</v>
      </c>
      <c r="B32" s="1047"/>
      <c r="C32" s="1037"/>
      <c r="D32" s="1043"/>
      <c r="E32" s="1043"/>
      <c r="F32" s="1043"/>
      <c r="G32" s="1043"/>
      <c r="H32" s="1043"/>
      <c r="I32" s="1043"/>
      <c r="J32" s="311"/>
      <c r="K32" s="311"/>
    </row>
    <row r="33" customFormat="false" ht="14.25" hidden="false" customHeight="true" outlineLevel="0" collapsed="false">
      <c r="A33" s="649"/>
      <c r="B33" s="919"/>
      <c r="C33" s="919"/>
      <c r="D33" s="1040"/>
      <c r="E33" s="1040"/>
      <c r="F33" s="1040"/>
      <c r="G33" s="311"/>
      <c r="H33" s="311"/>
      <c r="I33" s="311"/>
      <c r="J33" s="311"/>
      <c r="K33" s="311"/>
    </row>
    <row r="34" customFormat="false" ht="14.25" hidden="false" customHeight="true" outlineLevel="0" collapsed="false">
      <c r="A34" s="919"/>
      <c r="B34" s="919"/>
      <c r="C34" s="919"/>
      <c r="D34" s="919"/>
      <c r="E34" s="919"/>
      <c r="F34" s="919"/>
      <c r="G34" s="311"/>
      <c r="H34" s="311"/>
      <c r="I34" s="311"/>
      <c r="J34" s="311"/>
      <c r="K34" s="311"/>
    </row>
    <row r="35" customFormat="false" ht="23.25" hidden="false" customHeight="true" outlineLevel="0" collapsed="false">
      <c r="A35" s="323" t="s">
        <v>718</v>
      </c>
      <c r="B35" s="323"/>
      <c r="C35" s="323"/>
      <c r="D35" s="323"/>
      <c r="E35" s="323"/>
      <c r="F35" s="323"/>
    </row>
    <row r="36" customFormat="false" ht="14.25" hidden="false" customHeight="true" outlineLevel="0" collapsed="false">
      <c r="A36" s="649" t="s">
        <v>719</v>
      </c>
      <c r="B36" s="649"/>
      <c r="C36" s="649"/>
      <c r="D36" s="649"/>
      <c r="E36" s="649"/>
      <c r="F36" s="649"/>
    </row>
    <row r="37" customFormat="false" ht="14.25" hidden="false" customHeight="true" outlineLevel="0" collapsed="false">
      <c r="A37" s="1041" t="s">
        <v>720</v>
      </c>
      <c r="B37" s="1042"/>
      <c r="C37" s="1018"/>
      <c r="D37" s="1043" t="n">
        <v>1609.4</v>
      </c>
      <c r="E37" s="1043"/>
      <c r="F37" s="1043"/>
    </row>
    <row r="38" customFormat="false" ht="14.25" hidden="false" customHeight="true" outlineLevel="0" collapsed="false">
      <c r="A38" s="1048" t="s">
        <v>721</v>
      </c>
      <c r="B38" s="320"/>
      <c r="C38" s="919" t="s">
        <v>722</v>
      </c>
      <c r="D38" s="1043"/>
      <c r="E38" s="1043"/>
      <c r="F38" s="1043"/>
    </row>
    <row r="39" customFormat="false" ht="14.25" hidden="false" customHeight="true" outlineLevel="0" collapsed="false">
      <c r="A39" s="1048" t="s">
        <v>723</v>
      </c>
      <c r="B39" s="664"/>
      <c r="C39" s="919" t="s">
        <v>724</v>
      </c>
      <c r="D39" s="1043"/>
      <c r="E39" s="1043"/>
      <c r="F39" s="1043"/>
    </row>
    <row r="40" customFormat="false" ht="14.25" hidden="false" customHeight="true" outlineLevel="0" collapsed="false">
      <c r="A40" s="1049" t="s">
        <v>725</v>
      </c>
      <c r="B40" s="1047"/>
      <c r="C40" s="1037"/>
      <c r="D40" s="1043"/>
      <c r="E40" s="1043"/>
      <c r="F40" s="1043"/>
    </row>
    <row r="42" customFormat="false" ht="21" hidden="false" customHeight="true" outlineLevel="0" collapsed="false">
      <c r="A42" s="323" t="s">
        <v>726</v>
      </c>
      <c r="B42" s="323"/>
      <c r="C42" s="323"/>
      <c r="D42" s="323"/>
      <c r="E42" s="323"/>
      <c r="F42" s="323"/>
    </row>
    <row r="43" customFormat="false" ht="14.25" hidden="false" customHeight="true" outlineLevel="0" collapsed="false">
      <c r="A43" s="649" t="s">
        <v>727</v>
      </c>
      <c r="B43" s="649"/>
      <c r="C43" s="649"/>
      <c r="D43" s="649"/>
      <c r="E43" s="649"/>
      <c r="F43" s="649"/>
    </row>
    <row r="44" customFormat="false" ht="14.25" hidden="false" customHeight="true" outlineLevel="0" collapsed="false">
      <c r="A44" s="1041" t="s">
        <v>728</v>
      </c>
      <c r="B44" s="1042"/>
      <c r="C44" s="1018"/>
      <c r="D44" s="1043" t="n">
        <v>2550</v>
      </c>
      <c r="E44" s="1043"/>
      <c r="F44" s="1043"/>
    </row>
    <row r="45" customFormat="false" ht="14.25" hidden="false" customHeight="true" outlineLevel="0" collapsed="false">
      <c r="A45" s="1048" t="s">
        <v>729</v>
      </c>
      <c r="B45" s="1050"/>
      <c r="C45" s="919" t="s">
        <v>730</v>
      </c>
      <c r="D45" s="1043"/>
      <c r="E45" s="1043"/>
      <c r="F45" s="1043"/>
    </row>
    <row r="46" customFormat="false" ht="14.25" hidden="false" customHeight="true" outlineLevel="0" collapsed="false">
      <c r="A46" s="1048" t="s">
        <v>731</v>
      </c>
      <c r="B46" s="664"/>
      <c r="C46" s="919" t="s">
        <v>732</v>
      </c>
      <c r="D46" s="1043"/>
      <c r="E46" s="1043"/>
      <c r="F46" s="1043"/>
    </row>
    <row r="47" customFormat="false" ht="14.25" hidden="false" customHeight="true" outlineLevel="0" collapsed="false">
      <c r="A47" s="1049" t="s">
        <v>733</v>
      </c>
      <c r="B47" s="1047"/>
      <c r="C47" s="1037"/>
      <c r="D47" s="1043"/>
      <c r="E47" s="1043"/>
      <c r="F47" s="1043"/>
    </row>
  </sheetData>
  <sheetProtection algorithmName="SHA-512" hashValue="6qIb0QjNpx94MFr5mMtqnabm1i/2gFDoNG+sV6rEkY2lJu939oE6wUeQ+rvZ4Q1NS2NpSzGFUAihbo+9WUg/CQ==" saltValue="Yb9d1uaqZaznKxOpsfjuyg==" spinCount="100000" sheet="true" selectLockedCells="true" selectUnlockedCells="true"/>
  <mergeCells count="35">
    <mergeCell ref="A1:F1"/>
    <mergeCell ref="A2:F2"/>
    <mergeCell ref="D3:F3"/>
    <mergeCell ref="G3:I3"/>
    <mergeCell ref="D4:F6"/>
    <mergeCell ref="G4:I6"/>
    <mergeCell ref="D9:F9"/>
    <mergeCell ref="G9:I9"/>
    <mergeCell ref="D11:F11"/>
    <mergeCell ref="G11:I11"/>
    <mergeCell ref="D13:F13"/>
    <mergeCell ref="G13:I13"/>
    <mergeCell ref="D15:F15"/>
    <mergeCell ref="G15:I15"/>
    <mergeCell ref="D17:F17"/>
    <mergeCell ref="G17:I17"/>
    <mergeCell ref="D18:F18"/>
    <mergeCell ref="G18:I18"/>
    <mergeCell ref="D19:F19"/>
    <mergeCell ref="G19:I19"/>
    <mergeCell ref="D22:F22"/>
    <mergeCell ref="G22:I22"/>
    <mergeCell ref="D23:F23"/>
    <mergeCell ref="D24:F24"/>
    <mergeCell ref="G24:I24"/>
    <mergeCell ref="A27:F27"/>
    <mergeCell ref="D28:F32"/>
    <mergeCell ref="G28:I32"/>
    <mergeCell ref="B30:C30"/>
    <mergeCell ref="A35:F35"/>
    <mergeCell ref="A36:F36"/>
    <mergeCell ref="D37:F40"/>
    <mergeCell ref="A42:F42"/>
    <mergeCell ref="A43:F43"/>
    <mergeCell ref="D44:F47"/>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48"/>
  <sheetViews>
    <sheetView showFormulas="false" showGridLines="false" showRowColHeaders="true" showZeros="true" rightToLeft="false" tabSelected="false" showOutlineSymbols="true" defaultGridColor="true" view="normal" topLeftCell="A1" colorId="64" zoomScale="100" zoomScaleNormal="100" zoomScalePageLayoutView="70" workbookViewId="0">
      <selection pane="topLeft" activeCell="B5" activeCellId="0" sqref="B5"/>
    </sheetView>
  </sheetViews>
  <sheetFormatPr defaultColWidth="11.42578125" defaultRowHeight="18" customHeight="true" zeroHeight="false" outlineLevelRow="0" outlineLevelCol="0"/>
  <cols>
    <col collapsed="false" customWidth="true" hidden="false" outlineLevel="0" max="1" min="1" style="236" width="42.71"/>
    <col collapsed="false" customWidth="true" hidden="false" outlineLevel="0" max="2" min="2" style="1051" width="24.14"/>
    <col collapsed="false" customWidth="true" hidden="false" outlineLevel="0" max="7" min="3" style="236" width="22"/>
    <col collapsed="false" customWidth="false" hidden="false" outlineLevel="0" max="16384" min="8" style="236" width="11.42"/>
  </cols>
  <sheetData>
    <row r="1" customFormat="false" ht="29.25" hidden="false" customHeight="true" outlineLevel="0" collapsed="false">
      <c r="A1" s="323" t="s">
        <v>734</v>
      </c>
      <c r="B1" s="323"/>
      <c r="C1" s="323"/>
      <c r="D1" s="323"/>
      <c r="E1" s="323"/>
      <c r="F1" s="323"/>
      <c r="G1" s="323"/>
    </row>
    <row r="2" customFormat="false" ht="18" hidden="false" customHeight="true" outlineLevel="0" collapsed="false">
      <c r="A2" s="1052"/>
      <c r="C2" s="1051"/>
      <c r="D2" s="1051"/>
      <c r="E2" s="1051"/>
      <c r="F2" s="1051"/>
      <c r="G2" s="1051"/>
    </row>
    <row r="3" s="311" customFormat="true" ht="45" hidden="false" customHeight="true" outlineLevel="0" collapsed="false">
      <c r="B3" s="118"/>
    </row>
    <row r="4" s="311" customFormat="true" ht="18" hidden="false" customHeight="true" outlineLevel="0" collapsed="false">
      <c r="A4" s="1053" t="s">
        <v>735</v>
      </c>
      <c r="B4" s="1054"/>
      <c r="C4" s="1054"/>
      <c r="D4" s="1055"/>
      <c r="E4" s="1056"/>
      <c r="F4" s="1057" t="n">
        <v>45170</v>
      </c>
      <c r="G4" s="1057"/>
    </row>
    <row r="5" s="311" customFormat="true" ht="18" hidden="false" customHeight="true" outlineLevel="0" collapsed="false">
      <c r="A5" s="1053"/>
      <c r="B5" s="1058" t="s">
        <v>736</v>
      </c>
      <c r="C5" s="1058"/>
      <c r="D5" s="1058"/>
      <c r="E5" s="1058"/>
      <c r="F5" s="1059" t="n">
        <f aca="false">'INDEMNITES INDEXEES'!F20</f>
        <v>2982.6</v>
      </c>
      <c r="G5" s="1059"/>
    </row>
    <row r="6" s="311" customFormat="true" ht="18" hidden="false" customHeight="true" outlineLevel="0" collapsed="false">
      <c r="A6" s="1053"/>
      <c r="B6" s="1058" t="s">
        <v>737</v>
      </c>
      <c r="C6" s="1058"/>
      <c r="D6" s="1058"/>
      <c r="E6" s="1058"/>
      <c r="F6" s="1059"/>
      <c r="G6" s="1059"/>
    </row>
    <row r="7" s="311" customFormat="true" ht="18" hidden="false" customHeight="true" outlineLevel="0" collapsed="false">
      <c r="A7" s="1053"/>
      <c r="B7" s="1058"/>
      <c r="C7" s="1058"/>
      <c r="D7" s="1058"/>
      <c r="E7" s="1058"/>
      <c r="F7" s="1059"/>
      <c r="G7" s="1059"/>
    </row>
    <row r="8" s="311" customFormat="true" ht="18" hidden="false" customHeight="true" outlineLevel="0" collapsed="false">
      <c r="A8" s="1060" t="s">
        <v>738</v>
      </c>
      <c r="B8" s="658"/>
      <c r="C8" s="649"/>
      <c r="D8" s="1061"/>
      <c r="E8" s="921"/>
      <c r="F8" s="1059"/>
      <c r="G8" s="1059"/>
    </row>
    <row r="9" s="311" customFormat="true" ht="18" hidden="false" customHeight="true" outlineLevel="0" collapsed="false">
      <c r="A9" s="1062" t="s">
        <v>739</v>
      </c>
      <c r="B9" s="1063"/>
      <c r="C9" s="1054"/>
      <c r="D9" s="1064"/>
      <c r="E9" s="1055"/>
      <c r="F9" s="1065" t="s">
        <v>643</v>
      </c>
      <c r="G9" s="1066" t="s">
        <v>638</v>
      </c>
    </row>
    <row r="10" s="311" customFormat="true" ht="18" hidden="false" customHeight="true" outlineLevel="0" collapsed="false">
      <c r="A10" s="1062"/>
      <c r="B10" s="703"/>
      <c r="C10" s="1067"/>
      <c r="D10" s="1068"/>
      <c r="E10" s="931"/>
      <c r="F10" s="1065" t="n">
        <v>1765</v>
      </c>
      <c r="G10" s="1066" t="n">
        <f aca="false">F10+F10*20%</f>
        <v>2118</v>
      </c>
    </row>
    <row r="11" s="311" customFormat="true" ht="18" hidden="false" customHeight="true" outlineLevel="0" collapsed="false">
      <c r="A11" s="1062"/>
      <c r="B11" s="703" t="s">
        <v>740</v>
      </c>
      <c r="C11" s="703"/>
      <c r="D11" s="703"/>
      <c r="E11" s="703"/>
      <c r="F11" s="1065"/>
      <c r="G11" s="1066"/>
    </row>
    <row r="12" s="311" customFormat="true" ht="18" hidden="false" customHeight="true" outlineLevel="0" collapsed="false">
      <c r="A12" s="1062"/>
      <c r="B12" s="703"/>
      <c r="C12" s="1067"/>
      <c r="D12" s="1068"/>
      <c r="E12" s="931"/>
      <c r="F12" s="1065"/>
      <c r="G12" s="1066"/>
    </row>
    <row r="13" s="311" customFormat="true" ht="18" hidden="false" customHeight="true" outlineLevel="0" collapsed="false">
      <c r="A13" s="1069" t="s">
        <v>741</v>
      </c>
      <c r="B13" s="1070"/>
      <c r="C13" s="1071"/>
      <c r="D13" s="1072"/>
      <c r="E13" s="938"/>
      <c r="F13" s="1065"/>
      <c r="G13" s="1066"/>
    </row>
    <row r="14" s="311" customFormat="true" ht="18" hidden="false" customHeight="true" outlineLevel="0" collapsed="false">
      <c r="A14" s="1073" t="s">
        <v>742</v>
      </c>
      <c r="B14" s="1074"/>
      <c r="C14" s="921"/>
      <c r="D14" s="921"/>
      <c r="E14" s="1075" t="s">
        <v>743</v>
      </c>
      <c r="F14" s="1075"/>
      <c r="G14" s="1075"/>
    </row>
    <row r="15" s="311" customFormat="true" ht="18" hidden="false" customHeight="true" outlineLevel="0" collapsed="false">
      <c r="A15" s="1073"/>
      <c r="B15" s="659" t="s">
        <v>744</v>
      </c>
      <c r="C15" s="659" t="s">
        <v>745</v>
      </c>
      <c r="D15" s="659" t="s">
        <v>405</v>
      </c>
      <c r="E15" s="659" t="s">
        <v>746</v>
      </c>
      <c r="F15" s="659" t="s">
        <v>747</v>
      </c>
      <c r="G15" s="1076" t="s">
        <v>748</v>
      </c>
    </row>
    <row r="16" s="311" customFormat="true" ht="18" hidden="false" customHeight="true" outlineLevel="0" collapsed="false">
      <c r="A16" s="1073"/>
      <c r="B16" s="659" t="s">
        <v>749</v>
      </c>
      <c r="C16" s="921"/>
      <c r="D16" s="926"/>
      <c r="E16" s="1077" t="s">
        <v>750</v>
      </c>
      <c r="F16" s="1077" t="s">
        <v>751</v>
      </c>
      <c r="G16" s="1078" t="s">
        <v>752</v>
      </c>
    </row>
    <row r="17" s="311" customFormat="true" ht="18" hidden="false" customHeight="true" outlineLevel="0" collapsed="false">
      <c r="A17" s="1073"/>
      <c r="B17" s="659" t="s">
        <v>753</v>
      </c>
      <c r="C17" s="921"/>
      <c r="D17" s="921"/>
      <c r="E17" s="659"/>
      <c r="F17" s="659"/>
      <c r="G17" s="1076"/>
    </row>
    <row r="18" s="311" customFormat="true" ht="18" hidden="false" customHeight="true" outlineLevel="0" collapsed="false">
      <c r="A18" s="1073"/>
      <c r="B18" s="659"/>
      <c r="C18" s="922" t="s">
        <v>754</v>
      </c>
      <c r="D18" s="659" t="s">
        <v>755</v>
      </c>
      <c r="E18" s="1079" t="n">
        <v>7563</v>
      </c>
      <c r="F18" s="1079" t="n">
        <v>6740</v>
      </c>
      <c r="G18" s="1080" t="n">
        <v>5917</v>
      </c>
    </row>
    <row r="19" s="311" customFormat="true" ht="18" hidden="false" customHeight="true" outlineLevel="0" collapsed="false">
      <c r="A19" s="1073"/>
      <c r="B19" s="659"/>
      <c r="C19" s="921"/>
      <c r="D19" s="659" t="s">
        <v>756</v>
      </c>
      <c r="E19" s="1079" t="s">
        <v>756</v>
      </c>
      <c r="F19" s="1079" t="s">
        <v>756</v>
      </c>
      <c r="G19" s="1080" t="s">
        <v>756</v>
      </c>
    </row>
    <row r="20" s="311" customFormat="true" ht="18" hidden="false" customHeight="true" outlineLevel="0" collapsed="false">
      <c r="A20" s="1060" t="s">
        <v>757</v>
      </c>
      <c r="B20" s="1081"/>
      <c r="C20" s="926"/>
      <c r="D20" s="1077"/>
      <c r="E20" s="1082"/>
      <c r="F20" s="1082"/>
      <c r="G20" s="1083"/>
    </row>
    <row r="21" s="311" customFormat="true" ht="18" hidden="false" customHeight="true" outlineLevel="0" collapsed="false">
      <c r="A21" s="1084" t="s">
        <v>758</v>
      </c>
      <c r="B21" s="918"/>
      <c r="C21" s="1085"/>
      <c r="D21" s="1086"/>
      <c r="E21" s="1024"/>
      <c r="F21" s="1087"/>
      <c r="G21" s="1088"/>
    </row>
    <row r="22" s="311" customFormat="true" ht="18" hidden="false" customHeight="true" outlineLevel="0" collapsed="false">
      <c r="A22" s="1084"/>
      <c r="B22" s="659" t="s">
        <v>759</v>
      </c>
      <c r="C22" s="659" t="s">
        <v>745</v>
      </c>
      <c r="D22" s="659"/>
      <c r="E22" s="1089" t="s">
        <v>755</v>
      </c>
      <c r="F22" s="1089"/>
      <c r="G22" s="1089"/>
    </row>
    <row r="23" s="311" customFormat="true" ht="18" hidden="false" customHeight="true" outlineLevel="0" collapsed="false">
      <c r="A23" s="1084"/>
      <c r="B23" s="659" t="s">
        <v>760</v>
      </c>
      <c r="C23" s="1085"/>
      <c r="D23" s="1086"/>
      <c r="E23" s="649"/>
      <c r="F23" s="919"/>
      <c r="G23" s="1030"/>
    </row>
    <row r="24" s="311" customFormat="true" ht="18" hidden="false" customHeight="true" outlineLevel="0" collapsed="false">
      <c r="A24" s="1084"/>
      <c r="B24" s="659"/>
      <c r="C24" s="922" t="s">
        <v>754</v>
      </c>
      <c r="D24" s="922"/>
      <c r="E24" s="1090" t="n">
        <v>10086.08</v>
      </c>
      <c r="F24" s="1090"/>
      <c r="G24" s="1090"/>
    </row>
    <row r="25" s="311" customFormat="true" ht="18" hidden="false" customHeight="true" outlineLevel="0" collapsed="false">
      <c r="A25" s="1084"/>
      <c r="B25" s="922"/>
      <c r="C25" s="1085"/>
      <c r="D25" s="1086"/>
      <c r="E25" s="919"/>
      <c r="F25" s="919"/>
      <c r="G25" s="1030"/>
    </row>
    <row r="26" s="311" customFormat="true" ht="18" hidden="false" customHeight="true" outlineLevel="0" collapsed="false">
      <c r="A26" s="1091" t="s">
        <v>761</v>
      </c>
      <c r="B26" s="1092"/>
      <c r="C26" s="1093"/>
      <c r="D26" s="1094"/>
      <c r="E26" s="1037"/>
      <c r="F26" s="1037"/>
      <c r="G26" s="1095"/>
    </row>
    <row r="27" s="311" customFormat="true" ht="18" hidden="false" customHeight="true" outlineLevel="0" collapsed="false">
      <c r="A27" s="323" t="s">
        <v>762</v>
      </c>
      <c r="B27" s="323"/>
      <c r="C27" s="323"/>
      <c r="D27" s="323"/>
      <c r="E27" s="323"/>
      <c r="F27" s="323"/>
      <c r="G27" s="323"/>
      <c r="H27" s="236"/>
    </row>
    <row r="28" s="311" customFormat="true" ht="18" hidden="false" customHeight="true" outlineLevel="0" collapsed="false">
      <c r="B28" s="118"/>
      <c r="C28" s="118"/>
      <c r="D28" s="118"/>
      <c r="G28" s="919"/>
    </row>
    <row r="29" s="311" customFormat="true" ht="18" hidden="false" customHeight="true" outlineLevel="0" collapsed="false">
      <c r="B29" s="118"/>
      <c r="C29" s="118"/>
      <c r="D29" s="118"/>
      <c r="G29" s="919"/>
    </row>
    <row r="30" s="311" customFormat="true" ht="18" hidden="false" customHeight="true" outlineLevel="0" collapsed="false">
      <c r="B30" s="118"/>
      <c r="C30" s="118"/>
      <c r="D30" s="118"/>
      <c r="G30" s="919"/>
      <c r="H30" s="1096"/>
    </row>
    <row r="31" s="311" customFormat="true" ht="18" hidden="false" customHeight="true" outlineLevel="0" collapsed="false">
      <c r="A31" s="1097" t="s">
        <v>763</v>
      </c>
      <c r="B31" s="1097"/>
      <c r="C31" s="1098" t="s">
        <v>764</v>
      </c>
      <c r="D31" s="1098"/>
      <c r="E31" s="1098"/>
      <c r="F31" s="1098"/>
      <c r="G31" s="1099" t="n">
        <v>45108</v>
      </c>
      <c r="H31" s="783"/>
    </row>
    <row r="32" s="311" customFormat="true" ht="18" hidden="false" customHeight="true" outlineLevel="0" collapsed="false">
      <c r="A32" s="1097"/>
      <c r="B32" s="1097"/>
      <c r="C32" s="1100" t="s">
        <v>765</v>
      </c>
      <c r="D32" s="1100"/>
      <c r="E32" s="1100"/>
      <c r="F32" s="1100"/>
      <c r="G32" s="1101" t="n">
        <f aca="false">'INDEMNITES INDEXEES'!E23</f>
        <v>886.8</v>
      </c>
      <c r="H32" s="783"/>
    </row>
    <row r="33" s="311" customFormat="true" ht="18" hidden="false" customHeight="true" outlineLevel="0" collapsed="false">
      <c r="A33" s="1060" t="s">
        <v>766</v>
      </c>
      <c r="B33" s="1060"/>
      <c r="C33" s="1100"/>
      <c r="D33" s="1100"/>
      <c r="E33" s="1100"/>
      <c r="F33" s="1100"/>
      <c r="G33" s="1101"/>
      <c r="H33" s="783"/>
    </row>
    <row r="34" s="311" customFormat="true" ht="18" hidden="false" customHeight="true" outlineLevel="0" collapsed="false">
      <c r="A34" s="1097" t="s">
        <v>767</v>
      </c>
      <c r="B34" s="1097"/>
      <c r="C34" s="1098" t="s">
        <v>768</v>
      </c>
      <c r="D34" s="1098"/>
      <c r="E34" s="1098"/>
      <c r="F34" s="1098"/>
      <c r="G34" s="1099" t="n">
        <v>45170</v>
      </c>
      <c r="H34" s="783"/>
    </row>
    <row r="35" s="311" customFormat="true" ht="18" hidden="false" customHeight="true" outlineLevel="0" collapsed="false">
      <c r="A35" s="1097"/>
      <c r="B35" s="1097"/>
      <c r="C35" s="1100" t="s">
        <v>769</v>
      </c>
      <c r="D35" s="1100"/>
      <c r="E35" s="1100"/>
      <c r="F35" s="1100"/>
      <c r="G35" s="1102" t="n">
        <v>2550</v>
      </c>
      <c r="H35" s="783"/>
    </row>
    <row r="36" s="311" customFormat="true" ht="18" hidden="false" customHeight="true" outlineLevel="0" collapsed="false">
      <c r="A36" s="1097"/>
      <c r="B36" s="1097"/>
      <c r="C36" s="1100"/>
      <c r="D36" s="1100"/>
      <c r="E36" s="1100"/>
      <c r="F36" s="1100"/>
      <c r="G36" s="1102"/>
      <c r="H36" s="783"/>
    </row>
    <row r="37" s="311" customFormat="true" ht="18" hidden="false" customHeight="true" outlineLevel="0" collapsed="false">
      <c r="A37" s="1060" t="s">
        <v>770</v>
      </c>
      <c r="B37" s="1060"/>
      <c r="C37" s="1100"/>
      <c r="D37" s="1100"/>
      <c r="E37" s="1100"/>
      <c r="F37" s="1100"/>
      <c r="G37" s="1102"/>
      <c r="H37" s="783"/>
    </row>
    <row r="38" s="311" customFormat="true" ht="18" hidden="false" customHeight="true" outlineLevel="0" collapsed="false">
      <c r="A38" s="1097" t="s">
        <v>771</v>
      </c>
      <c r="B38" s="1097"/>
      <c r="C38" s="1098" t="s">
        <v>772</v>
      </c>
      <c r="D38" s="1098"/>
      <c r="E38" s="1098"/>
      <c r="F38" s="1098"/>
      <c r="G38" s="1103" t="n">
        <v>45170</v>
      </c>
      <c r="H38" s="783"/>
    </row>
    <row r="39" s="311" customFormat="true" ht="18" hidden="false" customHeight="true" outlineLevel="0" collapsed="false">
      <c r="A39" s="1097"/>
      <c r="B39" s="1097"/>
      <c r="C39" s="1104" t="s">
        <v>773</v>
      </c>
      <c r="D39" s="1104"/>
      <c r="E39" s="1104"/>
      <c r="F39" s="1104"/>
      <c r="G39" s="1105" t="n">
        <v>2743.97</v>
      </c>
      <c r="H39" s="783"/>
    </row>
    <row r="40" s="311" customFormat="true" ht="18" hidden="false" customHeight="true" outlineLevel="0" collapsed="false">
      <c r="A40" s="1060" t="s">
        <v>774</v>
      </c>
      <c r="B40" s="1060"/>
      <c r="C40" s="1100" t="s">
        <v>775</v>
      </c>
      <c r="D40" s="1100"/>
      <c r="E40" s="1100"/>
      <c r="F40" s="1100"/>
      <c r="G40" s="1105"/>
    </row>
    <row r="41" s="311" customFormat="true" ht="18" hidden="false" customHeight="true" outlineLevel="0" collapsed="false">
      <c r="A41" s="1097" t="s">
        <v>776</v>
      </c>
      <c r="B41" s="1097"/>
      <c r="C41" s="1098" t="s">
        <v>777</v>
      </c>
      <c r="D41" s="1098"/>
      <c r="E41" s="1098"/>
      <c r="F41" s="1098"/>
      <c r="G41" s="1099" t="n">
        <v>45108</v>
      </c>
    </row>
    <row r="42" s="311" customFormat="true" ht="18" hidden="false" customHeight="true" outlineLevel="0" collapsed="false">
      <c r="A42" s="1097"/>
      <c r="B42" s="1097"/>
      <c r="C42" s="1104" t="s">
        <v>778</v>
      </c>
      <c r="D42" s="1104"/>
      <c r="E42" s="1104"/>
      <c r="F42" s="1104"/>
      <c r="G42" s="1106" t="n">
        <f aca="false">'INDEMNITES INDEXEES'!E27</f>
        <v>1117.92</v>
      </c>
    </row>
    <row r="43" customFormat="false" ht="18" hidden="false" customHeight="true" outlineLevel="0" collapsed="false">
      <c r="A43" s="1097"/>
      <c r="B43" s="1097"/>
      <c r="C43" s="1104" t="s">
        <v>779</v>
      </c>
      <c r="D43" s="1104"/>
      <c r="E43" s="1104"/>
      <c r="F43" s="1104"/>
      <c r="G43" s="1106"/>
      <c r="H43" s="311"/>
    </row>
    <row r="44" customFormat="false" ht="18" hidden="false" customHeight="true" outlineLevel="0" collapsed="false">
      <c r="A44" s="1060" t="s">
        <v>780</v>
      </c>
      <c r="B44" s="1060"/>
      <c r="C44" s="1107"/>
      <c r="D44" s="1024"/>
      <c r="E44" s="1024"/>
      <c r="F44" s="926"/>
      <c r="G44" s="1106"/>
      <c r="H44" s="311"/>
    </row>
    <row r="45" customFormat="false" ht="18" hidden="false" customHeight="true" outlineLevel="0" collapsed="false">
      <c r="A45" s="1097" t="s">
        <v>781</v>
      </c>
      <c r="B45" s="1097"/>
      <c r="C45" s="1098" t="s">
        <v>782</v>
      </c>
      <c r="D45" s="1098"/>
      <c r="E45" s="1098"/>
      <c r="F45" s="1098"/>
      <c r="G45" s="1099" t="n">
        <v>45170</v>
      </c>
      <c r="H45" s="311"/>
    </row>
    <row r="46" customFormat="false" ht="18" hidden="false" customHeight="true" outlineLevel="0" collapsed="false">
      <c r="A46" s="1108" t="s">
        <v>783</v>
      </c>
      <c r="B46" s="1108"/>
      <c r="C46" s="1104" t="s">
        <v>784</v>
      </c>
      <c r="D46" s="1104"/>
      <c r="E46" s="1104"/>
      <c r="F46" s="1104"/>
      <c r="G46" s="1109" t="n">
        <v>1925</v>
      </c>
      <c r="H46" s="311"/>
    </row>
    <row r="47" customFormat="false" ht="18" hidden="false" customHeight="true" outlineLevel="0" collapsed="false">
      <c r="A47" s="1110" t="s">
        <v>785</v>
      </c>
      <c r="B47" s="1110"/>
      <c r="C47" s="1038" t="s">
        <v>786</v>
      </c>
      <c r="D47" s="1038"/>
      <c r="E47" s="1038"/>
      <c r="F47" s="1038"/>
      <c r="G47" s="1090" t="n">
        <v>1250</v>
      </c>
      <c r="H47" s="311"/>
    </row>
    <row r="48" customFormat="false" ht="18" hidden="false" customHeight="true" outlineLevel="0" collapsed="false">
      <c r="A48" s="1091" t="s">
        <v>787</v>
      </c>
      <c r="B48" s="1091"/>
      <c r="C48" s="1038"/>
      <c r="D48" s="1038"/>
      <c r="E48" s="1038"/>
      <c r="F48" s="1038"/>
      <c r="G48" s="1111"/>
      <c r="H48" s="311"/>
    </row>
  </sheetData>
  <sheetProtection algorithmName="SHA-512" hashValue="4KGKiyF4mSxwBapbDZ8swrX7LCgCBPQIgn+7iTKc1MwAmvnAIVkLQphFOE+fmxwLf1UxrXutllHnSHGgHdTIww==" saltValue="1yFXZlrP8RZZdP6wKzR+lA==" spinCount="100000" sheet="true" objects="true" scenarios="true" selectLockedCells="true" selectUnlockedCells="true"/>
  <mergeCells count="48">
    <mergeCell ref="A1:G1"/>
    <mergeCell ref="A4:A7"/>
    <mergeCell ref="F4:G4"/>
    <mergeCell ref="B5:E5"/>
    <mergeCell ref="F5:G8"/>
    <mergeCell ref="B6:E6"/>
    <mergeCell ref="B7:E7"/>
    <mergeCell ref="A9:A12"/>
    <mergeCell ref="F10:F13"/>
    <mergeCell ref="G10:G13"/>
    <mergeCell ref="B11:E11"/>
    <mergeCell ref="A14:A19"/>
    <mergeCell ref="E14:G14"/>
    <mergeCell ref="A21:A25"/>
    <mergeCell ref="C22:D22"/>
    <mergeCell ref="E22:G22"/>
    <mergeCell ref="C24:D24"/>
    <mergeCell ref="E24:G24"/>
    <mergeCell ref="A27:G27"/>
    <mergeCell ref="A31:B32"/>
    <mergeCell ref="C31:F31"/>
    <mergeCell ref="C32:F33"/>
    <mergeCell ref="G32:G33"/>
    <mergeCell ref="A33:B33"/>
    <mergeCell ref="A34:B36"/>
    <mergeCell ref="C34:F34"/>
    <mergeCell ref="C35:F37"/>
    <mergeCell ref="G35:G37"/>
    <mergeCell ref="A37:B37"/>
    <mergeCell ref="A38:B39"/>
    <mergeCell ref="C38:F38"/>
    <mergeCell ref="C39:F39"/>
    <mergeCell ref="G39:G40"/>
    <mergeCell ref="A40:B40"/>
    <mergeCell ref="C40:F40"/>
    <mergeCell ref="A41:B43"/>
    <mergeCell ref="C41:F41"/>
    <mergeCell ref="C42:F42"/>
    <mergeCell ref="G42:G44"/>
    <mergeCell ref="C43:F43"/>
    <mergeCell ref="A44:B44"/>
    <mergeCell ref="A45:B45"/>
    <mergeCell ref="C45:F45"/>
    <mergeCell ref="A46:B46"/>
    <mergeCell ref="C46:F46"/>
    <mergeCell ref="A47:B47"/>
    <mergeCell ref="C47:F48"/>
    <mergeCell ref="A48:B48"/>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rowBreaks count="1" manualBreakCount="1">
    <brk id="26" man="true" max="16383" min="0"/>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39"/>
  <sheetViews>
    <sheetView showFormulas="false" showGridLines="false" showRowColHeaders="true" showZeros="true" rightToLeft="false" tabSelected="false" showOutlineSymbols="true" defaultGridColor="true" view="normal" topLeftCell="A1" colorId="64" zoomScale="100" zoomScaleNormal="100" zoomScalePageLayoutView="90" workbookViewId="0">
      <selection pane="topLeft" activeCell="A1" activeCellId="0" sqref="A1"/>
    </sheetView>
  </sheetViews>
  <sheetFormatPr defaultColWidth="11.42578125" defaultRowHeight="12.75" customHeight="false" zeroHeight="false" outlineLevelRow="0" outlineLevelCol="0"/>
  <cols>
    <col collapsed="false" customWidth="true" hidden="false" outlineLevel="0" max="6" min="1" style="1" width="15.71"/>
    <col collapsed="false" customWidth="false" hidden="false" outlineLevel="0" max="7" min="7" style="1" width="11.42"/>
    <col collapsed="false" customWidth="true" hidden="false" outlineLevel="0" max="8" min="8" style="1" width="14.42"/>
    <col collapsed="false" customWidth="false" hidden="false" outlineLevel="0" max="9" min="9" style="1" width="11.42"/>
    <col collapsed="false" customWidth="true" hidden="true" outlineLevel="0" max="10" min="10" style="1" width="11"/>
    <col collapsed="false" customWidth="false" hidden="false" outlineLevel="0" max="11" min="11" style="1" width="11.42"/>
    <col collapsed="false" customWidth="true" hidden="false" outlineLevel="0" max="12" min="12" style="1" width="14.57"/>
    <col collapsed="false" customWidth="false" hidden="false" outlineLevel="0" max="16384" min="13" style="1" width="11.42"/>
  </cols>
  <sheetData>
    <row r="1" customFormat="false" ht="18.75" hidden="false" customHeight="true" outlineLevel="0" collapsed="false">
      <c r="A1" s="1112" t="s">
        <v>788</v>
      </c>
      <c r="B1" s="1112"/>
      <c r="C1" s="1112"/>
      <c r="D1" s="1112"/>
      <c r="E1" s="1112"/>
      <c r="F1" s="1112"/>
      <c r="G1" s="1112"/>
      <c r="H1" s="1112"/>
      <c r="I1" s="1112"/>
    </row>
    <row r="2" customFormat="false" ht="18.75" hidden="false" customHeight="true" outlineLevel="0" collapsed="false">
      <c r="A2" s="1112"/>
      <c r="B2" s="1112"/>
      <c r="C2" s="1112"/>
      <c r="D2" s="1112"/>
      <c r="E2" s="1112"/>
      <c r="F2" s="1112"/>
      <c r="G2" s="1112"/>
      <c r="H2" s="1112"/>
      <c r="I2" s="1112"/>
    </row>
    <row r="3" customFormat="false" ht="33.75" hidden="false" customHeight="true" outlineLevel="0" collapsed="false">
      <c r="A3" s="1113" t="s">
        <v>789</v>
      </c>
      <c r="B3" s="1113"/>
      <c r="C3" s="1113"/>
      <c r="D3" s="1113"/>
      <c r="E3" s="1113"/>
      <c r="F3" s="1113"/>
      <c r="G3" s="1113"/>
      <c r="H3" s="1113"/>
      <c r="I3" s="1113"/>
    </row>
    <row r="4" customFormat="false" ht="12.75" hidden="false" customHeight="false" outlineLevel="0" collapsed="false">
      <c r="A4" s="306"/>
      <c r="B4" s="306"/>
      <c r="C4" s="650"/>
      <c r="D4" s="650"/>
      <c r="E4" s="650"/>
      <c r="F4" s="650"/>
      <c r="G4" s="650"/>
      <c r="H4" s="650"/>
      <c r="I4" s="650"/>
      <c r="J4" s="306"/>
      <c r="K4" s="306"/>
    </row>
    <row r="5" customFormat="false" ht="12.75" hidden="false" customHeight="false" outlineLevel="0" collapsed="false">
      <c r="A5" s="1114" t="s">
        <v>790</v>
      </c>
      <c r="B5" s="1114"/>
      <c r="C5" s="1114"/>
      <c r="D5" s="1114"/>
      <c r="E5" s="1114"/>
      <c r="F5" s="1114"/>
      <c r="G5" s="306"/>
      <c r="H5" s="306"/>
      <c r="I5" s="306"/>
      <c r="J5" s="306"/>
      <c r="K5" s="306"/>
    </row>
    <row r="6" customFormat="false" ht="13.8" hidden="false" customHeight="false" outlineLevel="0" collapsed="false">
      <c r="A6" s="1114" t="s">
        <v>791</v>
      </c>
      <c r="B6" s="1114"/>
      <c r="C6" s="1114"/>
      <c r="D6" s="1114"/>
      <c r="E6" s="1114"/>
      <c r="F6" s="1114"/>
      <c r="G6" s="653" t="s">
        <v>792</v>
      </c>
      <c r="H6" s="653"/>
      <c r="I6" s="653"/>
      <c r="J6" s="306"/>
      <c r="K6" s="306"/>
    </row>
    <row r="7" customFormat="false" ht="12.75" hidden="false" customHeight="false" outlineLevel="0" collapsed="false">
      <c r="A7" s="774"/>
      <c r="B7" s="774"/>
      <c r="C7" s="774"/>
      <c r="D7" s="774"/>
      <c r="E7" s="774"/>
      <c r="F7" s="774"/>
      <c r="G7" s="306"/>
      <c r="H7" s="306"/>
      <c r="I7" s="306"/>
      <c r="J7" s="306"/>
      <c r="K7" s="306"/>
    </row>
    <row r="8" customFormat="false" ht="15.75" hidden="false" customHeight="true" outlineLevel="0" collapsed="false">
      <c r="A8" s="1115" t="s">
        <v>793</v>
      </c>
      <c r="B8" s="1115"/>
      <c r="C8" s="1115"/>
      <c r="D8" s="1115"/>
      <c r="E8" s="1116" t="s">
        <v>560</v>
      </c>
      <c r="F8" s="1117" t="s">
        <v>794</v>
      </c>
      <c r="G8" s="1117"/>
      <c r="H8" s="1117"/>
      <c r="I8" s="1117"/>
      <c r="J8" s="770"/>
      <c r="K8" s="306"/>
    </row>
    <row r="9" customFormat="false" ht="12.75" hidden="false" customHeight="false" outlineLevel="0" collapsed="false">
      <c r="A9" s="1118" t="s">
        <v>795</v>
      </c>
      <c r="B9" s="1118"/>
      <c r="C9" s="1118"/>
      <c r="D9" s="1118"/>
      <c r="E9" s="1116"/>
      <c r="F9" s="1119" t="s">
        <v>796</v>
      </c>
      <c r="G9" s="1119"/>
      <c r="H9" s="1120" t="s">
        <v>797</v>
      </c>
      <c r="I9" s="1120"/>
      <c r="J9" s="920"/>
      <c r="K9" s="306"/>
    </row>
    <row r="10" customFormat="false" ht="12.75" hidden="false" customHeight="false" outlineLevel="0" collapsed="false">
      <c r="A10" s="1121" t="s">
        <v>798</v>
      </c>
      <c r="B10" s="1121"/>
      <c r="C10" s="1121"/>
      <c r="D10" s="1121"/>
      <c r="E10" s="1116"/>
      <c r="F10" s="1119"/>
      <c r="G10" s="1119"/>
      <c r="H10" s="1120"/>
      <c r="I10" s="1120"/>
      <c r="J10" s="306"/>
      <c r="K10" s="306"/>
    </row>
    <row r="11" customFormat="false" ht="5.25" hidden="false" customHeight="true" outlineLevel="0" collapsed="false">
      <c r="A11" s="1122"/>
      <c r="B11" s="1123"/>
      <c r="C11" s="1123"/>
      <c r="D11" s="1124"/>
      <c r="E11" s="1124"/>
      <c r="F11" s="1125"/>
      <c r="G11" s="1126"/>
      <c r="H11" s="1125"/>
      <c r="I11" s="1127"/>
      <c r="J11" s="306"/>
      <c r="K11" s="306"/>
    </row>
    <row r="12" customFormat="false" ht="13.8" hidden="false" customHeight="false" outlineLevel="0" collapsed="false">
      <c r="A12" s="1128" t="s">
        <v>799</v>
      </c>
      <c r="B12" s="1128"/>
      <c r="C12" s="1128"/>
      <c r="D12" s="1128"/>
      <c r="E12" s="660" t="s">
        <v>800</v>
      </c>
      <c r="F12" s="1129" t="n">
        <v>15.382957376463</v>
      </c>
      <c r="G12" s="1129"/>
      <c r="H12" s="1130" t="n">
        <v>15.94</v>
      </c>
      <c r="I12" s="1130"/>
      <c r="J12" s="306"/>
      <c r="K12" s="306"/>
    </row>
    <row r="13" customFormat="false" ht="13.8" hidden="false" customHeight="false" outlineLevel="0" collapsed="false">
      <c r="A13" s="1128" t="s">
        <v>801</v>
      </c>
      <c r="B13" s="1128"/>
      <c r="C13" s="1128"/>
      <c r="D13" s="1128"/>
      <c r="E13" s="660" t="s">
        <v>802</v>
      </c>
      <c r="F13" s="1129" t="n">
        <v>20.018085322792</v>
      </c>
      <c r="G13" s="1129"/>
      <c r="H13" s="1130" t="n">
        <v>21.04</v>
      </c>
      <c r="I13" s="1130"/>
      <c r="J13" s="306"/>
      <c r="K13" s="306"/>
    </row>
    <row r="14" customFormat="false" ht="13.8" hidden="false" customHeight="false" outlineLevel="0" collapsed="false">
      <c r="A14" s="1128" t="s">
        <v>803</v>
      </c>
      <c r="B14" s="1128"/>
      <c r="C14" s="1128"/>
      <c r="D14" s="1128"/>
      <c r="E14" s="660" t="s">
        <v>804</v>
      </c>
      <c r="F14" s="1129" t="n">
        <v>24.663333635816</v>
      </c>
      <c r="G14" s="1129"/>
      <c r="H14" s="1130" t="n">
        <v>26.16</v>
      </c>
      <c r="I14" s="1130"/>
      <c r="J14" s="306"/>
      <c r="K14" s="306"/>
    </row>
    <row r="15" customFormat="false" ht="13.8" hidden="false" customHeight="false" outlineLevel="0" collapsed="false">
      <c r="A15" s="1128" t="s">
        <v>805</v>
      </c>
      <c r="B15" s="1128"/>
      <c r="C15" s="1128"/>
      <c r="D15" s="1128"/>
      <c r="E15" s="660" t="s">
        <v>806</v>
      </c>
      <c r="F15" s="1129" t="n">
        <v>28.9677795816942</v>
      </c>
      <c r="G15" s="1129"/>
      <c r="H15" s="1130" t="n">
        <v>30.87</v>
      </c>
      <c r="I15" s="1130"/>
      <c r="J15" s="306"/>
      <c r="K15" s="306"/>
    </row>
    <row r="16" customFormat="false" ht="13.5" hidden="false" customHeight="true" outlineLevel="0" collapsed="false">
      <c r="A16" s="1128" t="s">
        <v>807</v>
      </c>
      <c r="B16" s="1128"/>
      <c r="C16" s="1128"/>
      <c r="D16" s="1128"/>
      <c r="E16" s="660" t="s">
        <v>808</v>
      </c>
      <c r="F16" s="1129" t="n">
        <v>34.3991263964459</v>
      </c>
      <c r="G16" s="1129"/>
      <c r="H16" s="1130" t="n">
        <v>36.86</v>
      </c>
      <c r="I16" s="1130"/>
      <c r="J16" s="306"/>
      <c r="K16" s="1131"/>
    </row>
    <row r="17" customFormat="false" ht="13.8" hidden="false" customHeight="false" outlineLevel="0" collapsed="false">
      <c r="A17" s="1128" t="s">
        <v>809</v>
      </c>
      <c r="B17" s="1128"/>
      <c r="C17" s="1128"/>
      <c r="D17" s="1128"/>
      <c r="E17" s="660" t="n">
        <v>17</v>
      </c>
      <c r="F17" s="1129" t="n">
        <v>39.8808230168151</v>
      </c>
      <c r="G17" s="1129"/>
      <c r="H17" s="1130" t="n">
        <v>42.89</v>
      </c>
      <c r="I17" s="1130"/>
      <c r="J17" s="306"/>
      <c r="K17" s="1131"/>
    </row>
    <row r="18" customFormat="false" ht="13.8" hidden="false" customHeight="false" outlineLevel="0" collapsed="false">
      <c r="A18" s="1128" t="s">
        <v>810</v>
      </c>
      <c r="B18" s="1128"/>
      <c r="C18" s="1128"/>
      <c r="D18" s="1128"/>
      <c r="E18" s="660" t="n">
        <v>18</v>
      </c>
      <c r="F18" s="1129" t="n">
        <v>45.6580343446795</v>
      </c>
      <c r="G18" s="1129"/>
      <c r="H18" s="1130" t="n">
        <v>49.24</v>
      </c>
      <c r="I18" s="1130"/>
      <c r="J18" s="306"/>
      <c r="K18" s="306"/>
    </row>
    <row r="19" customFormat="false" ht="13.8" hidden="false" customHeight="false" outlineLevel="0" collapsed="false">
      <c r="A19" s="1128" t="s">
        <v>811</v>
      </c>
      <c r="B19" s="1128"/>
      <c r="C19" s="1128"/>
      <c r="D19" s="1128"/>
      <c r="E19" s="660" t="n">
        <v>19</v>
      </c>
      <c r="F19" s="1129" t="n">
        <v>52.4741013137899</v>
      </c>
      <c r="G19" s="1129"/>
      <c r="H19" s="1130" t="n">
        <f aca="false">H18+7.34</f>
        <v>56.58</v>
      </c>
      <c r="I19" s="1130"/>
      <c r="J19" s="306"/>
      <c r="K19" s="1132"/>
      <c r="L19" s="1133"/>
    </row>
    <row r="20" customFormat="false" ht="13.8" hidden="false" customHeight="false" outlineLevel="0" collapsed="false">
      <c r="A20" s="1128" t="s">
        <v>812</v>
      </c>
      <c r="B20" s="1128"/>
      <c r="C20" s="1128"/>
      <c r="D20" s="1128"/>
      <c r="E20" s="660" t="n">
        <v>20</v>
      </c>
      <c r="F20" s="1129" t="n">
        <v>59.2871321728918</v>
      </c>
      <c r="G20" s="1129"/>
      <c r="H20" s="1130" t="n">
        <f aca="false">H19+7.34</f>
        <v>63.92</v>
      </c>
      <c r="I20" s="1130"/>
      <c r="J20" s="306"/>
      <c r="K20" s="1131"/>
      <c r="L20" s="1134"/>
    </row>
    <row r="21" customFormat="false" ht="13.8" hidden="false" customHeight="false" outlineLevel="0" collapsed="false">
      <c r="A21" s="1128" t="s">
        <v>813</v>
      </c>
      <c r="B21" s="1128"/>
      <c r="C21" s="1128"/>
      <c r="D21" s="1128"/>
      <c r="E21" s="660" t="n">
        <v>21</v>
      </c>
      <c r="F21" s="1129" t="n">
        <v>66.1001630319937</v>
      </c>
      <c r="G21" s="1129"/>
      <c r="H21" s="1130" t="n">
        <f aca="false">H20+7.34</f>
        <v>71.26</v>
      </c>
      <c r="I21" s="1130"/>
      <c r="J21" s="306"/>
      <c r="K21" s="1135"/>
    </row>
    <row r="22" customFormat="false" ht="14.25" hidden="false" customHeight="true" outlineLevel="0" collapsed="false">
      <c r="A22" s="1128" t="s">
        <v>814</v>
      </c>
      <c r="B22" s="1128"/>
      <c r="C22" s="1128"/>
      <c r="D22" s="1128"/>
      <c r="E22" s="660" t="n">
        <v>22</v>
      </c>
      <c r="F22" s="1129" t="n">
        <v>72.92</v>
      </c>
      <c r="G22" s="1129"/>
      <c r="H22" s="1130" t="n">
        <f aca="false">H21+7.34</f>
        <v>78.6</v>
      </c>
      <c r="I22" s="1130"/>
      <c r="J22" s="306"/>
      <c r="K22" s="1131"/>
    </row>
    <row r="23" customFormat="false" ht="13.8" hidden="false" customHeight="false" outlineLevel="0" collapsed="false">
      <c r="A23" s="1136" t="s">
        <v>815</v>
      </c>
      <c r="B23" s="1136"/>
      <c r="C23" s="1136"/>
      <c r="D23" s="1136"/>
      <c r="E23" s="1137" t="n">
        <v>23</v>
      </c>
      <c r="F23" s="1138" t="n">
        <v>79.7330308591019</v>
      </c>
      <c r="G23" s="1138"/>
      <c r="H23" s="1130" t="n">
        <f aca="false">H22+7.34</f>
        <v>85.94</v>
      </c>
      <c r="I23" s="1130"/>
      <c r="J23" s="306"/>
      <c r="K23" s="1135"/>
    </row>
    <row r="24" customFormat="false" ht="12.75" hidden="false" customHeight="false" outlineLevel="0" collapsed="false">
      <c r="A24" s="920"/>
      <c r="B24" s="920"/>
      <c r="C24" s="920"/>
      <c r="D24" s="920"/>
      <c r="E24" s="770"/>
      <c r="F24" s="920"/>
      <c r="G24" s="920"/>
      <c r="H24" s="920"/>
      <c r="I24" s="920"/>
      <c r="J24" s="920"/>
      <c r="K24" s="306"/>
    </row>
    <row r="25" customFormat="false" ht="12.75" hidden="false" customHeight="false" outlineLevel="0" collapsed="false">
      <c r="A25" s="885" t="s">
        <v>816</v>
      </c>
      <c r="B25" s="885"/>
      <c r="C25" s="885"/>
      <c r="D25" s="885"/>
      <c r="E25" s="885"/>
      <c r="F25" s="1139"/>
      <c r="G25" s="920"/>
      <c r="H25" s="920"/>
      <c r="I25" s="920"/>
      <c r="J25" s="920"/>
      <c r="K25" s="306"/>
    </row>
    <row r="26" customFormat="false" ht="7.5" hidden="false" customHeight="true" outlineLevel="0" collapsed="false">
      <c r="A26" s="1140"/>
      <c r="B26" s="1140"/>
      <c r="C26" s="1140"/>
      <c r="D26" s="1140"/>
      <c r="E26" s="1141"/>
      <c r="F26" s="1140"/>
      <c r="G26" s="1140"/>
      <c r="H26" s="1140"/>
      <c r="I26" s="1140"/>
      <c r="J26" s="1140"/>
    </row>
    <row r="27" customFormat="false" ht="12.75" hidden="false" customHeight="false" outlineLevel="0" collapsed="false">
      <c r="A27" s="1115" t="s">
        <v>793</v>
      </c>
      <c r="B27" s="1115"/>
      <c r="C27" s="1115"/>
      <c r="D27" s="1115"/>
      <c r="E27" s="1116" t="s">
        <v>560</v>
      </c>
      <c r="F27" s="1142" t="s">
        <v>794</v>
      </c>
      <c r="G27" s="1142"/>
      <c r="H27" s="1142"/>
      <c r="I27" s="1142"/>
      <c r="J27" s="1142"/>
    </row>
    <row r="28" customFormat="false" ht="12.75" hidden="false" customHeight="false" outlineLevel="0" collapsed="false">
      <c r="A28" s="1118" t="s">
        <v>795</v>
      </c>
      <c r="B28" s="1118"/>
      <c r="C28" s="1118"/>
      <c r="D28" s="1118"/>
      <c r="E28" s="1116"/>
      <c r="F28" s="1143" t="str">
        <f aca="false">F9</f>
        <v>Au 01.02.2017</v>
      </c>
      <c r="G28" s="1143"/>
      <c r="H28" s="1120" t="str">
        <f aca="false">H9</f>
        <v>Au 01.01.2022</v>
      </c>
      <c r="I28" s="1120"/>
      <c r="J28" s="1140"/>
    </row>
    <row r="29" customFormat="false" ht="12.75" hidden="false" customHeight="false" outlineLevel="0" collapsed="false">
      <c r="A29" s="1121" t="s">
        <v>798</v>
      </c>
      <c r="B29" s="1121"/>
      <c r="C29" s="1121"/>
      <c r="D29" s="1121"/>
      <c r="E29" s="1116"/>
      <c r="F29" s="1143"/>
      <c r="G29" s="1143"/>
      <c r="H29" s="1120"/>
      <c r="I29" s="1120"/>
    </row>
    <row r="30" customFormat="false" ht="6" hidden="false" customHeight="true" outlineLevel="0" collapsed="false">
      <c r="A30" s="1122"/>
      <c r="B30" s="1123"/>
      <c r="C30" s="1123"/>
      <c r="D30" s="1124"/>
      <c r="E30" s="1124"/>
      <c r="F30" s="1144"/>
      <c r="G30" s="1124"/>
      <c r="H30" s="1144"/>
      <c r="I30" s="1127"/>
    </row>
    <row r="31" customFormat="false" ht="14.25" hidden="false" customHeight="true" outlineLevel="0" collapsed="false">
      <c r="A31" s="1128" t="s">
        <v>817</v>
      </c>
      <c r="B31" s="1128"/>
      <c r="C31" s="1128"/>
      <c r="D31" s="1128"/>
      <c r="E31" s="660" t="s">
        <v>818</v>
      </c>
      <c r="F31" s="1129" t="n">
        <v>15.382957376463</v>
      </c>
      <c r="G31" s="1129"/>
      <c r="H31" s="1130" t="n">
        <f aca="false">H12</f>
        <v>15.94</v>
      </c>
      <c r="I31" s="1130"/>
    </row>
    <row r="32" customFormat="false" ht="14.25" hidden="false" customHeight="true" outlineLevel="0" collapsed="false">
      <c r="A32" s="1128" t="s">
        <v>819</v>
      </c>
      <c r="B32" s="1128"/>
      <c r="C32" s="1128"/>
      <c r="D32" s="1128"/>
      <c r="E32" s="660" t="s">
        <v>820</v>
      </c>
      <c r="F32" s="1129" t="n">
        <v>20.018085322792</v>
      </c>
      <c r="G32" s="1129"/>
      <c r="H32" s="1130" t="n">
        <f aca="false">H13</f>
        <v>21.04</v>
      </c>
      <c r="I32" s="1130"/>
    </row>
    <row r="33" customFormat="false" ht="14.25" hidden="false" customHeight="true" outlineLevel="0" collapsed="false">
      <c r="A33" s="1136" t="s">
        <v>821</v>
      </c>
      <c r="B33" s="1136"/>
      <c r="C33" s="1136"/>
      <c r="D33" s="1136"/>
      <c r="E33" s="1137" t="s">
        <v>822</v>
      </c>
      <c r="F33" s="1129" t="n">
        <v>24.663333635816</v>
      </c>
      <c r="G33" s="1129"/>
      <c r="H33" s="1145" t="n">
        <f aca="false">H14</f>
        <v>26.16</v>
      </c>
      <c r="I33" s="1145"/>
    </row>
    <row r="34" customFormat="false" ht="15.75" hidden="false" customHeight="true" outlineLevel="0" collapsed="false">
      <c r="A34" s="1146" t="s">
        <v>823</v>
      </c>
      <c r="B34" s="1146"/>
      <c r="C34" s="1146"/>
      <c r="D34" s="1146"/>
      <c r="E34" s="1146"/>
      <c r="F34" s="1146"/>
      <c r="G34" s="1146"/>
      <c r="H34" s="1146"/>
      <c r="I34" s="1146"/>
    </row>
    <row r="35" customFormat="false" ht="9.75" hidden="false" customHeight="true" outlineLevel="0" collapsed="false">
      <c r="A35" s="1146"/>
      <c r="B35" s="1146"/>
      <c r="C35" s="1146"/>
      <c r="D35" s="1146"/>
      <c r="E35" s="1146"/>
      <c r="F35" s="1146"/>
      <c r="G35" s="1146"/>
      <c r="H35" s="1146"/>
      <c r="I35" s="1146"/>
    </row>
    <row r="36" customFormat="false" ht="9.75" hidden="false" customHeight="true" outlineLevel="0" collapsed="false">
      <c r="A36" s="1146"/>
      <c r="B36" s="1146"/>
      <c r="C36" s="1146"/>
      <c r="D36" s="1146"/>
      <c r="E36" s="1146"/>
      <c r="F36" s="1146"/>
      <c r="G36" s="1146"/>
      <c r="H36" s="1146"/>
      <c r="I36" s="1146"/>
    </row>
    <row r="37" customFormat="false" ht="6" hidden="false" customHeight="true" outlineLevel="0" collapsed="false">
      <c r="A37" s="1146"/>
      <c r="B37" s="1146"/>
      <c r="C37" s="1146"/>
      <c r="D37" s="1146"/>
      <c r="E37" s="1146"/>
      <c r="F37" s="1146"/>
      <c r="G37" s="1146"/>
      <c r="H37" s="1146"/>
      <c r="I37" s="1146"/>
    </row>
    <row r="38" customFormat="false" ht="22.5" hidden="false" customHeight="true" outlineLevel="0" collapsed="false">
      <c r="A38" s="1147" t="s">
        <v>824</v>
      </c>
      <c r="B38" s="1147"/>
      <c r="C38" s="1147"/>
      <c r="D38" s="1147"/>
      <c r="E38" s="1147"/>
      <c r="F38" s="1147"/>
      <c r="G38" s="1147"/>
      <c r="H38" s="1147"/>
      <c r="I38" s="1147"/>
    </row>
    <row r="39" customFormat="false" ht="12.75" hidden="false" customHeight="false" outlineLevel="0" collapsed="false">
      <c r="K39" s="1" t="s">
        <v>756</v>
      </c>
    </row>
  </sheetData>
  <sheetProtection algorithmName="SHA-512" hashValue="IqV9GM81dVWmCBkirNFv9WOY6mrT3RCUVasWdMouGfyN/Yp23gA3YSWRek/qXt2i5c/79H+QlbK5YrKqhJUf+Q==" saltValue="Uux5JrLsQe6K/eZBGsdAeA==" spinCount="100000" sheet="true" objects="true" scenarios="true" selectLockedCells="true" selectUnlockedCells="true"/>
  <mergeCells count="67">
    <mergeCell ref="A1:I2"/>
    <mergeCell ref="A3:I3"/>
    <mergeCell ref="A5:F5"/>
    <mergeCell ref="A6:F6"/>
    <mergeCell ref="G6:I6"/>
    <mergeCell ref="A8:D8"/>
    <mergeCell ref="E8:E10"/>
    <mergeCell ref="F8:I8"/>
    <mergeCell ref="A9:D9"/>
    <mergeCell ref="F9:G10"/>
    <mergeCell ref="H9:I10"/>
    <mergeCell ref="A10:D10"/>
    <mergeCell ref="A12:D12"/>
    <mergeCell ref="F12:G12"/>
    <mergeCell ref="H12:I12"/>
    <mergeCell ref="A13:D13"/>
    <mergeCell ref="F13:G13"/>
    <mergeCell ref="H13:I13"/>
    <mergeCell ref="A14:D14"/>
    <mergeCell ref="F14:G14"/>
    <mergeCell ref="H14:I14"/>
    <mergeCell ref="A15:D15"/>
    <mergeCell ref="F15:G15"/>
    <mergeCell ref="H15:I15"/>
    <mergeCell ref="A16:D16"/>
    <mergeCell ref="F16:G16"/>
    <mergeCell ref="H16:I16"/>
    <mergeCell ref="A17:D17"/>
    <mergeCell ref="F17:G17"/>
    <mergeCell ref="H17:I17"/>
    <mergeCell ref="A18:D18"/>
    <mergeCell ref="F18:G18"/>
    <mergeCell ref="H18:I18"/>
    <mergeCell ref="A19:D19"/>
    <mergeCell ref="F19:G19"/>
    <mergeCell ref="H19:I19"/>
    <mergeCell ref="A20:D20"/>
    <mergeCell ref="F20:G20"/>
    <mergeCell ref="H20:I20"/>
    <mergeCell ref="A21:D21"/>
    <mergeCell ref="F21:G21"/>
    <mergeCell ref="H21:I21"/>
    <mergeCell ref="A22:D22"/>
    <mergeCell ref="F22:G22"/>
    <mergeCell ref="H22:I22"/>
    <mergeCell ref="A23:D23"/>
    <mergeCell ref="F23:G23"/>
    <mergeCell ref="H23:I23"/>
    <mergeCell ref="A25:E25"/>
    <mergeCell ref="A27:D27"/>
    <mergeCell ref="E27:E29"/>
    <mergeCell ref="F27:J27"/>
    <mergeCell ref="A28:D28"/>
    <mergeCell ref="F28:G29"/>
    <mergeCell ref="H28:I29"/>
    <mergeCell ref="A29:D29"/>
    <mergeCell ref="A31:D31"/>
    <mergeCell ref="F31:G31"/>
    <mergeCell ref="H31:I31"/>
    <mergeCell ref="A32:D32"/>
    <mergeCell ref="F32:G32"/>
    <mergeCell ref="H32:I32"/>
    <mergeCell ref="A33:D33"/>
    <mergeCell ref="F33:G33"/>
    <mergeCell ref="H33:I33"/>
    <mergeCell ref="A34:I37"/>
    <mergeCell ref="A38:I38"/>
  </mergeCells>
  <printOptions headings="false" gridLines="false" gridLinesSet="true" horizontalCentered="true" verticalCentered="false"/>
  <pageMargins left="0.236111111111111" right="0.236111111111111" top="0.709027777777778" bottom="0.354861111111111"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L2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4" activeCellId="0" sqref="C14"/>
    </sheetView>
  </sheetViews>
  <sheetFormatPr defaultColWidth="11.42578125" defaultRowHeight="12.75" customHeight="false" zeroHeight="false" outlineLevelRow="0" outlineLevelCol="0"/>
  <cols>
    <col collapsed="false" customWidth="false" hidden="false" outlineLevel="0" max="1" min="1" style="1" width="11.42"/>
    <col collapsed="false" customWidth="true" hidden="false" outlineLevel="0" max="2" min="2" style="1" width="87"/>
    <col collapsed="false" customWidth="true" hidden="false" outlineLevel="0" max="3" min="3" style="1148" width="33.86"/>
    <col collapsed="false" customWidth="false" hidden="false" outlineLevel="0" max="16384" min="4" style="1" width="11.42"/>
  </cols>
  <sheetData>
    <row r="2" customFormat="false" ht="22.5" hidden="false" customHeight="true" outlineLevel="0" collapsed="false">
      <c r="B2" s="1149" t="s">
        <v>825</v>
      </c>
      <c r="C2" s="1149"/>
    </row>
    <row r="3" customFormat="false" ht="45" hidden="false" customHeight="true" outlineLevel="0" collapsed="false">
      <c r="B3" s="323"/>
      <c r="C3" s="323"/>
    </row>
    <row r="5" s="15" customFormat="true" ht="12.75" hidden="false" customHeight="false" outlineLevel="0" collapsed="false">
      <c r="B5" s="1150"/>
      <c r="C5" s="1151" t="s">
        <v>826</v>
      </c>
    </row>
    <row r="6" s="15" customFormat="true" ht="12.75" hidden="false" customHeight="false" outlineLevel="0" collapsed="false">
      <c r="B6" s="1074"/>
      <c r="C6" s="1151"/>
      <c r="D6" s="311"/>
      <c r="E6" s="311"/>
      <c r="F6" s="311"/>
      <c r="G6" s="311"/>
      <c r="H6" s="311"/>
      <c r="I6" s="311"/>
      <c r="J6" s="311"/>
      <c r="K6" s="311"/>
      <c r="L6" s="311"/>
    </row>
    <row r="7" s="15" customFormat="true" ht="21" hidden="false" customHeight="true" outlineLevel="0" collapsed="false">
      <c r="B7" s="1150"/>
      <c r="C7" s="1152"/>
      <c r="D7" s="311"/>
      <c r="E7" s="311"/>
      <c r="F7" s="311"/>
      <c r="G7" s="311"/>
      <c r="H7" s="311"/>
      <c r="I7" s="311"/>
      <c r="J7" s="311"/>
      <c r="K7" s="311"/>
      <c r="L7" s="311"/>
    </row>
    <row r="8" s="15" customFormat="true" ht="27" hidden="false" customHeight="true" outlineLevel="0" collapsed="false">
      <c r="B8" s="1153" t="s">
        <v>827</v>
      </c>
      <c r="C8" s="1154"/>
      <c r="D8" s="311"/>
      <c r="E8" s="311"/>
      <c r="F8" s="311"/>
      <c r="G8" s="311"/>
      <c r="H8" s="311"/>
      <c r="I8" s="311"/>
      <c r="J8" s="311"/>
      <c r="K8" s="311"/>
      <c r="L8" s="311"/>
    </row>
    <row r="9" s="15" customFormat="true" ht="63.75" hidden="false" customHeight="true" outlineLevel="0" collapsed="false">
      <c r="B9" s="1155" t="s">
        <v>828</v>
      </c>
      <c r="C9" s="1154"/>
      <c r="D9" s="311"/>
      <c r="E9" s="311"/>
      <c r="F9" s="311"/>
      <c r="G9" s="311"/>
      <c r="H9" s="311"/>
      <c r="I9" s="311"/>
      <c r="J9" s="311"/>
      <c r="K9" s="311"/>
      <c r="L9" s="311"/>
    </row>
    <row r="10" customFormat="false" ht="20.25" hidden="false" customHeight="true" outlineLevel="0" collapsed="false">
      <c r="B10" s="1156" t="s">
        <v>829</v>
      </c>
      <c r="C10" s="1157" t="n">
        <v>1304.07</v>
      </c>
      <c r="D10" s="306"/>
      <c r="E10" s="306"/>
      <c r="F10" s="306"/>
      <c r="G10" s="306"/>
      <c r="H10" s="306"/>
      <c r="I10" s="306"/>
      <c r="J10" s="306"/>
      <c r="K10" s="306"/>
      <c r="L10" s="306"/>
    </row>
    <row r="11" s="15" customFormat="true" ht="27" hidden="false" customHeight="true" outlineLevel="0" collapsed="false">
      <c r="B11" s="1158" t="s">
        <v>830</v>
      </c>
      <c r="C11" s="1157"/>
      <c r="D11" s="311"/>
      <c r="E11" s="311"/>
      <c r="F11" s="311"/>
      <c r="G11" s="311"/>
      <c r="H11" s="311"/>
      <c r="I11" s="311"/>
      <c r="J11" s="311"/>
      <c r="K11" s="311"/>
      <c r="L11" s="311"/>
    </row>
    <row r="12" customFormat="false" ht="25.5" hidden="false" customHeight="true" outlineLevel="0" collapsed="false">
      <c r="B12" s="1074" t="s">
        <v>831</v>
      </c>
      <c r="C12" s="1157" t="n">
        <v>3142.75</v>
      </c>
      <c r="D12" s="306"/>
      <c r="E12" s="306"/>
      <c r="F12" s="306"/>
      <c r="G12" s="306"/>
      <c r="H12" s="306"/>
      <c r="I12" s="306"/>
      <c r="J12" s="306"/>
      <c r="K12" s="306"/>
      <c r="L12" s="306"/>
    </row>
    <row r="13" s="15" customFormat="true" ht="36" hidden="false" customHeight="true" outlineLevel="0" collapsed="false">
      <c r="B13" s="1159" t="s">
        <v>832</v>
      </c>
      <c r="C13" s="1157"/>
      <c r="D13" s="311"/>
      <c r="E13" s="311"/>
      <c r="F13" s="311"/>
      <c r="G13" s="311"/>
      <c r="H13" s="311"/>
      <c r="I13" s="311"/>
      <c r="J13" s="311"/>
      <c r="K13" s="311"/>
      <c r="L13" s="311"/>
    </row>
    <row r="14" s="1160" customFormat="true" ht="73.5" hidden="false" customHeight="true" outlineLevel="0" collapsed="false">
      <c r="B14" s="1155" t="s">
        <v>833</v>
      </c>
      <c r="C14" s="1157"/>
      <c r="D14" s="1161"/>
      <c r="E14" s="1161"/>
      <c r="F14" s="1161"/>
      <c r="G14" s="1161"/>
      <c r="H14" s="1161"/>
      <c r="I14" s="1161"/>
      <c r="J14" s="1161"/>
      <c r="K14" s="1161"/>
      <c r="L14" s="1161"/>
    </row>
    <row r="15" customFormat="false" ht="17.25" hidden="false" customHeight="true" outlineLevel="0" collapsed="false">
      <c r="B15" s="1162" t="s">
        <v>834</v>
      </c>
      <c r="C15" s="1157" t="n">
        <v>10000</v>
      </c>
      <c r="D15" s="306"/>
      <c r="E15" s="306"/>
      <c r="F15" s="306"/>
      <c r="G15" s="306"/>
      <c r="H15" s="306"/>
      <c r="I15" s="306"/>
      <c r="J15" s="306"/>
      <c r="K15" s="306"/>
      <c r="L15" s="306"/>
    </row>
    <row r="16" customFormat="false" ht="12.75" hidden="false" customHeight="true" outlineLevel="0" collapsed="false">
      <c r="B16" s="1162"/>
      <c r="C16" s="1163"/>
      <c r="D16" s="306"/>
      <c r="E16" s="306"/>
      <c r="F16" s="306"/>
      <c r="G16" s="306"/>
      <c r="H16" s="306"/>
      <c r="I16" s="306"/>
      <c r="J16" s="306"/>
      <c r="K16" s="306"/>
      <c r="L16" s="306"/>
    </row>
    <row r="17" customFormat="false" ht="15" hidden="false" customHeight="false" outlineLevel="0" collapsed="false">
      <c r="B17" s="1162" t="s">
        <v>835</v>
      </c>
      <c r="C17" s="1157" t="n">
        <v>6000</v>
      </c>
      <c r="D17" s="306"/>
      <c r="E17" s="306"/>
      <c r="F17" s="306"/>
      <c r="G17" s="306"/>
      <c r="H17" s="306"/>
      <c r="I17" s="306"/>
      <c r="J17" s="306"/>
      <c r="K17" s="306"/>
      <c r="L17" s="306"/>
    </row>
    <row r="18" customFormat="false" ht="12.75" hidden="false" customHeight="true" outlineLevel="0" collapsed="false">
      <c r="B18" s="1162"/>
      <c r="C18" s="1163"/>
      <c r="D18" s="306"/>
      <c r="E18" s="306"/>
      <c r="F18" s="306"/>
      <c r="G18" s="306"/>
      <c r="H18" s="306"/>
      <c r="I18" s="306"/>
      <c r="J18" s="306"/>
      <c r="K18" s="306"/>
      <c r="L18" s="306"/>
    </row>
    <row r="19" customFormat="false" ht="21" hidden="false" customHeight="true" outlineLevel="0" collapsed="false">
      <c r="B19" s="1164" t="s">
        <v>836</v>
      </c>
      <c r="C19" s="1157" t="n">
        <v>15000</v>
      </c>
      <c r="D19" s="306"/>
      <c r="E19" s="306"/>
      <c r="F19" s="306"/>
      <c r="G19" s="306"/>
      <c r="H19" s="306"/>
      <c r="I19" s="306"/>
      <c r="J19" s="306"/>
      <c r="K19" s="306"/>
      <c r="L19" s="306"/>
    </row>
    <row r="20" customFormat="false" ht="19.5" hidden="false" customHeight="true" outlineLevel="0" collapsed="false">
      <c r="B20" s="1162"/>
      <c r="C20" s="1163"/>
      <c r="D20" s="306"/>
      <c r="E20" s="306"/>
      <c r="F20" s="306"/>
      <c r="G20" s="306"/>
      <c r="H20" s="306"/>
      <c r="I20" s="306"/>
      <c r="J20" s="306"/>
      <c r="K20" s="306"/>
      <c r="L20" s="306"/>
    </row>
    <row r="21" customFormat="false" ht="12.75" hidden="false" customHeight="true" outlineLevel="0" collapsed="false">
      <c r="B21" s="1164" t="s">
        <v>837</v>
      </c>
      <c r="C21" s="1163"/>
      <c r="D21" s="306"/>
      <c r="E21" s="306"/>
      <c r="F21" s="306"/>
      <c r="G21" s="306"/>
      <c r="H21" s="306"/>
      <c r="I21" s="306"/>
      <c r="J21" s="306"/>
      <c r="K21" s="306"/>
      <c r="L21" s="306"/>
    </row>
    <row r="22" customFormat="false" ht="15" hidden="false" customHeight="false" outlineLevel="0" collapsed="false">
      <c r="B22" s="1164"/>
      <c r="C22" s="1157" t="n">
        <v>25000</v>
      </c>
      <c r="D22" s="306"/>
      <c r="E22" s="306"/>
      <c r="F22" s="306"/>
      <c r="G22" s="306"/>
      <c r="H22" s="306"/>
      <c r="I22" s="306"/>
      <c r="J22" s="306"/>
      <c r="K22" s="306"/>
      <c r="L22" s="306"/>
    </row>
    <row r="23" customFormat="false" ht="15" hidden="false" customHeight="false" outlineLevel="0" collapsed="false">
      <c r="B23" s="1164"/>
      <c r="C23" s="1157"/>
      <c r="D23" s="306"/>
      <c r="E23" s="306"/>
      <c r="F23" s="306"/>
      <c r="G23" s="306"/>
      <c r="H23" s="306"/>
      <c r="I23" s="306"/>
      <c r="J23" s="306"/>
      <c r="K23" s="306"/>
      <c r="L23" s="306"/>
    </row>
    <row r="24" customFormat="false" ht="12.75" hidden="false" customHeight="true" outlineLevel="0" collapsed="false">
      <c r="B24" s="1162" t="s">
        <v>838</v>
      </c>
      <c r="C24" s="1157" t="n">
        <v>15000</v>
      </c>
      <c r="D24" s="306"/>
      <c r="E24" s="306"/>
      <c r="F24" s="306"/>
      <c r="G24" s="306"/>
      <c r="H24" s="306"/>
      <c r="I24" s="306"/>
      <c r="J24" s="306"/>
      <c r="K24" s="306"/>
      <c r="L24" s="306"/>
    </row>
    <row r="25" customFormat="false" ht="12.75" hidden="false" customHeight="true" outlineLevel="0" collapsed="false">
      <c r="B25" s="1162" t="s">
        <v>839</v>
      </c>
      <c r="C25" s="1157" t="n">
        <v>3500</v>
      </c>
    </row>
    <row r="26" customFormat="false" ht="66.75" hidden="false" customHeight="true" outlineLevel="0" collapsed="false">
      <c r="B26" s="1165" t="s">
        <v>840</v>
      </c>
      <c r="C26" s="1166" t="s">
        <v>841</v>
      </c>
    </row>
    <row r="27" customFormat="false" ht="22.5" hidden="false" customHeight="true" outlineLevel="0" collapsed="false">
      <c r="B27" s="920"/>
      <c r="C27" s="1167" t="s">
        <v>842</v>
      </c>
      <c r="D27" s="1141"/>
    </row>
    <row r="28" customFormat="false" ht="251.25" hidden="false" customHeight="true" outlineLevel="0" collapsed="false">
      <c r="B28" s="1159" t="s">
        <v>843</v>
      </c>
      <c r="C28" s="1167"/>
      <c r="D28" s="1141"/>
    </row>
  </sheetData>
  <sheetProtection sheet="true" objects="true" scenarios="true" selectLockedCells="true" selectUnlockedCells="true"/>
  <mergeCells count="5">
    <mergeCell ref="B2:C2"/>
    <mergeCell ref="C5:C6"/>
    <mergeCell ref="B21:B22"/>
    <mergeCell ref="C27:C28"/>
    <mergeCell ref="D27:D28"/>
  </mergeCells>
  <printOptions headings="false" gridLines="false" gridLinesSet="true" horizontalCentered="true" verticalCentered="false"/>
  <pageMargins left="0.236111111111111" right="0.236111111111111" top="0.748611111111111" bottom="0.747916666666667" header="0.315277777777778" footer="0.315277777777778"/>
  <pageSetup paperSize="9" scale="100" fitToWidth="1" fitToHeight="0" pageOrder="downThenOver" orientation="portrait" blackAndWhite="false" draft="false" cellComments="none" horizontalDpi="300" verticalDpi="300" copies="1"/>
  <headerFooter differentFirst="false" differentOddEven="false">
    <oddHeader>&amp;C&amp;8Version au 01/11/2024</oddHeader>
    <oddFooter>&amp;C&amp;9- &amp;P -</oddFooter>
  </headerFooter>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26"/>
  <sheetViews>
    <sheetView showFormulas="false" showGridLines="false" showRowColHeaders="true" showZeros="true" rightToLeft="false" tabSelected="false" showOutlineSymbols="true" defaultGridColor="true" view="normal" topLeftCell="A4" colorId="64" zoomScale="100" zoomScaleNormal="100" zoomScalePageLayoutView="100" workbookViewId="0">
      <selection pane="topLeft" activeCell="C15" activeCellId="0" sqref="C15"/>
    </sheetView>
  </sheetViews>
  <sheetFormatPr defaultColWidth="11.42578125" defaultRowHeight="12.75" customHeight="false" zeroHeight="false" outlineLevelRow="0" outlineLevelCol="0"/>
  <cols>
    <col collapsed="false" customWidth="true" hidden="false" outlineLevel="0" max="1" min="1" style="1" width="5.57"/>
    <col collapsed="false" customWidth="true" hidden="false" outlineLevel="0" max="2" min="2" style="1" width="35.56"/>
    <col collapsed="false" customWidth="true" hidden="false" outlineLevel="0" max="3" min="3" style="1140" width="13.42"/>
    <col collapsed="false" customWidth="true" hidden="false" outlineLevel="0" max="4" min="4" style="1" width="18.43"/>
    <col collapsed="false" customWidth="true" hidden="false" outlineLevel="0" max="5" min="5" style="1" width="16.86"/>
    <col collapsed="false" customWidth="true" hidden="false" outlineLevel="0" max="6" min="6" style="1" width="21.71"/>
    <col collapsed="false" customWidth="true" hidden="true" outlineLevel="0" max="7" min="7" style="1" width="5.86"/>
    <col collapsed="false" customWidth="true" hidden="true" outlineLevel="0" max="8" min="8" style="1" width="11"/>
    <col collapsed="false" customWidth="false" hidden="false" outlineLevel="0" max="16384" min="9" style="1" width="11.42"/>
  </cols>
  <sheetData>
    <row r="1" customFormat="false" ht="17.35" hidden="false" customHeight="false" outlineLevel="0" collapsed="false">
      <c r="A1" s="323" t="s">
        <v>844</v>
      </c>
      <c r="B1" s="323"/>
      <c r="C1" s="323"/>
      <c r="D1" s="323"/>
      <c r="E1" s="323"/>
      <c r="F1" s="323"/>
      <c r="G1" s="883"/>
    </row>
    <row r="3" customFormat="false" ht="45" hidden="false" customHeight="true" outlineLevel="0" collapsed="false">
      <c r="B3" s="649" t="s">
        <v>845</v>
      </c>
      <c r="C3" s="649"/>
      <c r="D3" s="649"/>
      <c r="E3" s="649"/>
      <c r="F3" s="649"/>
    </row>
    <row r="4" customFormat="false" ht="12.75" hidden="false" customHeight="false" outlineLevel="0" collapsed="false">
      <c r="A4" s="306"/>
      <c r="B4" s="649" t="s">
        <v>846</v>
      </c>
      <c r="C4" s="649"/>
      <c r="D4" s="649"/>
      <c r="E4" s="649"/>
      <c r="F4" s="649"/>
      <c r="G4" s="306"/>
      <c r="H4" s="306"/>
      <c r="I4" s="306"/>
      <c r="J4" s="306"/>
      <c r="K4" s="306"/>
    </row>
    <row r="5" customFormat="false" ht="12.75" hidden="false" customHeight="false" outlineLevel="0" collapsed="false">
      <c r="A5" s="306"/>
      <c r="B5" s="305"/>
      <c r="C5" s="770"/>
      <c r="D5" s="305"/>
      <c r="E5" s="305"/>
      <c r="F5" s="305"/>
      <c r="G5" s="306"/>
      <c r="H5" s="306"/>
      <c r="I5" s="306"/>
      <c r="J5" s="306"/>
      <c r="K5" s="306"/>
    </row>
    <row r="6" customFormat="false" ht="12.75" hidden="false" customHeight="false" outlineLevel="0" collapsed="false">
      <c r="A6" s="306"/>
      <c r="B6" s="649" t="s">
        <v>847</v>
      </c>
      <c r="C6" s="649"/>
      <c r="D6" s="649"/>
      <c r="E6" s="649"/>
      <c r="F6" s="649"/>
      <c r="G6" s="306"/>
      <c r="H6" s="306"/>
      <c r="I6" s="306"/>
      <c r="J6" s="306"/>
      <c r="K6" s="306"/>
    </row>
    <row r="7" customFormat="false" ht="12.75" hidden="false" customHeight="false" outlineLevel="0" collapsed="false">
      <c r="A7" s="306"/>
      <c r="B7" s="306"/>
      <c r="C7" s="920"/>
      <c r="D7" s="306"/>
      <c r="E7" s="306"/>
      <c r="F7" s="306"/>
      <c r="G7" s="920"/>
      <c r="H7" s="1139" t="s">
        <v>341</v>
      </c>
      <c r="I7" s="306"/>
      <c r="J7" s="306"/>
      <c r="K7" s="306"/>
    </row>
    <row r="8" customFormat="false" ht="15" hidden="false" customHeight="true" outlineLevel="0" collapsed="false">
      <c r="A8" s="306"/>
      <c r="B8" s="1168" t="s">
        <v>848</v>
      </c>
      <c r="C8" s="1169"/>
      <c r="D8" s="1170"/>
      <c r="E8" s="1171" t="s">
        <v>849</v>
      </c>
      <c r="F8" s="1171"/>
      <c r="G8" s="306"/>
      <c r="H8" s="920"/>
      <c r="I8" s="306"/>
      <c r="J8" s="306"/>
      <c r="K8" s="306"/>
    </row>
    <row r="9" customFormat="false" ht="13.8" hidden="false" customHeight="false" outlineLevel="0" collapsed="false">
      <c r="A9" s="306"/>
      <c r="B9" s="1168"/>
      <c r="C9" s="1172" t="s">
        <v>850</v>
      </c>
      <c r="D9" s="1172"/>
      <c r="E9" s="1171" t="s">
        <v>851</v>
      </c>
      <c r="F9" s="1171"/>
      <c r="G9" s="306"/>
      <c r="H9" s="1139"/>
      <c r="I9" s="306"/>
      <c r="J9" s="306"/>
      <c r="K9" s="306"/>
    </row>
    <row r="10" customFormat="false" ht="13.8" hidden="false" customHeight="false" outlineLevel="0" collapsed="false">
      <c r="A10" s="306"/>
      <c r="B10" s="1168"/>
      <c r="C10" s="1173"/>
      <c r="D10" s="1174"/>
      <c r="E10" s="1175" t="s">
        <v>852</v>
      </c>
      <c r="F10" s="1175"/>
      <c r="G10" s="306"/>
      <c r="H10" s="1139"/>
      <c r="I10" s="306"/>
      <c r="J10" s="306"/>
      <c r="K10" s="306"/>
    </row>
    <row r="11" customFormat="false" ht="14.25" hidden="false" customHeight="true" outlineLevel="0" collapsed="false">
      <c r="A11" s="306"/>
      <c r="B11" s="1176"/>
      <c r="C11" s="1177" t="s">
        <v>853</v>
      </c>
      <c r="D11" s="1177"/>
      <c r="E11" s="1177" t="s">
        <v>853</v>
      </c>
      <c r="F11" s="1177"/>
      <c r="G11" s="306"/>
      <c r="H11" s="920"/>
      <c r="I11" s="306"/>
      <c r="J11" s="306"/>
      <c r="K11" s="306"/>
    </row>
    <row r="12" customFormat="false" ht="13.8" hidden="false" customHeight="false" outlineLevel="0" collapsed="false">
      <c r="A12" s="306"/>
      <c r="B12" s="1176"/>
      <c r="C12" s="1177"/>
      <c r="D12" s="1177"/>
      <c r="E12" s="1177"/>
      <c r="F12" s="1177"/>
      <c r="G12" s="306"/>
      <c r="H12" s="920"/>
      <c r="I12" s="306"/>
      <c r="J12" s="306"/>
      <c r="K12" s="306"/>
    </row>
    <row r="13" customFormat="false" ht="13.8" hidden="false" customHeight="false" outlineLevel="0" collapsed="false">
      <c r="A13" s="306"/>
      <c r="B13" s="1176"/>
      <c r="C13" s="1177"/>
      <c r="D13" s="1177"/>
      <c r="E13" s="1177"/>
      <c r="F13" s="1177"/>
      <c r="G13" s="306"/>
      <c r="H13" s="920"/>
      <c r="I13" s="306"/>
      <c r="J13" s="306"/>
      <c r="K13" s="306"/>
    </row>
    <row r="14" customFormat="false" ht="15" hidden="false" customHeight="false" outlineLevel="0" collapsed="false">
      <c r="A14" s="306"/>
      <c r="B14" s="1176"/>
      <c r="C14" s="1178"/>
      <c r="D14" s="1179"/>
      <c r="E14" s="1180"/>
      <c r="F14" s="1180"/>
      <c r="G14" s="306"/>
      <c r="H14" s="920"/>
      <c r="I14" s="306"/>
      <c r="J14" s="306"/>
      <c r="K14" s="306"/>
    </row>
    <row r="15" customFormat="false" ht="15" hidden="false" customHeight="false" outlineLevel="0" collapsed="false">
      <c r="A15" s="306"/>
      <c r="B15" s="1181" t="s">
        <v>854</v>
      </c>
      <c r="C15" s="1182" t="n">
        <v>65.22</v>
      </c>
      <c r="D15" s="1182"/>
      <c r="E15" s="1157" t="n">
        <f aca="false">C15*60%</f>
        <v>39.132</v>
      </c>
      <c r="F15" s="1157"/>
      <c r="G15" s="306"/>
      <c r="H15" s="1183" t="n">
        <f aca="false">C15*('[3]INDEMNITES INDEXEES'!$D$4/'[3]INDEMNITES INDEXEES'!$D$5)</f>
        <v>65.6113417023127</v>
      </c>
      <c r="I15" s="306"/>
      <c r="J15" s="306"/>
      <c r="K15" s="306"/>
    </row>
    <row r="16" customFormat="false" ht="15" hidden="false" customHeight="false" outlineLevel="0" collapsed="false">
      <c r="A16" s="306"/>
      <c r="B16" s="1181" t="s">
        <v>855</v>
      </c>
      <c r="C16" s="1182" t="n">
        <v>43.5</v>
      </c>
      <c r="D16" s="1182"/>
      <c r="E16" s="1157" t="n">
        <f aca="false">C16*60%</f>
        <v>26.1</v>
      </c>
      <c r="F16" s="1157"/>
      <c r="G16" s="306"/>
      <c r="H16" s="1183" t="n">
        <f aca="false">C16*('[3]INDEMNITES INDEXEES'!$D$4/'[3]INDEMNITES INDEXEES'!$D$5)</f>
        <v>43.7610144748635</v>
      </c>
      <c r="I16" s="306"/>
      <c r="J16" s="306"/>
      <c r="K16" s="306"/>
    </row>
    <row r="17" customFormat="false" ht="15" hidden="false" customHeight="false" outlineLevel="0" collapsed="false">
      <c r="A17" s="306"/>
      <c r="B17" s="1181" t="s">
        <v>856</v>
      </c>
      <c r="C17" s="1182" t="n">
        <v>28.98</v>
      </c>
      <c r="D17" s="1182"/>
      <c r="E17" s="1157" t="n">
        <f aca="false">C17*60%</f>
        <v>17.388</v>
      </c>
      <c r="F17" s="1157"/>
      <c r="G17" s="306"/>
      <c r="H17" s="1183" t="n">
        <f aca="false">C17*('[3]INDEMNITES INDEXEES'!$D$4/'[3]INDEMNITES INDEXEES'!$D$5)</f>
        <v>29.1538896432539</v>
      </c>
      <c r="I17" s="306"/>
      <c r="J17" s="306"/>
      <c r="K17" s="306"/>
    </row>
    <row r="18" customFormat="false" ht="15" hidden="false" customHeight="false" outlineLevel="0" collapsed="false">
      <c r="A18" s="306"/>
      <c r="B18" s="1176"/>
      <c r="C18" s="1184"/>
      <c r="D18" s="1185"/>
      <c r="E18" s="1184"/>
      <c r="F18" s="1184"/>
      <c r="G18" s="306"/>
      <c r="H18" s="1183"/>
      <c r="I18" s="306"/>
      <c r="J18" s="306"/>
      <c r="K18" s="306"/>
    </row>
    <row r="19" customFormat="false" ht="15.75" hidden="false" customHeight="true" outlineLevel="0" collapsed="false">
      <c r="A19" s="306"/>
      <c r="B19" s="920"/>
      <c r="C19" s="1139"/>
      <c r="D19" s="1139"/>
      <c r="E19" s="1139"/>
      <c r="F19" s="1139"/>
      <c r="G19" s="306"/>
      <c r="H19" s="1183"/>
      <c r="I19" s="306"/>
      <c r="J19" s="306"/>
      <c r="K19" s="306"/>
    </row>
    <row r="20" customFormat="false" ht="15.75" hidden="false" customHeight="true" outlineLevel="0" collapsed="false">
      <c r="A20" s="306"/>
      <c r="B20" s="306"/>
      <c r="C20" s="920"/>
      <c r="D20" s="306"/>
      <c r="E20" s="306"/>
      <c r="F20" s="306"/>
      <c r="G20" s="306"/>
      <c r="H20" s="1183"/>
      <c r="I20" s="306"/>
      <c r="J20" s="306"/>
      <c r="K20" s="306"/>
    </row>
    <row r="21" customFormat="false" ht="15.75" hidden="false" customHeight="true" outlineLevel="0" collapsed="false">
      <c r="A21" s="306"/>
      <c r="B21" s="1186"/>
      <c r="C21" s="1187"/>
      <c r="D21" s="1187"/>
      <c r="E21" s="1187"/>
      <c r="F21" s="1188"/>
      <c r="G21" s="306"/>
      <c r="H21" s="1183"/>
      <c r="I21" s="306"/>
      <c r="J21" s="306"/>
      <c r="K21" s="306"/>
    </row>
    <row r="22" s="1140" customFormat="true" ht="33" hidden="false" customHeight="true" outlineLevel="0" collapsed="false">
      <c r="A22" s="920"/>
      <c r="B22" s="1189" t="s">
        <v>857</v>
      </c>
      <c r="C22" s="1189"/>
      <c r="D22" s="1189"/>
      <c r="E22" s="1189"/>
      <c r="F22" s="1189"/>
      <c r="G22" s="1190"/>
      <c r="H22" s="1183"/>
      <c r="I22" s="1191"/>
      <c r="J22" s="1191"/>
      <c r="K22" s="1191"/>
    </row>
    <row r="23" s="1140" customFormat="true" ht="12.75" hidden="false" customHeight="false" outlineLevel="0" collapsed="false">
      <c r="A23" s="920"/>
      <c r="B23" s="1192"/>
      <c r="C23" s="1193" t="n">
        <v>8160.99</v>
      </c>
      <c r="D23" s="1194" t="s">
        <v>858</v>
      </c>
      <c r="E23" s="1194"/>
      <c r="F23" s="1195"/>
      <c r="G23" s="1190"/>
      <c r="H23" s="1183" t="n">
        <f aca="false">C23*('[3]INDEMNITES INDEXEES'!$D$4/'[3]INDEMNITES INDEXEES'!$D$5)</f>
        <v>8209.95865561418</v>
      </c>
      <c r="I23" s="1191"/>
      <c r="J23" s="1191"/>
      <c r="K23" s="1191"/>
    </row>
    <row r="24" s="1140" customFormat="true" ht="12.75" hidden="false" customHeight="false" outlineLevel="0" collapsed="false">
      <c r="A24" s="920"/>
      <c r="B24" s="1196" t="s">
        <v>859</v>
      </c>
      <c r="C24" s="1197" t="n">
        <v>127.5</v>
      </c>
      <c r="D24" s="1194" t="s">
        <v>860</v>
      </c>
      <c r="E24" s="1194"/>
      <c r="F24" s="1195"/>
      <c r="G24" s="1190"/>
      <c r="H24" s="1183" t="n">
        <f aca="false">C24*('[3]INDEMNITES INDEXEES'!$D$4/'[3]INDEMNITES INDEXEES'!$D$5)</f>
        <v>128.265042426324</v>
      </c>
      <c r="I24" s="1191"/>
      <c r="J24" s="1191"/>
      <c r="K24" s="1191"/>
    </row>
    <row r="25" s="1140" customFormat="true" ht="12.75" hidden="false" customHeight="false" outlineLevel="0" collapsed="false">
      <c r="A25" s="920"/>
      <c r="B25" s="1192"/>
      <c r="C25" s="1194"/>
      <c r="D25" s="1194" t="s">
        <v>861</v>
      </c>
      <c r="E25" s="1194"/>
      <c r="F25" s="1195"/>
      <c r="G25" s="1190"/>
      <c r="H25" s="1191"/>
      <c r="I25" s="1191"/>
      <c r="J25" s="1191"/>
      <c r="K25" s="1191"/>
    </row>
    <row r="26" s="1140" customFormat="true" ht="12.75" hidden="false" customHeight="false" outlineLevel="0" collapsed="false">
      <c r="B26" s="1198"/>
      <c r="C26" s="1199"/>
      <c r="D26" s="1199"/>
      <c r="E26" s="1199"/>
      <c r="F26" s="1200"/>
      <c r="G26" s="1201"/>
      <c r="H26" s="1202"/>
      <c r="I26" s="1202"/>
      <c r="J26" s="1202"/>
      <c r="K26" s="1202"/>
    </row>
  </sheetData>
  <sheetProtection algorithmName="SHA-512" hashValue="Z3AxkR08H4KIBHMn41Klv1zhj5Py2tsh7xxGCx5Js/X4sTg+ywV5yEPYq76vECMIBajPIR6CgwjcjZ/QNE7ttw==" saltValue="HmbMj1w/F6yXkkrKXIEPGQ==" spinCount="100000" sheet="true" objects="true" scenarios="true" selectLockedCells="true" selectUnlockedCells="true"/>
  <mergeCells count="18">
    <mergeCell ref="A1:F1"/>
    <mergeCell ref="B3:F3"/>
    <mergeCell ref="B4:F4"/>
    <mergeCell ref="B6:F6"/>
    <mergeCell ref="B8:B10"/>
    <mergeCell ref="E8:F8"/>
    <mergeCell ref="C9:D9"/>
    <mergeCell ref="E9:F9"/>
    <mergeCell ref="E10:F10"/>
    <mergeCell ref="C11:D13"/>
    <mergeCell ref="E11:F13"/>
    <mergeCell ref="C15:D15"/>
    <mergeCell ref="E15:F15"/>
    <mergeCell ref="C16:D16"/>
    <mergeCell ref="E16:F16"/>
    <mergeCell ref="C17:D17"/>
    <mergeCell ref="E17:F17"/>
    <mergeCell ref="B22:F22"/>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M21"/>
  <sheetViews>
    <sheetView showFormulas="false" showGridLines="false" showRowColHeaders="true" showZeros="true" rightToLeft="false" tabSelected="false" showOutlineSymbols="true" defaultGridColor="true" view="normal" topLeftCell="A4" colorId="64" zoomScale="100" zoomScaleNormal="100" zoomScalePageLayoutView="100" workbookViewId="0">
      <selection pane="topLeft" activeCell="A1" activeCellId="0" sqref="A1"/>
    </sheetView>
  </sheetViews>
  <sheetFormatPr defaultColWidth="36.859375" defaultRowHeight="11.25" customHeight="false" zeroHeight="false" outlineLevelRow="0" outlineLevelCol="0"/>
  <cols>
    <col collapsed="false" customWidth="false" hidden="false" outlineLevel="0" max="16384" min="1" style="1203" width="36.86"/>
  </cols>
  <sheetData>
    <row r="1" customFormat="false" ht="51" hidden="false" customHeight="true" outlineLevel="0" collapsed="false">
      <c r="A1" s="1204" t="s">
        <v>862</v>
      </c>
      <c r="B1" s="1204"/>
      <c r="C1" s="1204"/>
      <c r="D1" s="1204"/>
    </row>
    <row r="2" customFormat="false" ht="18.75" hidden="false" customHeight="true" outlineLevel="0" collapsed="false">
      <c r="A2" s="649" t="s">
        <v>863</v>
      </c>
      <c r="B2" s="649"/>
      <c r="C2" s="649"/>
      <c r="D2" s="649"/>
    </row>
    <row r="3" s="311" customFormat="true" ht="33" hidden="false" customHeight="true" outlineLevel="0" collapsed="false">
      <c r="A3" s="579" t="s">
        <v>864</v>
      </c>
      <c r="B3" s="579"/>
      <c r="C3" s="579"/>
      <c r="D3" s="579"/>
      <c r="G3" s="118"/>
      <c r="H3" s="118"/>
      <c r="I3" s="118"/>
      <c r="J3" s="118"/>
      <c r="K3" s="118"/>
      <c r="L3" s="118"/>
      <c r="M3" s="118"/>
    </row>
    <row r="4" s="1206" customFormat="true" ht="31.5" hidden="false" customHeight="true" outlineLevel="0" collapsed="false">
      <c r="A4" s="1205" t="s">
        <v>865</v>
      </c>
      <c r="B4" s="1205"/>
      <c r="C4" s="1205" t="s">
        <v>866</v>
      </c>
      <c r="D4" s="1205"/>
    </row>
    <row r="5" s="1206" customFormat="true" ht="21" hidden="false" customHeight="true" outlineLevel="0" collapsed="false">
      <c r="A5" s="1207" t="s">
        <v>867</v>
      </c>
      <c r="B5" s="1208" t="s">
        <v>868</v>
      </c>
      <c r="C5" s="1209" t="s">
        <v>869</v>
      </c>
      <c r="D5" s="1210" t="s">
        <v>870</v>
      </c>
    </row>
    <row r="6" s="1206" customFormat="true" ht="21" hidden="false" customHeight="true" outlineLevel="0" collapsed="false">
      <c r="A6" s="1207"/>
      <c r="B6" s="1208" t="s">
        <v>871</v>
      </c>
      <c r="C6" s="1209" t="s">
        <v>869</v>
      </c>
      <c r="D6" s="1210" t="s">
        <v>872</v>
      </c>
    </row>
    <row r="7" s="1206" customFormat="true" ht="21" hidden="false" customHeight="true" outlineLevel="0" collapsed="false">
      <c r="A7" s="1207"/>
      <c r="B7" s="1207" t="s">
        <v>873</v>
      </c>
      <c r="C7" s="1209" t="s">
        <v>869</v>
      </c>
      <c r="D7" s="1211" t="s">
        <v>874</v>
      </c>
    </row>
    <row r="8" s="1206" customFormat="true" ht="21" hidden="false" customHeight="true" outlineLevel="0" collapsed="false">
      <c r="A8" s="1207"/>
      <c r="B8" s="1212" t="s">
        <v>875</v>
      </c>
      <c r="C8" s="1209" t="s">
        <v>869</v>
      </c>
      <c r="D8" s="1213" t="s">
        <v>876</v>
      </c>
    </row>
    <row r="9" s="1206" customFormat="true" ht="21" hidden="false" customHeight="true" outlineLevel="0" collapsed="false">
      <c r="A9" s="1207"/>
      <c r="B9" s="1208" t="s">
        <v>877</v>
      </c>
      <c r="C9" s="1209" t="s">
        <v>869</v>
      </c>
      <c r="D9" s="1210" t="s">
        <v>878</v>
      </c>
    </row>
    <row r="10" s="1206" customFormat="true" ht="48" hidden="false" customHeight="true" outlineLevel="0" collapsed="false">
      <c r="A10" s="1207" t="s">
        <v>879</v>
      </c>
      <c r="B10" s="1207" t="s">
        <v>880</v>
      </c>
      <c r="C10" s="1211" t="s">
        <v>881</v>
      </c>
      <c r="D10" s="1211" t="s">
        <v>882</v>
      </c>
    </row>
    <row r="11" s="1206" customFormat="true" ht="33" hidden="false" customHeight="true" outlineLevel="0" collapsed="false">
      <c r="A11" s="1207" t="s">
        <v>883</v>
      </c>
      <c r="B11" s="1214" t="s">
        <v>884</v>
      </c>
      <c r="C11" s="1209" t="s">
        <v>885</v>
      </c>
      <c r="D11" s="1209" t="s">
        <v>886</v>
      </c>
      <c r="E11" s="1215"/>
    </row>
    <row r="12" s="1206" customFormat="true" ht="21" hidden="false" customHeight="true" outlineLevel="0" collapsed="false">
      <c r="A12" s="1207"/>
      <c r="B12" s="1214" t="s">
        <v>887</v>
      </c>
      <c r="C12" s="1209" t="s">
        <v>869</v>
      </c>
      <c r="D12" s="1209" t="s">
        <v>888</v>
      </c>
      <c r="E12" s="1215"/>
    </row>
    <row r="13" s="1206" customFormat="true" ht="21" hidden="false" customHeight="true" outlineLevel="0" collapsed="false">
      <c r="A13" s="1207"/>
      <c r="B13" s="1214" t="s">
        <v>889</v>
      </c>
      <c r="C13" s="1209" t="s">
        <v>890</v>
      </c>
      <c r="D13" s="1209" t="s">
        <v>891</v>
      </c>
      <c r="E13" s="1215"/>
    </row>
    <row r="14" s="1206" customFormat="true" ht="41.25" hidden="false" customHeight="true" outlineLevel="0" collapsed="false">
      <c r="A14" s="1207" t="s">
        <v>892</v>
      </c>
      <c r="B14" s="1214" t="s">
        <v>893</v>
      </c>
      <c r="C14" s="1209" t="s">
        <v>894</v>
      </c>
      <c r="D14" s="1209" t="s">
        <v>895</v>
      </c>
      <c r="E14" s="1215"/>
    </row>
    <row r="15" s="1206" customFormat="true" ht="11.45" hidden="false" customHeight="false" outlineLevel="0" collapsed="false">
      <c r="B15" s="1216"/>
    </row>
    <row r="16" s="1206" customFormat="true" ht="15.75" hidden="false" customHeight="true" outlineLevel="0" collapsed="false">
      <c r="A16" s="1217" t="s">
        <v>896</v>
      </c>
      <c r="B16" s="1217"/>
      <c r="C16" s="1217"/>
      <c r="D16" s="1217"/>
    </row>
    <row r="17" s="1206" customFormat="true" ht="15.75" hidden="false" customHeight="true" outlineLevel="0" collapsed="false">
      <c r="A17" s="1217"/>
      <c r="B17" s="1217"/>
      <c r="C17" s="1217"/>
      <c r="D17" s="1217"/>
    </row>
    <row r="18" s="1206" customFormat="true" ht="15.75" hidden="false" customHeight="true" outlineLevel="0" collapsed="false">
      <c r="A18" s="1217"/>
      <c r="B18" s="1217"/>
      <c r="C18" s="1217"/>
      <c r="D18" s="1217"/>
    </row>
    <row r="19" s="1206" customFormat="true" ht="15.75" hidden="false" customHeight="true" outlineLevel="0" collapsed="false">
      <c r="A19" s="1217"/>
      <c r="B19" s="1217"/>
      <c r="C19" s="1217"/>
      <c r="D19" s="1217"/>
    </row>
    <row r="20" s="1206" customFormat="true" ht="15.75" hidden="false" customHeight="true" outlineLevel="0" collapsed="false">
      <c r="A20" s="1217"/>
      <c r="B20" s="1217"/>
      <c r="C20" s="1217"/>
      <c r="D20" s="1217"/>
    </row>
    <row r="21" s="1206" customFormat="true" ht="15.75" hidden="false" customHeight="true" outlineLevel="0" collapsed="false">
      <c r="A21" s="1217"/>
      <c r="B21" s="1217"/>
      <c r="C21" s="1217"/>
      <c r="D21" s="1217"/>
    </row>
  </sheetData>
  <sheetProtection algorithmName="SHA-512" hashValue="wb8PKBhAAjwu9L/nQESDljPuJ0iCn++ZB1L2FG8gwidgiMGUSwbaxL0ouwz5xwux0s+HSvyHf+0FGSO11Jks7Q==" saltValue="jiOqjfS4SyznqukNpzxQkQ==" spinCount="100000" sheet="true" objects="true" scenarios="true" selectLockedCells="true" selectUnlockedCells="true"/>
  <mergeCells count="9">
    <mergeCell ref="A1:D1"/>
    <mergeCell ref="A2:D2"/>
    <mergeCell ref="A3:D3"/>
    <mergeCell ref="A4:B4"/>
    <mergeCell ref="C4:D4"/>
    <mergeCell ref="A5:A9"/>
    <mergeCell ref="A11:A13"/>
    <mergeCell ref="E11:E14"/>
    <mergeCell ref="A16:D21"/>
  </mergeCells>
  <printOptions headings="false" gridLines="false" gridLinesSet="true" horizontalCentered="true" verticalCentered="false"/>
  <pageMargins left="0.236111111111111" right="0.236111111111111" top="0.551388888888889" bottom="0.551388888888889"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38"/>
  <sheetViews>
    <sheetView showFormulas="false" showGridLines="false" showRowColHeaders="true" showZeros="true" rightToLeft="false" tabSelected="false" showOutlineSymbols="true" defaultGridColor="true" view="normal" topLeftCell="A8" colorId="64" zoomScale="100" zoomScaleNormal="100" zoomScalePageLayoutView="80" workbookViewId="0">
      <selection pane="topLeft" activeCell="B19" activeCellId="0" sqref="B19"/>
    </sheetView>
  </sheetViews>
  <sheetFormatPr defaultColWidth="30.42578125" defaultRowHeight="12.75" customHeight="false" zeroHeight="false" outlineLevelRow="0" outlineLevelCol="0"/>
  <cols>
    <col collapsed="false" customWidth="false" hidden="false" outlineLevel="0" max="1" min="1" style="1218" width="30.43"/>
    <col collapsed="false" customWidth="true" hidden="false" outlineLevel="0" max="2" min="2" style="1218" width="29.28"/>
    <col collapsed="false" customWidth="true" hidden="false" outlineLevel="0" max="3" min="3" style="1218" width="22.14"/>
    <col collapsed="false" customWidth="true" hidden="false" outlineLevel="0" max="4" min="4" style="1218" width="24.14"/>
    <col collapsed="false" customWidth="true" hidden="false" outlineLevel="0" max="5" min="5" style="1218" width="21.57"/>
    <col collapsed="false" customWidth="true" hidden="false" outlineLevel="0" max="6" min="6" style="1218" width="21.28"/>
    <col collapsed="false" customWidth="true" hidden="false" outlineLevel="0" max="7" min="7" style="1218" width="20.43"/>
    <col collapsed="false" customWidth="true" hidden="false" outlineLevel="0" max="8" min="8" style="1218" width="20.14"/>
    <col collapsed="false" customWidth="false" hidden="false" outlineLevel="0" max="16384" min="9" style="1218" width="30.43"/>
  </cols>
  <sheetData>
    <row r="1" customFormat="false" ht="40.5" hidden="false" customHeight="true" outlineLevel="0" collapsed="false">
      <c r="A1" s="1219" t="s">
        <v>897</v>
      </c>
      <c r="B1" s="1219"/>
      <c r="C1" s="1219"/>
      <c r="D1" s="1219"/>
      <c r="E1" s="1219"/>
      <c r="F1" s="1219"/>
      <c r="G1" s="1219"/>
      <c r="H1" s="1219"/>
    </row>
    <row r="2" customFormat="false" ht="13.5" hidden="false" customHeight="true" outlineLevel="0" collapsed="false">
      <c r="A2" s="1220" t="s">
        <v>898</v>
      </c>
      <c r="B2" s="1220"/>
      <c r="C2" s="1220"/>
      <c r="D2" s="1220"/>
      <c r="E2" s="1220"/>
      <c r="F2" s="1220"/>
      <c r="G2" s="1220"/>
      <c r="H2" s="1220"/>
    </row>
    <row r="3" customFormat="false" ht="45" hidden="false" customHeight="true" outlineLevel="0" collapsed="false"/>
    <row r="4" customFormat="false" ht="12.75" hidden="false" customHeight="false" outlineLevel="0" collapsed="false">
      <c r="A4" s="1221"/>
      <c r="B4" s="1222" t="s">
        <v>899</v>
      </c>
      <c r="C4" s="1223" t="s">
        <v>900</v>
      </c>
      <c r="D4" s="1224" t="s">
        <v>901</v>
      </c>
      <c r="E4" s="1222" t="s">
        <v>902</v>
      </c>
      <c r="F4" s="1225" t="s">
        <v>903</v>
      </c>
      <c r="G4" s="1222" t="s">
        <v>904</v>
      </c>
      <c r="H4" s="1222" t="s">
        <v>905</v>
      </c>
    </row>
    <row r="5" customFormat="false" ht="116.4" hidden="false" customHeight="false" outlineLevel="0" collapsed="false">
      <c r="A5" s="1226" t="s">
        <v>906</v>
      </c>
      <c r="B5" s="1227" t="s">
        <v>907</v>
      </c>
      <c r="C5" s="1228" t="s">
        <v>908</v>
      </c>
      <c r="D5" s="1229" t="s">
        <v>909</v>
      </c>
      <c r="E5" s="1230" t="s">
        <v>910</v>
      </c>
      <c r="F5" s="1231" t="s">
        <v>911</v>
      </c>
      <c r="G5" s="1232" t="s">
        <v>912</v>
      </c>
      <c r="H5" s="1232" t="s">
        <v>913</v>
      </c>
    </row>
    <row r="6" customFormat="false" ht="18" hidden="false" customHeight="true" outlineLevel="0" collapsed="false">
      <c r="A6" s="1233" t="s">
        <v>914</v>
      </c>
      <c r="B6" s="1230" t="s">
        <v>915</v>
      </c>
      <c r="C6" s="1230" t="s">
        <v>916</v>
      </c>
      <c r="D6" s="1230" t="s">
        <v>917</v>
      </c>
      <c r="E6" s="1230" t="s">
        <v>918</v>
      </c>
      <c r="F6" s="1234"/>
      <c r="G6" s="1234"/>
      <c r="H6" s="1230" t="s">
        <v>919</v>
      </c>
    </row>
    <row r="7" customFormat="false" ht="25.5" hidden="false" customHeight="true" outlineLevel="0" collapsed="false">
      <c r="A7" s="1235" t="s">
        <v>920</v>
      </c>
      <c r="B7" s="1236" t="s">
        <v>916</v>
      </c>
      <c r="C7" s="1236" t="s">
        <v>921</v>
      </c>
      <c r="D7" s="1236" t="s">
        <v>917</v>
      </c>
      <c r="E7" s="1236" t="s">
        <v>918</v>
      </c>
      <c r="F7" s="1237"/>
      <c r="G7" s="1234"/>
      <c r="H7" s="1238"/>
    </row>
    <row r="8" customFormat="false" ht="17.25" hidden="false" customHeight="true" outlineLevel="0" collapsed="false">
      <c r="A8" s="1233" t="s">
        <v>922</v>
      </c>
      <c r="B8" s="1230" t="s">
        <v>923</v>
      </c>
      <c r="C8" s="1230" t="s">
        <v>924</v>
      </c>
      <c r="D8" s="1230" t="s">
        <v>925</v>
      </c>
      <c r="E8" s="1230" t="s">
        <v>926</v>
      </c>
      <c r="F8" s="1230" t="n">
        <v>13.72</v>
      </c>
      <c r="G8" s="1230" t="s">
        <v>927</v>
      </c>
      <c r="H8" s="1230" t="n">
        <v>32.94</v>
      </c>
    </row>
    <row r="9" customFormat="false" ht="17.25" hidden="false" customHeight="true" outlineLevel="0" collapsed="false">
      <c r="A9" s="1233" t="s">
        <v>928</v>
      </c>
      <c r="B9" s="1230" t="s">
        <v>923</v>
      </c>
      <c r="C9" s="1230" t="s">
        <v>924</v>
      </c>
      <c r="D9" s="1230" t="s">
        <v>925</v>
      </c>
      <c r="E9" s="1230" t="s">
        <v>929</v>
      </c>
      <c r="F9" s="1230" t="n">
        <v>13.72</v>
      </c>
      <c r="G9" s="1230" t="s">
        <v>927</v>
      </c>
      <c r="H9" s="1230" t="n">
        <v>32.94</v>
      </c>
    </row>
    <row r="10" customFormat="false" ht="17.25" hidden="false" customHeight="true" outlineLevel="0" collapsed="false">
      <c r="A10" s="1233" t="s">
        <v>930</v>
      </c>
      <c r="B10" s="1229"/>
      <c r="C10" s="1239"/>
      <c r="D10" s="1239"/>
      <c r="E10" s="1230"/>
      <c r="F10" s="1240"/>
      <c r="G10" s="1240"/>
      <c r="H10" s="1230" t="n">
        <v>32.94</v>
      </c>
    </row>
    <row r="11" customFormat="false" ht="21" hidden="false" customHeight="true" outlineLevel="0" collapsed="false">
      <c r="A11" s="1235" t="s">
        <v>931</v>
      </c>
      <c r="B11" s="1237"/>
      <c r="C11" s="1234"/>
      <c r="D11" s="1234"/>
      <c r="E11" s="1230" t="s">
        <v>929</v>
      </c>
      <c r="F11" s="1241"/>
      <c r="G11" s="1241"/>
      <c r="H11" s="1242"/>
    </row>
    <row r="12" customFormat="false" ht="32.8" hidden="false" customHeight="false" outlineLevel="0" collapsed="false">
      <c r="A12" s="1235" t="s">
        <v>932</v>
      </c>
      <c r="B12" s="1243" t="s">
        <v>933</v>
      </c>
      <c r="C12" s="1244" t="s">
        <v>934</v>
      </c>
      <c r="D12" s="1243" t="s">
        <v>935</v>
      </c>
      <c r="E12" s="1245" t="s">
        <v>936</v>
      </c>
      <c r="F12" s="1238"/>
      <c r="G12" s="1238"/>
      <c r="H12" s="1238"/>
    </row>
    <row r="13" customFormat="false" ht="12.75" hidden="true" customHeight="true" outlineLevel="0" collapsed="false">
      <c r="A13" s="1235" t="s">
        <v>937</v>
      </c>
      <c r="B13" s="1236" t="s">
        <v>938</v>
      </c>
      <c r="C13" s="1236"/>
      <c r="D13" s="1236" t="s">
        <v>939</v>
      </c>
      <c r="E13" s="1236"/>
      <c r="F13" s="1238"/>
      <c r="G13" s="1238"/>
      <c r="H13" s="1238"/>
    </row>
    <row r="14" customFormat="false" ht="17.25" hidden="true" customHeight="true" outlineLevel="0" collapsed="false">
      <c r="A14" s="1235"/>
      <c r="B14" s="1236"/>
      <c r="C14" s="1236"/>
      <c r="D14" s="1236"/>
      <c r="E14" s="1236"/>
      <c r="F14" s="1238"/>
      <c r="G14" s="1238"/>
      <c r="H14" s="1238"/>
    </row>
    <row r="15" customFormat="false" ht="54.75" hidden="false" customHeight="true" outlineLevel="0" collapsed="false">
      <c r="A15" s="1235"/>
      <c r="B15" s="1236"/>
      <c r="C15" s="1236"/>
      <c r="D15" s="1236"/>
      <c r="E15" s="1236"/>
      <c r="F15" s="1238"/>
      <c r="G15" s="1238"/>
      <c r="H15" s="1238"/>
    </row>
    <row r="16" customFormat="false" ht="13.5" hidden="false" customHeight="false" outlineLevel="0" collapsed="false">
      <c r="A16" s="1235"/>
      <c r="B16" s="1236"/>
      <c r="C16" s="1236"/>
      <c r="D16" s="1236"/>
      <c r="E16" s="1236"/>
      <c r="F16" s="1238"/>
      <c r="G16" s="1238"/>
      <c r="H16" s="1238"/>
    </row>
    <row r="17" customFormat="false" ht="15" hidden="false" customHeight="true" outlineLevel="0" collapsed="false">
      <c r="A17" s="1235"/>
      <c r="B17" s="1236"/>
      <c r="C17" s="1236"/>
      <c r="D17" s="1236"/>
      <c r="E17" s="1236"/>
      <c r="F17" s="1238"/>
      <c r="G17" s="1238"/>
      <c r="H17" s="1238"/>
    </row>
    <row r="18" customFormat="false" ht="13.5" hidden="true" customHeight="false" outlineLevel="0" collapsed="false">
      <c r="A18" s="1235"/>
      <c r="B18" s="1236"/>
      <c r="C18" s="1236"/>
      <c r="D18" s="1236"/>
      <c r="E18" s="1236"/>
      <c r="F18" s="1238"/>
      <c r="G18" s="1238"/>
      <c r="H18" s="1238"/>
    </row>
    <row r="19" customFormat="false" ht="61.5" hidden="false" customHeight="true" outlineLevel="0" collapsed="false">
      <c r="A19" s="1235" t="s">
        <v>940</v>
      </c>
      <c r="B19" s="1246" t="s">
        <v>941</v>
      </c>
      <c r="C19" s="1246"/>
      <c r="D19" s="1246"/>
      <c r="E19" s="1246"/>
      <c r="F19" s="1246"/>
      <c r="G19" s="1246"/>
      <c r="H19" s="1246"/>
    </row>
    <row r="20" customFormat="false" ht="12.75" hidden="false" customHeight="true" outlineLevel="0" collapsed="false">
      <c r="A20" s="1235"/>
      <c r="B20" s="1247" t="s">
        <v>942</v>
      </c>
      <c r="C20" s="1247"/>
      <c r="D20" s="1247"/>
      <c r="E20" s="1247"/>
      <c r="F20" s="1247"/>
      <c r="G20" s="1247"/>
      <c r="H20" s="1247"/>
    </row>
    <row r="21" customFormat="false" ht="10.5" hidden="false" customHeight="true" outlineLevel="0" collapsed="false">
      <c r="A21" s="1235"/>
      <c r="B21" s="1248" t="s">
        <v>943</v>
      </c>
      <c r="C21" s="1248"/>
      <c r="D21" s="1248"/>
      <c r="E21" s="1248"/>
      <c r="F21" s="1248"/>
      <c r="G21" s="1248"/>
      <c r="H21" s="1248"/>
    </row>
    <row r="22" customFormat="false" ht="42.75" hidden="false" customHeight="true" outlineLevel="0" collapsed="false">
      <c r="A22" s="1235" t="s">
        <v>944</v>
      </c>
      <c r="B22" s="1249" t="s">
        <v>945</v>
      </c>
      <c r="C22" s="1249"/>
      <c r="D22" s="1249"/>
      <c r="E22" s="1249"/>
      <c r="F22" s="1249"/>
      <c r="G22" s="1249"/>
      <c r="H22" s="1249"/>
    </row>
    <row r="23" customFormat="false" ht="12.75" hidden="false" customHeight="false" outlineLevel="0" collapsed="false">
      <c r="A23" s="1250"/>
      <c r="B23" s="1250"/>
      <c r="C23" s="1251"/>
      <c r="D23" s="1250"/>
      <c r="E23" s="1250"/>
    </row>
    <row r="24" customFormat="false" ht="12.75" hidden="false" customHeight="false" outlineLevel="0" collapsed="false">
      <c r="A24" s="306" t="s">
        <v>946</v>
      </c>
      <c r="B24" s="1252"/>
      <c r="C24" s="778"/>
      <c r="D24" s="1252"/>
      <c r="E24" s="1252"/>
      <c r="F24" s="367"/>
      <c r="G24" s="367"/>
      <c r="H24" s="367"/>
    </row>
    <row r="25" customFormat="false" ht="12.75" hidden="false" customHeight="false" outlineLevel="0" collapsed="false">
      <c r="A25" s="887" t="s">
        <v>947</v>
      </c>
      <c r="B25" s="1252"/>
      <c r="C25" s="778"/>
      <c r="D25" s="1252"/>
      <c r="E25" s="1252"/>
      <c r="F25" s="367"/>
      <c r="G25" s="367"/>
      <c r="H25" s="367"/>
    </row>
    <row r="26" customFormat="false" ht="12.75" hidden="false" customHeight="false" outlineLevel="0" collapsed="false">
      <c r="A26" s="306" t="s">
        <v>948</v>
      </c>
      <c r="B26" s="1252"/>
      <c r="C26" s="778"/>
      <c r="D26" s="1252"/>
      <c r="E26" s="1252"/>
      <c r="F26" s="367"/>
      <c r="G26" s="367"/>
      <c r="H26" s="367"/>
    </row>
    <row r="27" customFormat="false" ht="12.75" hidden="false" customHeight="false" outlineLevel="0" collapsed="false">
      <c r="A27" s="306" t="s">
        <v>949</v>
      </c>
      <c r="B27" s="1252"/>
      <c r="C27" s="778"/>
      <c r="D27" s="1252"/>
      <c r="E27" s="1252"/>
      <c r="F27" s="367"/>
      <c r="G27" s="367"/>
      <c r="H27" s="367"/>
    </row>
    <row r="28" customFormat="false" ht="12.75" hidden="false" customHeight="false" outlineLevel="0" collapsed="false">
      <c r="A28" s="306"/>
      <c r="B28" s="1252"/>
      <c r="C28" s="778"/>
      <c r="D28" s="1252"/>
      <c r="E28" s="1252"/>
      <c r="F28" s="367"/>
      <c r="G28" s="367"/>
      <c r="H28" s="367"/>
    </row>
    <row r="29" customFormat="false" ht="12.75" hidden="false" customHeight="false" outlineLevel="0" collapsed="false">
      <c r="A29" s="774" t="s">
        <v>950</v>
      </c>
      <c r="B29" s="1252"/>
      <c r="C29" s="778"/>
      <c r="D29" s="1252"/>
      <c r="E29" s="1252"/>
      <c r="F29" s="367"/>
      <c r="G29" s="367"/>
      <c r="H29" s="367"/>
    </row>
    <row r="30" customFormat="false" ht="12.75" hidden="false" customHeight="false" outlineLevel="0" collapsed="false">
      <c r="A30" s="774" t="s">
        <v>951</v>
      </c>
      <c r="B30" s="1252"/>
      <c r="C30" s="778"/>
      <c r="D30" s="1252"/>
      <c r="E30" s="1252"/>
      <c r="F30" s="367"/>
      <c r="G30" s="367"/>
      <c r="H30" s="367"/>
    </row>
    <row r="31" customFormat="false" ht="12.75" hidden="false" customHeight="false" outlineLevel="0" collapsed="false">
      <c r="A31" s="774" t="s">
        <v>952</v>
      </c>
      <c r="B31" s="1253"/>
      <c r="C31" s="1253"/>
      <c r="D31" s="1253"/>
      <c r="E31" s="1253"/>
      <c r="F31" s="1253"/>
      <c r="G31" s="1253"/>
      <c r="H31" s="1253"/>
    </row>
    <row r="32" customFormat="false" ht="12.75" hidden="false" customHeight="false" outlineLevel="0" collapsed="false">
      <c r="A32" s="1253"/>
      <c r="B32" s="1253"/>
      <c r="C32" s="1253"/>
      <c r="D32" s="1253"/>
      <c r="E32" s="1253"/>
      <c r="F32" s="1253"/>
      <c r="G32" s="1253"/>
      <c r="H32" s="1253"/>
    </row>
    <row r="33" customFormat="false" ht="12.75" hidden="false" customHeight="false" outlineLevel="0" collapsed="false">
      <c r="A33" s="1253"/>
      <c r="B33" s="1253"/>
      <c r="C33" s="1253"/>
      <c r="D33" s="1253"/>
      <c r="E33" s="1253"/>
      <c r="F33" s="1253"/>
      <c r="G33" s="1253"/>
      <c r="H33" s="1253"/>
    </row>
    <row r="34" customFormat="false" ht="12.75" hidden="false" customHeight="false" outlineLevel="0" collapsed="false">
      <c r="A34" s="1253"/>
      <c r="B34" s="1253"/>
      <c r="C34" s="1253"/>
      <c r="D34" s="1253"/>
      <c r="E34" s="1253"/>
      <c r="F34" s="1253"/>
      <c r="G34" s="1253"/>
      <c r="H34" s="1253"/>
    </row>
    <row r="35" customFormat="false" ht="12.75" hidden="false" customHeight="false" outlineLevel="0" collapsed="false">
      <c r="A35" s="1253"/>
      <c r="B35" s="1253"/>
      <c r="C35" s="1253"/>
      <c r="D35" s="1253"/>
      <c r="E35" s="1253"/>
      <c r="F35" s="1253"/>
      <c r="G35" s="1253"/>
      <c r="H35" s="1253"/>
    </row>
    <row r="36" customFormat="false" ht="12.75" hidden="false" customHeight="false" outlineLevel="0" collapsed="false">
      <c r="A36" s="1253"/>
      <c r="B36" s="1253"/>
      <c r="C36" s="1253"/>
      <c r="D36" s="1253"/>
      <c r="E36" s="1253"/>
      <c r="F36" s="1253"/>
      <c r="G36" s="1253"/>
      <c r="H36" s="1253"/>
    </row>
    <row r="37" customFormat="false" ht="12.75" hidden="false" customHeight="false" outlineLevel="0" collapsed="false">
      <c r="A37" s="1253"/>
      <c r="B37" s="1253"/>
      <c r="C37" s="1253"/>
      <c r="D37" s="1253"/>
      <c r="E37" s="1253"/>
      <c r="F37" s="1253"/>
      <c r="G37" s="1253"/>
      <c r="H37" s="1253"/>
    </row>
    <row r="38" customFormat="false" ht="12.75" hidden="false" customHeight="false" outlineLevel="0" collapsed="false">
      <c r="C38" s="1218" t="s">
        <v>756</v>
      </c>
    </row>
  </sheetData>
  <sheetProtection algorithmName="SHA-512" hashValue="VJgsnI7KSjCA+LCVqq7XZi6ZuiMWJUD24Y7HqlzcI32Z9BUbt0/kqVnyLv0c7DCg04mglGFaHT8M/nw8lG1W3g==" saltValue="oeN74dzp5HI4K6csCMQkqQ==" spinCount="100000" sheet="true" selectLockedCells="true" selectUnlockedCells="true"/>
  <mergeCells count="11">
    <mergeCell ref="A1:H1"/>
    <mergeCell ref="A2:H2"/>
    <mergeCell ref="F12:H18"/>
    <mergeCell ref="A13:A18"/>
    <mergeCell ref="B13:C18"/>
    <mergeCell ref="D13:E18"/>
    <mergeCell ref="A19:A21"/>
    <mergeCell ref="B19:H19"/>
    <mergeCell ref="B20:H20"/>
    <mergeCell ref="B21:H21"/>
    <mergeCell ref="B22:H22"/>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rowBreaks count="1" manualBreakCount="1">
    <brk id="18" man="true" max="16383" min="0"/>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13"/>
  <sheetViews>
    <sheetView showFormulas="false" showGridLines="false" showRowColHeaders="true" showZeros="true" rightToLeft="false" tabSelected="false" showOutlineSymbols="true" defaultGridColor="true" view="normal" topLeftCell="A4" colorId="64" zoomScale="100" zoomScaleNormal="100" zoomScalePageLayoutView="100" workbookViewId="0">
      <selection pane="topLeft" activeCell="B13" activeCellId="0" sqref="B13"/>
    </sheetView>
  </sheetViews>
  <sheetFormatPr defaultColWidth="28.28515625" defaultRowHeight="12.75" customHeight="false" zeroHeight="false" outlineLevelRow="0" outlineLevelCol="0"/>
  <cols>
    <col collapsed="false" customWidth="false" hidden="false" outlineLevel="0" max="16384" min="1" style="1218" width="28.28"/>
  </cols>
  <sheetData>
    <row r="1" customFormat="false" ht="40.5" hidden="false" customHeight="true" outlineLevel="0" collapsed="false">
      <c r="A1" s="1219" t="s">
        <v>953</v>
      </c>
      <c r="B1" s="1219"/>
      <c r="C1" s="1219"/>
      <c r="D1" s="1219"/>
      <c r="E1" s="1219"/>
      <c r="F1" s="1219"/>
    </row>
    <row r="2" customFormat="false" ht="40.5" hidden="false" customHeight="true" outlineLevel="0" collapsed="false">
      <c r="A2" s="1254" t="s">
        <v>954</v>
      </c>
      <c r="B2" s="1254"/>
      <c r="C2" s="1254"/>
      <c r="D2" s="1254"/>
      <c r="E2" s="1254"/>
      <c r="F2" s="1254"/>
    </row>
    <row r="3" customFormat="false" ht="45" hidden="false" customHeight="true" outlineLevel="0" collapsed="false">
      <c r="A3" s="1255" t="s">
        <v>865</v>
      </c>
      <c r="B3" s="1256" t="s">
        <v>955</v>
      </c>
      <c r="C3" s="1255" t="s">
        <v>956</v>
      </c>
      <c r="D3" s="1255" t="s">
        <v>957</v>
      </c>
      <c r="E3" s="1255" t="s">
        <v>958</v>
      </c>
      <c r="F3" s="1255" t="s">
        <v>959</v>
      </c>
    </row>
    <row r="4" customFormat="false" ht="125.25" hidden="false" customHeight="true" outlineLevel="0" collapsed="false">
      <c r="A4" s="1255"/>
      <c r="B4" s="1257" t="s">
        <v>960</v>
      </c>
      <c r="C4" s="1258" t="s">
        <v>961</v>
      </c>
      <c r="D4" s="1258" t="s">
        <v>962</v>
      </c>
      <c r="E4" s="1257" t="s">
        <v>963</v>
      </c>
      <c r="F4" s="1257" t="s">
        <v>964</v>
      </c>
      <c r="G4" s="1206"/>
      <c r="H4" s="1206"/>
      <c r="I4" s="1206"/>
      <c r="J4" s="1206"/>
      <c r="K4" s="1206"/>
    </row>
    <row r="5" customFormat="false" ht="18" hidden="false" customHeight="true" outlineLevel="0" collapsed="false">
      <c r="A5" s="1259" t="s">
        <v>965</v>
      </c>
      <c r="B5" s="1260" t="s">
        <v>966</v>
      </c>
      <c r="C5" s="1260" t="s">
        <v>967</v>
      </c>
      <c r="D5" s="1260" t="s">
        <v>968</v>
      </c>
      <c r="E5" s="1261" t="s">
        <v>969</v>
      </c>
      <c r="F5" s="1261" t="s">
        <v>970</v>
      </c>
      <c r="G5" s="1206"/>
      <c r="H5" s="1206"/>
      <c r="I5" s="1206"/>
      <c r="J5" s="1206"/>
      <c r="K5" s="1206"/>
    </row>
    <row r="6" customFormat="false" ht="18" hidden="false" customHeight="true" outlineLevel="0" collapsed="false">
      <c r="A6" s="1262" t="s">
        <v>971</v>
      </c>
      <c r="B6" s="1263" t="s">
        <v>972</v>
      </c>
      <c r="C6" s="1263" t="s">
        <v>973</v>
      </c>
      <c r="D6" s="1263" t="s">
        <v>974</v>
      </c>
      <c r="E6" s="1264" t="s">
        <v>975</v>
      </c>
      <c r="F6" s="1264" t="s">
        <v>974</v>
      </c>
      <c r="G6" s="1206"/>
      <c r="H6" s="1206"/>
      <c r="I6" s="1206"/>
      <c r="J6" s="1206"/>
      <c r="K6" s="1206"/>
    </row>
    <row r="7" customFormat="false" ht="45.75" hidden="false" customHeight="true" outlineLevel="0" collapsed="false">
      <c r="A7" s="1262" t="s">
        <v>976</v>
      </c>
      <c r="B7" s="1262" t="s">
        <v>977</v>
      </c>
      <c r="C7" s="1262" t="s">
        <v>977</v>
      </c>
      <c r="D7" s="1262" t="s">
        <v>977</v>
      </c>
      <c r="E7" s="1265" t="s">
        <v>977</v>
      </c>
      <c r="F7" s="1265" t="s">
        <v>977</v>
      </c>
      <c r="G7" s="1206"/>
      <c r="H7" s="1206"/>
      <c r="I7" s="1206"/>
      <c r="J7" s="1206"/>
      <c r="K7" s="1206"/>
    </row>
    <row r="8" s="1268" customFormat="true" ht="50.25" hidden="false" customHeight="true" outlineLevel="0" collapsed="false">
      <c r="A8" s="1235" t="s">
        <v>978</v>
      </c>
      <c r="B8" s="1266" t="s">
        <v>979</v>
      </c>
      <c r="C8" s="1266" t="s">
        <v>979</v>
      </c>
      <c r="D8" s="1266" t="s">
        <v>979</v>
      </c>
      <c r="E8" s="1267" t="s">
        <v>979</v>
      </c>
      <c r="F8" s="1267" t="s">
        <v>979</v>
      </c>
      <c r="G8" s="1216"/>
      <c r="H8" s="1216"/>
      <c r="I8" s="1216"/>
      <c r="J8" s="1216"/>
      <c r="K8" s="1216"/>
    </row>
    <row r="9" s="1268" customFormat="true" ht="35.25" hidden="false" customHeight="true" outlineLevel="0" collapsed="false">
      <c r="A9" s="1235"/>
      <c r="B9" s="1261" t="s">
        <v>980</v>
      </c>
      <c r="C9" s="1261"/>
      <c r="D9" s="1261"/>
      <c r="E9" s="1261"/>
      <c r="F9" s="1261"/>
      <c r="G9" s="1216"/>
      <c r="H9" s="1216"/>
      <c r="I9" s="1216"/>
      <c r="J9" s="1216"/>
      <c r="K9" s="1216"/>
    </row>
    <row r="10" customFormat="false" ht="19.5" hidden="false" customHeight="true" outlineLevel="0" collapsed="false">
      <c r="A10" s="1269" t="s">
        <v>940</v>
      </c>
      <c r="B10" s="1270" t="s">
        <v>941</v>
      </c>
      <c r="C10" s="1270"/>
      <c r="D10" s="1270"/>
      <c r="E10" s="1270"/>
      <c r="F10" s="1270"/>
      <c r="G10" s="1215"/>
      <c r="H10" s="1206"/>
      <c r="I10" s="1206"/>
      <c r="J10" s="1206"/>
      <c r="K10" s="1206"/>
    </row>
    <row r="11" customFormat="false" ht="19.5" hidden="false" customHeight="true" outlineLevel="0" collapsed="false">
      <c r="A11" s="1269"/>
      <c r="B11" s="1271" t="s">
        <v>942</v>
      </c>
      <c r="C11" s="1271"/>
      <c r="D11" s="1271"/>
      <c r="E11" s="1271"/>
      <c r="F11" s="1271"/>
      <c r="G11" s="1215"/>
      <c r="H11" s="1206"/>
      <c r="I11" s="1206"/>
      <c r="J11" s="1206"/>
      <c r="K11" s="1206"/>
    </row>
    <row r="12" customFormat="false" ht="19.5" hidden="false" customHeight="true" outlineLevel="0" collapsed="false">
      <c r="A12" s="1269"/>
      <c r="B12" s="1272" t="s">
        <v>943</v>
      </c>
      <c r="C12" s="1272"/>
      <c r="D12" s="1272"/>
      <c r="E12" s="1272"/>
      <c r="F12" s="1272"/>
      <c r="G12" s="1215"/>
      <c r="H12" s="1206"/>
      <c r="I12" s="1206"/>
      <c r="J12" s="1206"/>
      <c r="K12" s="1206"/>
    </row>
    <row r="13" customFormat="false" ht="52.5" hidden="false" customHeight="true" outlineLevel="0" collapsed="false">
      <c r="A13" s="1262" t="s">
        <v>944</v>
      </c>
      <c r="B13" s="1273" t="s">
        <v>945</v>
      </c>
      <c r="C13" s="1273"/>
      <c r="D13" s="1273"/>
      <c r="E13" s="1273"/>
      <c r="F13" s="1273"/>
      <c r="G13" s="1215"/>
      <c r="H13" s="1206"/>
      <c r="I13" s="1206"/>
      <c r="J13" s="1206"/>
      <c r="K13" s="1206"/>
    </row>
  </sheetData>
  <sheetProtection algorithmName="SHA-512" hashValue="j7W5dUBZczOHL5EE1TszNVSgJldbU32ecleZhe6W2CguSCY74I3mqvIUSIGJ/MhVZuo1QJl/HY965Rft8NWoZw==" saltValue="WXePpNTvV1OF8r4b9dkahg==" spinCount="100000" sheet="true" selectLockedCells="true" selectUnlockedCells="true"/>
  <mergeCells count="11">
    <mergeCell ref="A1:F1"/>
    <mergeCell ref="A2:F2"/>
    <mergeCell ref="A3:A4"/>
    <mergeCell ref="A8:A9"/>
    <mergeCell ref="B9:F9"/>
    <mergeCell ref="A10:A12"/>
    <mergeCell ref="B10:F10"/>
    <mergeCell ref="G10:G13"/>
    <mergeCell ref="B11:F11"/>
    <mergeCell ref="B12:F12"/>
    <mergeCell ref="B13:F13"/>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1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14" activeCellId="0" sqref="B14"/>
    </sheetView>
  </sheetViews>
  <sheetFormatPr defaultColWidth="29.5703125" defaultRowHeight="12.75" customHeight="false" zeroHeight="false" outlineLevelRow="0" outlineLevelCol="0"/>
  <cols>
    <col collapsed="false" customWidth="false" hidden="false" outlineLevel="0" max="16384" min="1" style="1218" width="29.57"/>
  </cols>
  <sheetData>
    <row r="1" customFormat="false" ht="40.5" hidden="false" customHeight="true" outlineLevel="0" collapsed="false">
      <c r="A1" s="1219" t="s">
        <v>981</v>
      </c>
      <c r="B1" s="1219"/>
      <c r="C1" s="1219"/>
      <c r="D1" s="1219"/>
      <c r="E1" s="1219"/>
      <c r="F1" s="1219"/>
      <c r="G1" s="1219"/>
    </row>
    <row r="2" customFormat="false" ht="31.5" hidden="false" customHeight="true" outlineLevel="0" collapsed="false">
      <c r="A2" s="1254" t="s">
        <v>982</v>
      </c>
      <c r="B2" s="1254"/>
      <c r="C2" s="1254"/>
      <c r="D2" s="1254"/>
      <c r="E2" s="1254"/>
      <c r="F2" s="1254"/>
      <c r="G2" s="1254"/>
    </row>
    <row r="3" customFormat="false" ht="81" hidden="false" customHeight="true" outlineLevel="0" collapsed="false">
      <c r="A3" s="1274" t="s">
        <v>865</v>
      </c>
      <c r="B3" s="1275" t="s">
        <v>983</v>
      </c>
      <c r="C3" s="1275" t="s">
        <v>984</v>
      </c>
      <c r="D3" s="1274" t="s">
        <v>985</v>
      </c>
      <c r="E3" s="1274" t="s">
        <v>986</v>
      </c>
      <c r="F3" s="1276" t="s">
        <v>987</v>
      </c>
      <c r="G3" s="1277" t="s">
        <v>988</v>
      </c>
    </row>
    <row r="4" customFormat="false" ht="21" hidden="false" customHeight="true" outlineLevel="0" collapsed="false">
      <c r="A4" s="1233" t="s">
        <v>965</v>
      </c>
      <c r="B4" s="1278" t="s">
        <v>989</v>
      </c>
      <c r="C4" s="1278" t="s">
        <v>989</v>
      </c>
      <c r="D4" s="1278" t="s">
        <v>989</v>
      </c>
      <c r="E4" s="1278" t="s">
        <v>989</v>
      </c>
      <c r="F4" s="1279"/>
      <c r="G4" s="1280" t="s">
        <v>990</v>
      </c>
      <c r="H4" s="1206"/>
      <c r="I4" s="1206"/>
      <c r="J4" s="1206"/>
      <c r="K4" s="1206"/>
      <c r="L4" s="1206"/>
    </row>
    <row r="5" customFormat="false" ht="44.25" hidden="false" customHeight="true" outlineLevel="0" collapsed="false">
      <c r="A5" s="1235" t="s">
        <v>991</v>
      </c>
      <c r="B5" s="1263" t="s">
        <v>992</v>
      </c>
      <c r="C5" s="1263" t="s">
        <v>992</v>
      </c>
      <c r="D5" s="1263" t="s">
        <v>992</v>
      </c>
      <c r="E5" s="1263" t="s">
        <v>992</v>
      </c>
      <c r="F5" s="1281"/>
      <c r="G5" s="1264" t="s">
        <v>993</v>
      </c>
      <c r="H5" s="1206"/>
      <c r="I5" s="1206"/>
      <c r="J5" s="1206"/>
      <c r="K5" s="1206"/>
      <c r="L5" s="1206"/>
    </row>
    <row r="6" customFormat="false" ht="56.25" hidden="false" customHeight="true" outlineLevel="0" collapsed="false">
      <c r="A6" s="1282" t="s">
        <v>994</v>
      </c>
      <c r="B6" s="1263" t="s">
        <v>992</v>
      </c>
      <c r="C6" s="1283"/>
      <c r="D6" s="1284"/>
      <c r="E6" s="1284"/>
      <c r="F6" s="1285"/>
      <c r="G6" s="1286"/>
      <c r="H6" s="1206"/>
      <c r="I6" s="1287"/>
      <c r="J6" s="1206"/>
      <c r="K6" s="1206"/>
      <c r="L6" s="1206"/>
    </row>
    <row r="7" customFormat="false" ht="22.35" hidden="false" customHeight="false" outlineLevel="0" collapsed="false">
      <c r="A7" s="1235" t="s">
        <v>995</v>
      </c>
      <c r="B7" s="1284"/>
      <c r="C7" s="1263" t="s">
        <v>996</v>
      </c>
      <c r="D7" s="1283"/>
      <c r="E7" s="1283"/>
      <c r="F7" s="1281" t="s">
        <v>997</v>
      </c>
      <c r="G7" s="1286"/>
      <c r="H7" s="1206"/>
      <c r="I7" s="1287"/>
      <c r="J7" s="1206"/>
      <c r="K7" s="1206"/>
      <c r="L7" s="1206"/>
    </row>
    <row r="8" customFormat="false" ht="14.15" hidden="false" customHeight="false" outlineLevel="0" collapsed="false">
      <c r="A8" s="1233" t="s">
        <v>998</v>
      </c>
      <c r="B8" s="1284"/>
      <c r="C8" s="1263"/>
      <c r="D8" s="1283"/>
      <c r="E8" s="1288"/>
      <c r="F8" s="1289" t="s">
        <v>999</v>
      </c>
      <c r="G8" s="1286"/>
      <c r="H8" s="1206"/>
      <c r="I8" s="1287"/>
      <c r="J8" s="1206"/>
      <c r="K8" s="1206"/>
      <c r="L8" s="1206"/>
    </row>
    <row r="9" customFormat="false" ht="40.5" hidden="false" customHeight="true" outlineLevel="0" collapsed="false">
      <c r="A9" s="1235" t="s">
        <v>978</v>
      </c>
      <c r="B9" s="1290" t="s">
        <v>979</v>
      </c>
      <c r="C9" s="1290" t="s">
        <v>979</v>
      </c>
      <c r="D9" s="1290" t="s">
        <v>979</v>
      </c>
      <c r="E9" s="1290" t="s">
        <v>979</v>
      </c>
      <c r="F9" s="1291"/>
      <c r="G9" s="1292" t="s">
        <v>979</v>
      </c>
      <c r="H9" s="1206"/>
      <c r="I9" s="1206"/>
      <c r="J9" s="1206"/>
      <c r="K9" s="1206"/>
      <c r="L9" s="1206"/>
    </row>
    <row r="10" customFormat="false" ht="13.5" hidden="false" customHeight="true" outlineLevel="0" collapsed="false">
      <c r="A10" s="1235"/>
      <c r="B10" s="1293" t="s">
        <v>1000</v>
      </c>
      <c r="C10" s="1293"/>
      <c r="D10" s="1293"/>
      <c r="E10" s="1293"/>
      <c r="F10" s="1293"/>
      <c r="G10" s="1293"/>
      <c r="H10" s="1206"/>
      <c r="I10" s="1206"/>
      <c r="J10" s="1206"/>
      <c r="K10" s="1206"/>
      <c r="L10" s="1206"/>
    </row>
    <row r="11" customFormat="false" ht="27" hidden="false" customHeight="true" outlineLevel="0" collapsed="false">
      <c r="A11" s="1269" t="s">
        <v>940</v>
      </c>
      <c r="B11" s="1270" t="s">
        <v>941</v>
      </c>
      <c r="C11" s="1270"/>
      <c r="D11" s="1270"/>
      <c r="E11" s="1270"/>
      <c r="F11" s="1270"/>
      <c r="G11" s="1270"/>
      <c r="H11" s="1215"/>
      <c r="I11" s="1206"/>
      <c r="J11" s="1206"/>
      <c r="K11" s="1206"/>
      <c r="L11" s="1206"/>
    </row>
    <row r="12" customFormat="false" ht="27" hidden="false" customHeight="true" outlineLevel="0" collapsed="false">
      <c r="A12" s="1269"/>
      <c r="B12" s="1271" t="s">
        <v>942</v>
      </c>
      <c r="C12" s="1271"/>
      <c r="D12" s="1271"/>
      <c r="E12" s="1271"/>
      <c r="F12" s="1271"/>
      <c r="G12" s="1271"/>
      <c r="H12" s="1215"/>
      <c r="I12" s="1206"/>
      <c r="J12" s="1206"/>
      <c r="K12" s="1206"/>
      <c r="L12" s="1206"/>
    </row>
    <row r="13" customFormat="false" ht="27" hidden="false" customHeight="true" outlineLevel="0" collapsed="false">
      <c r="A13" s="1269"/>
      <c r="B13" s="1272" t="s">
        <v>943</v>
      </c>
      <c r="C13" s="1272"/>
      <c r="D13" s="1272"/>
      <c r="E13" s="1272"/>
      <c r="F13" s="1272"/>
      <c r="G13" s="1272"/>
      <c r="H13" s="1215"/>
      <c r="I13" s="1206"/>
      <c r="J13" s="1206"/>
      <c r="K13" s="1206"/>
      <c r="L13" s="1206"/>
    </row>
    <row r="14" customFormat="false" ht="57.75" hidden="false" customHeight="true" outlineLevel="0" collapsed="false">
      <c r="A14" s="1235" t="s">
        <v>944</v>
      </c>
      <c r="B14" s="1294" t="s">
        <v>945</v>
      </c>
      <c r="C14" s="1294"/>
      <c r="D14" s="1294"/>
      <c r="E14" s="1294"/>
      <c r="F14" s="1294"/>
      <c r="G14" s="1294"/>
      <c r="H14" s="1215"/>
      <c r="I14" s="1206"/>
      <c r="J14" s="1206"/>
      <c r="K14" s="1206"/>
      <c r="L14" s="1206"/>
    </row>
  </sheetData>
  <sheetProtection algorithmName="SHA-512" hashValue="S2X0kKSo1ORxIkp2/RZPWlOTXKIDoT/489Ukptg5bdjCAULTf9fUhMDFfb2xFflwXyxQWlKuNSmppoluYyjlNg==" saltValue="GBtFOhM0EE9samRQKZ4hLw==" spinCount="100000" sheet="true" selectLockedCells="true" selectUnlockedCells="true"/>
  <mergeCells count="10">
    <mergeCell ref="A1:G1"/>
    <mergeCell ref="A2:G2"/>
    <mergeCell ref="A9:A10"/>
    <mergeCell ref="B10:G10"/>
    <mergeCell ref="A11:A13"/>
    <mergeCell ref="B11:G11"/>
    <mergeCell ref="H11:H14"/>
    <mergeCell ref="B12:G12"/>
    <mergeCell ref="B13:G13"/>
    <mergeCell ref="B14:G14"/>
  </mergeCells>
  <printOptions headings="false" gridLines="false" gridLinesSet="true" horizontalCentered="true" verticalCentered="false"/>
  <pageMargins left="0.236111111111111" right="0.236111111111111" top="0.748611111111111"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K37"/>
  <sheetViews>
    <sheetView showFormulas="false" showGridLines="false" showRowColHeaders="true" showZeros="true" rightToLeft="false" tabSelected="false" showOutlineSymbols="true" defaultGridColor="true" view="normal" topLeftCell="A23" colorId="64" zoomScale="100" zoomScaleNormal="100" zoomScalePageLayoutView="100" workbookViewId="0">
      <selection pane="topLeft" activeCell="D46" activeCellId="0" sqref="D46"/>
    </sheetView>
  </sheetViews>
  <sheetFormatPr defaultColWidth="12.7109375" defaultRowHeight="12.75" customHeight="true" zeroHeight="false" outlineLevelRow="0" outlineLevelCol="0"/>
  <cols>
    <col collapsed="false" customWidth="true" hidden="false" outlineLevel="0" max="1" min="1" style="17" width="6.71"/>
    <col collapsed="false" customWidth="true" hidden="false" outlineLevel="0" max="2" min="2" style="17" width="16.28"/>
    <col collapsed="false" customWidth="true" hidden="false" outlineLevel="0" max="3" min="3" style="17" width="15.57"/>
    <col collapsed="false" customWidth="true" hidden="false" outlineLevel="0" max="5" min="4" style="17" width="14.57"/>
    <col collapsed="false" customWidth="true" hidden="false" outlineLevel="0" max="6" min="6" style="17" width="4.86"/>
    <col collapsed="false" customWidth="true" hidden="false" outlineLevel="0" max="11" min="7" style="17" width="14.57"/>
    <col collapsed="false" customWidth="true" hidden="false" outlineLevel="0" max="12" min="12" style="17" width="6.71"/>
    <col collapsed="false" customWidth="false" hidden="false" outlineLevel="0" max="16384" min="13" style="17" width="12.71"/>
  </cols>
  <sheetData>
    <row r="1" s="15" customFormat="true" ht="21" hidden="false" customHeight="true" outlineLevel="0" collapsed="false">
      <c r="B1" s="16" t="s">
        <v>120</v>
      </c>
      <c r="C1" s="16"/>
      <c r="D1" s="16"/>
      <c r="E1" s="16"/>
      <c r="F1" s="16"/>
      <c r="G1" s="16"/>
      <c r="H1" s="16"/>
      <c r="I1" s="16"/>
      <c r="J1" s="16"/>
      <c r="K1" s="16"/>
    </row>
    <row r="2" customFormat="false" ht="21" hidden="false" customHeight="true" outlineLevel="0" collapsed="false">
      <c r="B2" s="18"/>
      <c r="C2" s="19"/>
      <c r="D2" s="19"/>
      <c r="E2" s="19"/>
      <c r="F2" s="19"/>
      <c r="G2" s="19"/>
      <c r="H2" s="19"/>
      <c r="I2" s="19"/>
      <c r="J2" s="19"/>
      <c r="K2" s="19"/>
    </row>
    <row r="3" customFormat="false" ht="45" hidden="false" customHeight="true" outlineLevel="0" collapsed="false">
      <c r="B3" s="18"/>
      <c r="C3" s="19"/>
      <c r="D3" s="19"/>
      <c r="E3" s="19"/>
      <c r="F3" s="19"/>
      <c r="G3" s="19"/>
      <c r="H3" s="19"/>
      <c r="I3" s="19"/>
      <c r="J3" s="19"/>
      <c r="K3" s="19"/>
    </row>
    <row r="4" customFormat="false" ht="12.75" hidden="false" customHeight="true" outlineLevel="0" collapsed="false">
      <c r="B4" s="45" t="s">
        <v>121</v>
      </c>
      <c r="C4" s="45"/>
      <c r="D4" s="45"/>
      <c r="E4" s="45"/>
      <c r="G4" s="45" t="s">
        <v>122</v>
      </c>
      <c r="H4" s="45"/>
      <c r="I4" s="45"/>
      <c r="J4" s="45"/>
      <c r="K4" s="45"/>
    </row>
    <row r="5" customFormat="false" ht="15" hidden="false" customHeight="true" outlineLevel="0" collapsed="false">
      <c r="B5" s="46" t="s">
        <v>123</v>
      </c>
      <c r="C5" s="47" t="s">
        <v>124</v>
      </c>
      <c r="D5" s="47"/>
      <c r="E5" s="47"/>
      <c r="G5" s="48"/>
      <c r="H5" s="48"/>
      <c r="I5" s="48"/>
      <c r="J5" s="48"/>
      <c r="K5" s="48"/>
    </row>
    <row r="6" customFormat="false" ht="15" hidden="false" customHeight="true" outlineLevel="0" collapsed="false">
      <c r="B6" s="46"/>
      <c r="C6" s="47"/>
      <c r="D6" s="47"/>
      <c r="E6" s="47"/>
      <c r="G6" s="48" t="s">
        <v>125</v>
      </c>
      <c r="H6" s="48"/>
      <c r="I6" s="48"/>
      <c r="J6" s="48"/>
      <c r="K6" s="48"/>
    </row>
    <row r="7" customFormat="false" ht="15" hidden="false" customHeight="true" outlineLevel="0" collapsed="false">
      <c r="B7" s="46"/>
      <c r="C7" s="47"/>
      <c r="D7" s="47"/>
      <c r="E7" s="47"/>
      <c r="F7" s="49"/>
      <c r="G7" s="50" t="s">
        <v>126</v>
      </c>
      <c r="H7" s="50"/>
      <c r="I7" s="51" t="s">
        <v>127</v>
      </c>
      <c r="J7" s="51"/>
      <c r="K7" s="51"/>
    </row>
    <row r="8" customFormat="false" ht="15" hidden="false" customHeight="true" outlineLevel="0" collapsed="false">
      <c r="B8" s="46"/>
      <c r="C8" s="52" t="s">
        <v>128</v>
      </c>
      <c r="D8" s="52"/>
      <c r="E8" s="52"/>
      <c r="F8" s="49"/>
      <c r="G8" s="53"/>
      <c r="H8" s="24"/>
      <c r="I8" s="24"/>
      <c r="J8" s="24"/>
      <c r="K8" s="54"/>
    </row>
    <row r="9" customFormat="false" ht="15" hidden="false" customHeight="true" outlineLevel="0" collapsed="false">
      <c r="B9" s="49"/>
      <c r="C9" s="55"/>
      <c r="D9" s="49"/>
      <c r="E9" s="49"/>
      <c r="F9" s="49"/>
      <c r="G9" s="56" t="s">
        <v>129</v>
      </c>
      <c r="H9" s="57" t="s">
        <v>130</v>
      </c>
      <c r="I9" s="51" t="s">
        <v>131</v>
      </c>
      <c r="J9" s="51"/>
      <c r="K9" s="51"/>
    </row>
    <row r="10" customFormat="false" ht="15" hidden="false" customHeight="true" outlineLevel="0" collapsed="false">
      <c r="B10" s="49"/>
      <c r="C10" s="49"/>
      <c r="D10" s="49"/>
      <c r="E10" s="49"/>
      <c r="F10" s="49"/>
      <c r="G10" s="56" t="s">
        <v>132</v>
      </c>
      <c r="H10" s="57" t="s">
        <v>133</v>
      </c>
      <c r="I10" s="51" t="s">
        <v>134</v>
      </c>
      <c r="J10" s="51"/>
      <c r="K10" s="51"/>
    </row>
    <row r="11" customFormat="false" ht="15" hidden="false" customHeight="true" outlineLevel="0" collapsed="false">
      <c r="B11" s="45" t="s">
        <v>135</v>
      </c>
      <c r="C11" s="45"/>
      <c r="D11" s="45"/>
      <c r="E11" s="45"/>
      <c r="F11" s="49"/>
      <c r="G11" s="56" t="s">
        <v>136</v>
      </c>
      <c r="H11" s="58" t="n">
        <v>15.24</v>
      </c>
      <c r="I11" s="59" t="s">
        <v>137</v>
      </c>
      <c r="J11" s="59"/>
      <c r="K11" s="59"/>
    </row>
    <row r="12" customFormat="false" ht="15" hidden="false" customHeight="true" outlineLevel="0" collapsed="false">
      <c r="B12" s="53"/>
      <c r="C12" s="24"/>
      <c r="D12" s="24"/>
      <c r="E12" s="54"/>
      <c r="F12" s="49"/>
      <c r="G12" s="56" t="s">
        <v>138</v>
      </c>
      <c r="H12" s="57" t="s">
        <v>139</v>
      </c>
      <c r="I12" s="59" t="s">
        <v>140</v>
      </c>
      <c r="J12" s="59"/>
      <c r="K12" s="59"/>
    </row>
    <row r="13" customFormat="false" ht="15" hidden="false" customHeight="true" outlineLevel="0" collapsed="false">
      <c r="B13" s="53" t="s">
        <v>141</v>
      </c>
      <c r="C13" s="60" t="n">
        <v>3925</v>
      </c>
      <c r="D13" s="24" t="s">
        <v>142</v>
      </c>
      <c r="E13" s="54"/>
      <c r="F13" s="49"/>
      <c r="G13" s="53"/>
      <c r="H13" s="24"/>
      <c r="I13" s="24"/>
      <c r="J13" s="24"/>
      <c r="K13" s="54"/>
    </row>
    <row r="14" customFormat="false" ht="15" hidden="false" customHeight="true" outlineLevel="0" collapsed="false">
      <c r="B14" s="61" t="s">
        <v>143</v>
      </c>
      <c r="C14" s="61"/>
      <c r="D14" s="61"/>
      <c r="E14" s="61"/>
      <c r="F14" s="49"/>
      <c r="G14" s="62" t="s">
        <v>144</v>
      </c>
      <c r="H14" s="24"/>
      <c r="I14" s="63" t="n">
        <f aca="false">'Traitements par indices'!B427</f>
        <v>524</v>
      </c>
      <c r="J14" s="24" t="s">
        <v>145</v>
      </c>
      <c r="K14" s="64" t="n">
        <f aca="false">'Traitements par indices'!A427</f>
        <v>454</v>
      </c>
    </row>
    <row r="15" customFormat="false" ht="15" hidden="false" customHeight="true" outlineLevel="0" collapsed="false">
      <c r="B15" s="62"/>
      <c r="C15" s="24"/>
      <c r="D15" s="24"/>
      <c r="E15" s="54"/>
      <c r="F15" s="49"/>
      <c r="G15" s="65" t="s">
        <v>146</v>
      </c>
      <c r="H15" s="66"/>
      <c r="I15" s="67" t="n">
        <f aca="false">'Traitements par indices'!B782</f>
        <v>879</v>
      </c>
      <c r="J15" s="66" t="s">
        <v>145</v>
      </c>
      <c r="K15" s="68" t="n">
        <f aca="false">'Traitements par indices'!A782</f>
        <v>722</v>
      </c>
    </row>
    <row r="16" customFormat="false" ht="15" hidden="false" customHeight="true" outlineLevel="0" collapsed="false">
      <c r="B16" s="69" t="s">
        <v>147</v>
      </c>
      <c r="C16" s="69"/>
      <c r="D16" s="69"/>
      <c r="E16" s="69"/>
      <c r="F16" s="49"/>
      <c r="G16" s="70"/>
      <c r="H16" s="49"/>
      <c r="I16" s="71"/>
      <c r="J16" s="49"/>
      <c r="K16" s="72"/>
    </row>
    <row r="17" customFormat="false" ht="15" hidden="false" customHeight="true" outlineLevel="0" collapsed="false">
      <c r="B17" s="69"/>
      <c r="C17" s="69"/>
      <c r="D17" s="69"/>
      <c r="E17" s="69"/>
      <c r="F17" s="49"/>
      <c r="G17" s="73"/>
      <c r="H17" s="73"/>
      <c r="I17" s="73"/>
      <c r="J17" s="73"/>
      <c r="K17" s="73"/>
    </row>
    <row r="18" customFormat="false" ht="15" hidden="false" customHeight="true" outlineLevel="0" collapsed="false">
      <c r="B18" s="69"/>
      <c r="C18" s="69"/>
      <c r="D18" s="69"/>
      <c r="E18" s="69"/>
      <c r="F18" s="49"/>
      <c r="G18" s="74"/>
      <c r="H18" s="74"/>
      <c r="I18" s="74"/>
      <c r="J18" s="74"/>
      <c r="K18" s="74"/>
    </row>
    <row r="19" customFormat="false" ht="15" hidden="false" customHeight="true" outlineLevel="0" collapsed="false">
      <c r="B19" s="49"/>
      <c r="C19" s="49"/>
      <c r="D19" s="49"/>
      <c r="E19" s="49"/>
      <c r="F19" s="49"/>
      <c r="G19" s="74"/>
      <c r="H19" s="75"/>
      <c r="I19" s="76"/>
      <c r="J19" s="76"/>
      <c r="K19" s="76"/>
    </row>
    <row r="20" customFormat="false" ht="15" hidden="false" customHeight="true" outlineLevel="0" collapsed="false">
      <c r="B20" s="49"/>
      <c r="C20" s="49"/>
      <c r="D20" s="49"/>
      <c r="E20" s="49"/>
      <c r="F20" s="49"/>
      <c r="G20" s="74"/>
      <c r="H20" s="74"/>
      <c r="I20" s="74"/>
      <c r="J20" s="74"/>
      <c r="K20" s="74"/>
    </row>
    <row r="21" customFormat="false" ht="15" hidden="false" customHeight="true" outlineLevel="0" collapsed="false">
      <c r="B21" s="45" t="s">
        <v>148</v>
      </c>
      <c r="C21" s="45"/>
      <c r="D21" s="45"/>
      <c r="E21" s="45"/>
      <c r="F21" s="49"/>
      <c r="G21" s="77"/>
      <c r="H21" s="76"/>
      <c r="I21" s="76"/>
      <c r="J21" s="76"/>
      <c r="K21" s="76"/>
    </row>
    <row r="22" customFormat="false" ht="15" hidden="false" customHeight="true" outlineLevel="0" collapsed="false">
      <c r="B22" s="78"/>
      <c r="C22" s="74"/>
      <c r="D22" s="74"/>
      <c r="E22" s="79"/>
      <c r="F22" s="49"/>
      <c r="G22" s="74"/>
      <c r="H22" s="76"/>
      <c r="I22" s="80"/>
      <c r="J22" s="76"/>
      <c r="K22" s="76"/>
    </row>
    <row r="23" customFormat="false" ht="15" hidden="false" customHeight="true" outlineLevel="0" collapsed="false">
      <c r="B23" s="81" t="s">
        <v>149</v>
      </c>
      <c r="C23" s="81"/>
      <c r="D23" s="24" t="s">
        <v>150</v>
      </c>
      <c r="E23" s="82" t="n">
        <v>367</v>
      </c>
      <c r="F23" s="49"/>
      <c r="G23" s="29"/>
      <c r="H23" s="29"/>
      <c r="I23" s="83"/>
      <c r="J23" s="29"/>
      <c r="K23" s="29"/>
    </row>
    <row r="24" customFormat="false" ht="15" hidden="false" customHeight="true" outlineLevel="0" collapsed="false">
      <c r="B24" s="62"/>
      <c r="C24" s="62"/>
      <c r="D24" s="24" t="s">
        <v>151</v>
      </c>
      <c r="E24" s="82" t="n">
        <v>366</v>
      </c>
      <c r="F24" s="49"/>
      <c r="G24" s="29"/>
      <c r="H24" s="29"/>
      <c r="I24" s="83"/>
      <c r="J24" s="29"/>
      <c r="K24" s="29"/>
    </row>
    <row r="25" customFormat="false" ht="15" hidden="false" customHeight="true" outlineLevel="0" collapsed="false">
      <c r="B25" s="53" t="s">
        <v>152</v>
      </c>
      <c r="C25" s="84" t="s">
        <v>134</v>
      </c>
      <c r="D25" s="84"/>
      <c r="E25" s="84"/>
      <c r="F25" s="49"/>
      <c r="G25" s="49"/>
      <c r="H25" s="85"/>
      <c r="I25" s="49"/>
      <c r="J25" s="86"/>
      <c r="K25" s="49"/>
    </row>
    <row r="26" customFormat="false" ht="15" hidden="false" customHeight="true" outlineLevel="0" collapsed="false">
      <c r="B26" s="53" t="s">
        <v>153</v>
      </c>
      <c r="C26" s="84" t="s">
        <v>154</v>
      </c>
      <c r="D26" s="84"/>
      <c r="E26" s="84"/>
      <c r="F26" s="49"/>
      <c r="G26" s="87"/>
      <c r="H26" s="55"/>
      <c r="I26" s="55"/>
      <c r="J26" s="55"/>
      <c r="K26" s="49"/>
    </row>
    <row r="27" customFormat="false" ht="15" hidden="false" customHeight="true" outlineLevel="0" collapsed="false">
      <c r="B27" s="53" t="s">
        <v>155</v>
      </c>
      <c r="C27" s="84" t="s">
        <v>156</v>
      </c>
      <c r="D27" s="84"/>
      <c r="E27" s="84"/>
      <c r="G27" s="45" t="s">
        <v>157</v>
      </c>
      <c r="H27" s="45"/>
      <c r="I27" s="45"/>
      <c r="J27" s="45"/>
      <c r="K27" s="45"/>
    </row>
    <row r="28" customFormat="false" ht="15" hidden="false" customHeight="true" outlineLevel="0" collapsed="false">
      <c r="B28" s="53"/>
      <c r="C28" s="88"/>
      <c r="D28" s="88"/>
      <c r="E28" s="89"/>
      <c r="G28" s="56"/>
      <c r="H28" s="25"/>
      <c r="I28" s="25"/>
      <c r="J28" s="25"/>
      <c r="K28" s="90"/>
    </row>
    <row r="29" customFormat="false" ht="20.25" hidden="false" customHeight="true" outlineLevel="0" collapsed="false">
      <c r="B29" s="91" t="s">
        <v>158</v>
      </c>
      <c r="C29" s="91"/>
      <c r="D29" s="91"/>
      <c r="E29" s="91"/>
      <c r="G29" s="92" t="s">
        <v>159</v>
      </c>
      <c r="H29" s="92"/>
      <c r="I29" s="92"/>
      <c r="J29" s="92"/>
      <c r="K29" s="92"/>
    </row>
    <row r="30" customFormat="false" ht="15" hidden="false" customHeight="true" outlineLevel="0" collapsed="false">
      <c r="B30" s="93"/>
      <c r="C30" s="94"/>
      <c r="D30" s="94"/>
      <c r="E30" s="94"/>
      <c r="G30" s="56"/>
      <c r="H30" s="35"/>
      <c r="I30" s="95"/>
      <c r="J30" s="24"/>
      <c r="K30" s="96"/>
    </row>
    <row r="31" customFormat="false" ht="15" hidden="false" customHeight="true" outlineLevel="0" collapsed="false">
      <c r="B31" s="97"/>
      <c r="C31" s="97"/>
      <c r="D31" s="97"/>
      <c r="E31" s="97"/>
      <c r="G31" s="50" t="s">
        <v>160</v>
      </c>
      <c r="H31" s="50"/>
      <c r="I31" s="95" t="s">
        <v>161</v>
      </c>
      <c r="J31" s="24"/>
      <c r="K31" s="96" t="n">
        <v>11.88</v>
      </c>
    </row>
    <row r="32" customFormat="false" ht="15" hidden="false" customHeight="true" outlineLevel="0" collapsed="false">
      <c r="B32" s="98" t="s">
        <v>162</v>
      </c>
      <c r="C32" s="98"/>
      <c r="D32" s="98"/>
      <c r="E32" s="98"/>
      <c r="G32" s="50"/>
      <c r="H32" s="95"/>
      <c r="I32" s="95" t="s">
        <v>163</v>
      </c>
      <c r="J32" s="24"/>
      <c r="K32" s="96" t="n">
        <v>4.22</v>
      </c>
    </row>
    <row r="33" customFormat="false" ht="15" hidden="false" customHeight="true" outlineLevel="0" collapsed="false">
      <c r="B33" s="99" t="s">
        <v>164</v>
      </c>
      <c r="C33" s="99"/>
      <c r="D33" s="99"/>
      <c r="E33" s="99"/>
      <c r="G33" s="56"/>
      <c r="H33" s="25"/>
      <c r="I33" s="25"/>
      <c r="J33" s="25"/>
      <c r="K33" s="100"/>
    </row>
    <row r="34" customFormat="false" ht="15" hidden="false" customHeight="true" outlineLevel="0" collapsed="false">
      <c r="B34" s="101" t="s">
        <v>165</v>
      </c>
      <c r="C34" s="101"/>
      <c r="D34" s="101"/>
      <c r="E34" s="102" t="n">
        <v>0.0721</v>
      </c>
      <c r="F34" s="103"/>
      <c r="G34" s="48"/>
      <c r="H34" s="48"/>
      <c r="I34" s="48"/>
      <c r="J34" s="48"/>
      <c r="K34" s="48"/>
    </row>
    <row r="35" customFormat="false" ht="15" hidden="false" customHeight="true" outlineLevel="0" collapsed="false">
      <c r="B35" s="101"/>
      <c r="C35" s="101"/>
      <c r="D35" s="101"/>
      <c r="E35" s="104"/>
      <c r="F35" s="105"/>
      <c r="G35" s="56"/>
      <c r="H35" s="35"/>
      <c r="I35" s="95"/>
      <c r="J35" s="24"/>
      <c r="K35" s="96"/>
    </row>
    <row r="36" customFormat="false" ht="15" hidden="false" customHeight="true" outlineLevel="0" collapsed="false">
      <c r="B36" s="106" t="s">
        <v>166</v>
      </c>
      <c r="C36" s="107"/>
      <c r="D36" s="107"/>
      <c r="E36" s="108" t="n">
        <v>0.0371</v>
      </c>
      <c r="G36" s="50"/>
      <c r="H36" s="50"/>
      <c r="I36" s="95"/>
      <c r="J36" s="24"/>
      <c r="K36" s="96"/>
    </row>
    <row r="37" customFormat="false" ht="15" hidden="false" customHeight="true" outlineLevel="0" collapsed="false">
      <c r="B37" s="109" t="s">
        <v>167</v>
      </c>
      <c r="C37" s="109"/>
      <c r="D37" s="109"/>
      <c r="E37" s="109"/>
      <c r="G37" s="110"/>
      <c r="H37" s="111"/>
      <c r="I37" s="111"/>
      <c r="J37" s="66"/>
      <c r="K37" s="112"/>
    </row>
  </sheetData>
  <sheetProtection algorithmName="SHA-512" hashValue="/F7OlE7NkY88wrSDBZoDobgO+BFfskpVaekafU7KLLsObHumbmOoQkFEMmWtfPlWWfmcMUUhoJI10snSEb+o6Q==" saltValue="npvBVfKStCvnStisaPuQFw==" spinCount="100000" sheet="true" objects="true" scenarios="true" selectLockedCells="true" selectUnlockedCells="true"/>
  <mergeCells count="37">
    <mergeCell ref="B1:K1"/>
    <mergeCell ref="B4:E4"/>
    <mergeCell ref="G4:K4"/>
    <mergeCell ref="B5:B8"/>
    <mergeCell ref="C5:E7"/>
    <mergeCell ref="G5:K5"/>
    <mergeCell ref="G6:K6"/>
    <mergeCell ref="G7:H7"/>
    <mergeCell ref="I7:K7"/>
    <mergeCell ref="C8:E8"/>
    <mergeCell ref="I9:K9"/>
    <mergeCell ref="I10:K10"/>
    <mergeCell ref="B11:E11"/>
    <mergeCell ref="I11:K11"/>
    <mergeCell ref="I12:K12"/>
    <mergeCell ref="B14:E14"/>
    <mergeCell ref="B16:E18"/>
    <mergeCell ref="G17:K17"/>
    <mergeCell ref="G18:K18"/>
    <mergeCell ref="G20:K20"/>
    <mergeCell ref="B21:E21"/>
    <mergeCell ref="B23:C23"/>
    <mergeCell ref="B24:C24"/>
    <mergeCell ref="C25:E25"/>
    <mergeCell ref="C26:E26"/>
    <mergeCell ref="C27:E27"/>
    <mergeCell ref="G27:K27"/>
    <mergeCell ref="B29:E29"/>
    <mergeCell ref="G29:K29"/>
    <mergeCell ref="B31:E31"/>
    <mergeCell ref="G31:H31"/>
    <mergeCell ref="B32:E32"/>
    <mergeCell ref="B33:E33"/>
    <mergeCell ref="B34:D35"/>
    <mergeCell ref="G34:K34"/>
    <mergeCell ref="G36:H36"/>
    <mergeCell ref="B37:E37"/>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36"/>
  <sheetViews>
    <sheetView showFormulas="false" showGridLines="false" showRowColHeaders="true" showZeros="true" rightToLeft="false" tabSelected="false" showOutlineSymbols="true" defaultGridColor="true" view="normal" topLeftCell="A7" colorId="64" zoomScale="100" zoomScaleNormal="100" zoomScalePageLayoutView="100" workbookViewId="0">
      <selection pane="topLeft" activeCell="C22" activeCellId="0" sqref="C22"/>
    </sheetView>
  </sheetViews>
  <sheetFormatPr defaultColWidth="11.42578125" defaultRowHeight="12.75" customHeight="false" zeroHeight="false" outlineLevelRow="0" outlineLevelCol="0"/>
  <cols>
    <col collapsed="false" customWidth="true" hidden="false" outlineLevel="0" max="1" min="1" style="15" width="18"/>
    <col collapsed="false" customWidth="true" hidden="false" outlineLevel="0" max="2" min="2" style="15" width="27.57"/>
    <col collapsed="false" customWidth="true" hidden="false" outlineLevel="0" max="8" min="3" style="15" width="12"/>
    <col collapsed="false" customWidth="true" hidden="false" outlineLevel="0" max="9" min="9" style="15" width="17.42"/>
    <col collapsed="false" customWidth="false" hidden="false" outlineLevel="0" max="16384" min="10" style="15" width="11.42"/>
  </cols>
  <sheetData>
    <row r="1" s="1" customFormat="true" ht="21" hidden="false" customHeight="true" outlineLevel="0" collapsed="false">
      <c r="A1" s="16" t="s">
        <v>1001</v>
      </c>
      <c r="B1" s="16"/>
      <c r="C1" s="16"/>
      <c r="D1" s="16"/>
      <c r="E1" s="16"/>
      <c r="F1" s="16"/>
      <c r="G1" s="16"/>
      <c r="H1" s="16"/>
      <c r="I1" s="311"/>
      <c r="J1" s="311"/>
      <c r="K1" s="311"/>
      <c r="L1" s="311"/>
      <c r="M1" s="311"/>
      <c r="N1" s="311"/>
    </row>
    <row r="2" s="20" customFormat="true" ht="18" hidden="false" customHeight="true" outlineLevel="0" collapsed="false"/>
    <row r="3" s="20" customFormat="true" ht="22.5" hidden="false" customHeight="true" outlineLevel="0" collapsed="false"/>
    <row r="4" s="20" customFormat="true" ht="18" hidden="false" customHeight="true" outlineLevel="0" collapsed="false">
      <c r="A4" s="1295" t="s">
        <v>1002</v>
      </c>
      <c r="B4" s="1295"/>
      <c r="C4" s="1295"/>
      <c r="D4" s="1295"/>
      <c r="E4" s="1295"/>
      <c r="F4" s="1295"/>
      <c r="G4" s="1295"/>
      <c r="H4" s="1295"/>
    </row>
    <row r="5" s="20" customFormat="true" ht="18" hidden="false" customHeight="true" outlineLevel="0" collapsed="false">
      <c r="A5" s="66"/>
      <c r="B5" s="66"/>
      <c r="C5" s="66"/>
      <c r="D5" s="66"/>
      <c r="E5" s="66"/>
      <c r="F5" s="66"/>
      <c r="G5" s="66"/>
    </row>
    <row r="6" s="1296" customFormat="true" ht="19.5" hidden="false" customHeight="true" outlineLevel="0" collapsed="false">
      <c r="A6" s="45" t="s">
        <v>221</v>
      </c>
      <c r="B6" s="45"/>
      <c r="C6" s="45" t="s">
        <v>1003</v>
      </c>
      <c r="D6" s="45"/>
      <c r="E6" s="45"/>
      <c r="F6" s="45" t="s">
        <v>1004</v>
      </c>
      <c r="G6" s="45"/>
      <c r="H6" s="45"/>
      <c r="I6" s="470"/>
      <c r="J6" s="470"/>
      <c r="K6" s="470"/>
    </row>
    <row r="7" s="1296" customFormat="true" ht="12.75" hidden="false" customHeight="false" outlineLevel="0" collapsed="false">
      <c r="A7" s="45"/>
      <c r="B7" s="45"/>
      <c r="C7" s="1297" t="s">
        <v>1005</v>
      </c>
      <c r="D7" s="1297" t="s">
        <v>1006</v>
      </c>
      <c r="E7" s="1297"/>
      <c r="F7" s="1297" t="s">
        <v>1005</v>
      </c>
      <c r="G7" s="1297" t="s">
        <v>1006</v>
      </c>
      <c r="H7" s="98"/>
      <c r="I7" s="470"/>
      <c r="J7" s="470"/>
      <c r="K7" s="470"/>
    </row>
    <row r="8" s="1296" customFormat="true" ht="12.75" hidden="false" customHeight="false" outlineLevel="0" collapsed="false">
      <c r="A8" s="45"/>
      <c r="B8" s="45"/>
      <c r="C8" s="1297" t="s">
        <v>1007</v>
      </c>
      <c r="D8" s="1297" t="s">
        <v>1008</v>
      </c>
      <c r="E8" s="1297" t="s">
        <v>1009</v>
      </c>
      <c r="F8" s="1297" t="s">
        <v>1007</v>
      </c>
      <c r="G8" s="1297" t="s">
        <v>1010</v>
      </c>
      <c r="H8" s="1297" t="s">
        <v>1009</v>
      </c>
      <c r="I8" s="470"/>
      <c r="J8" s="470"/>
      <c r="K8" s="470"/>
    </row>
    <row r="9" s="1296" customFormat="true" ht="12.75" hidden="false" customHeight="false" outlineLevel="0" collapsed="false">
      <c r="A9" s="45"/>
      <c r="B9" s="45"/>
      <c r="C9" s="1298" t="s">
        <v>1011</v>
      </c>
      <c r="D9" s="1298" t="s">
        <v>1012</v>
      </c>
      <c r="E9" s="1298"/>
      <c r="F9" s="1298" t="s">
        <v>1011</v>
      </c>
      <c r="G9" s="1298" t="s">
        <v>1007</v>
      </c>
      <c r="H9" s="1298"/>
      <c r="I9" s="470"/>
      <c r="J9" s="470"/>
      <c r="K9" s="470"/>
    </row>
    <row r="10" s="1296" customFormat="true" ht="18" hidden="false" customHeight="true" outlineLevel="0" collapsed="false">
      <c r="A10" s="53" t="s">
        <v>1013</v>
      </c>
      <c r="B10" s="54" t="s">
        <v>1014</v>
      </c>
      <c r="C10" s="1299" t="s">
        <v>756</v>
      </c>
      <c r="D10" s="1299" t="s">
        <v>756</v>
      </c>
      <c r="E10" s="1299" t="s">
        <v>756</v>
      </c>
      <c r="F10" s="1299" t="s">
        <v>756</v>
      </c>
      <c r="G10" s="1299"/>
      <c r="H10" s="1299"/>
      <c r="I10" s="470"/>
      <c r="J10" s="470"/>
      <c r="K10" s="470"/>
    </row>
    <row r="11" s="1296" customFormat="true" ht="18" hidden="false" customHeight="true" outlineLevel="0" collapsed="false">
      <c r="A11" s="53"/>
      <c r="B11" s="89" t="s">
        <v>1015</v>
      </c>
      <c r="C11" s="1299" t="s">
        <v>208</v>
      </c>
      <c r="D11" s="1299" t="s">
        <v>208</v>
      </c>
      <c r="E11" s="1299" t="s">
        <v>208</v>
      </c>
      <c r="F11" s="1299" t="s">
        <v>208</v>
      </c>
      <c r="G11" s="1299" t="n">
        <v>9.7</v>
      </c>
      <c r="H11" s="1299" t="n">
        <v>9.7</v>
      </c>
      <c r="I11" s="470"/>
      <c r="J11" s="470"/>
      <c r="K11" s="470"/>
    </row>
    <row r="12" s="1296" customFormat="true" ht="12.75" hidden="false" customHeight="false" outlineLevel="0" collapsed="false">
      <c r="A12" s="1300" t="s">
        <v>1016</v>
      </c>
      <c r="B12" s="169" t="s">
        <v>1017</v>
      </c>
      <c r="C12" s="1301"/>
      <c r="D12" s="1302"/>
      <c r="E12" s="1301"/>
      <c r="F12" s="1302"/>
      <c r="G12" s="1301"/>
      <c r="H12" s="1303"/>
      <c r="I12" s="470"/>
      <c r="J12" s="470"/>
      <c r="K12" s="470"/>
    </row>
    <row r="13" s="1296" customFormat="true" ht="12.75" hidden="false" customHeight="false" outlineLevel="0" collapsed="false">
      <c r="A13" s="53"/>
      <c r="B13" s="24"/>
      <c r="C13" s="1304"/>
      <c r="D13" s="1305"/>
      <c r="E13" s="1304"/>
      <c r="F13" s="1305"/>
      <c r="G13" s="1304"/>
      <c r="H13" s="1306"/>
      <c r="I13" s="470"/>
      <c r="J13" s="470"/>
      <c r="K13" s="470"/>
    </row>
    <row r="14" s="1296" customFormat="true" ht="15.75" hidden="false" customHeight="true" outlineLevel="0" collapsed="false">
      <c r="A14" s="53"/>
      <c r="B14" s="88" t="s">
        <v>1015</v>
      </c>
      <c r="C14" s="1307" t="s">
        <v>208</v>
      </c>
      <c r="D14" s="1308" t="s">
        <v>208</v>
      </c>
      <c r="E14" s="1307" t="s">
        <v>208</v>
      </c>
      <c r="F14" s="1308" t="s">
        <v>208</v>
      </c>
      <c r="G14" s="1307" t="n">
        <v>13</v>
      </c>
      <c r="H14" s="1307" t="n">
        <v>13</v>
      </c>
      <c r="I14" s="470"/>
      <c r="J14" s="470"/>
      <c r="K14" s="470"/>
    </row>
    <row r="15" s="1296" customFormat="true" ht="15.75" hidden="false" customHeight="true" outlineLevel="0" collapsed="false">
      <c r="A15" s="53"/>
      <c r="B15" s="88" t="s">
        <v>1018</v>
      </c>
      <c r="C15" s="1307" t="n">
        <v>6.9</v>
      </c>
      <c r="D15" s="1308" t="n">
        <v>0.4</v>
      </c>
      <c r="E15" s="1307" t="n">
        <f aca="false">C15+D15</f>
        <v>7.3</v>
      </c>
      <c r="F15" s="1308" t="n">
        <v>8.55</v>
      </c>
      <c r="G15" s="1307" t="n">
        <v>2.02</v>
      </c>
      <c r="H15" s="1299" t="n">
        <f aca="false">F15+G15</f>
        <v>10.57</v>
      </c>
      <c r="I15" s="470"/>
      <c r="J15" s="470"/>
      <c r="K15" s="470"/>
    </row>
    <row r="16" s="1296" customFormat="true" ht="15.75" hidden="false" customHeight="true" outlineLevel="0" collapsed="false">
      <c r="A16" s="53"/>
      <c r="B16" s="88" t="s">
        <v>1019</v>
      </c>
      <c r="C16" s="1307" t="s">
        <v>208</v>
      </c>
      <c r="D16" s="1308" t="s">
        <v>208</v>
      </c>
      <c r="E16" s="1307" t="s">
        <v>208</v>
      </c>
      <c r="F16" s="1308" t="n">
        <v>0.1</v>
      </c>
      <c r="G16" s="1307"/>
      <c r="H16" s="1299" t="n">
        <f aca="false">F16+G16</f>
        <v>0.1</v>
      </c>
      <c r="I16" s="470"/>
      <c r="J16" s="470"/>
      <c r="K16" s="470"/>
    </row>
    <row r="17" s="1296" customFormat="true" ht="15.75" hidden="false" customHeight="true" outlineLevel="0" collapsed="false">
      <c r="A17" s="53"/>
      <c r="B17" s="1309" t="s">
        <v>1020</v>
      </c>
      <c r="C17" s="1310"/>
      <c r="D17" s="1311"/>
      <c r="E17" s="1312"/>
      <c r="F17" s="1311"/>
      <c r="G17" s="1312" t="s">
        <v>1021</v>
      </c>
      <c r="H17" s="1313"/>
      <c r="I17" s="470"/>
      <c r="J17" s="470"/>
      <c r="K17" s="470"/>
    </row>
    <row r="18" s="1296" customFormat="true" ht="15.75" hidden="false" customHeight="true" outlineLevel="0" collapsed="false">
      <c r="A18" s="53"/>
      <c r="B18" s="89" t="s">
        <v>1022</v>
      </c>
      <c r="C18" s="1299" t="n">
        <f aca="false">SUM(C12:C17)</f>
        <v>6.9</v>
      </c>
      <c r="D18" s="1299" t="n">
        <f aca="false">SUM(D12:D17)</f>
        <v>0.4</v>
      </c>
      <c r="E18" s="1299" t="n">
        <f aca="false">SUM(E12:E17)</f>
        <v>7.3</v>
      </c>
      <c r="F18" s="1314" t="n">
        <f aca="false">SUM(F12:F17)</f>
        <v>8.65</v>
      </c>
      <c r="G18" s="1299" t="n">
        <f aca="false">SUM(G12:G17)</f>
        <v>15.02</v>
      </c>
      <c r="H18" s="1299" t="n">
        <f aca="false">SUM(H12:H17)</f>
        <v>23.67</v>
      </c>
      <c r="I18" s="470"/>
      <c r="J18" s="470"/>
      <c r="K18" s="470"/>
    </row>
    <row r="19" s="1296" customFormat="true" ht="12.75" hidden="false" customHeight="false" outlineLevel="0" collapsed="false">
      <c r="A19" s="1315"/>
      <c r="B19" s="89" t="s">
        <v>1023</v>
      </c>
      <c r="C19" s="1306"/>
      <c r="D19" s="1306"/>
      <c r="E19" s="1306"/>
      <c r="F19" s="1304"/>
      <c r="G19" s="1299" t="n">
        <v>5.25</v>
      </c>
      <c r="H19" s="1299" t="n">
        <f aca="false">G19</f>
        <v>5.25</v>
      </c>
      <c r="I19" s="470"/>
      <c r="J19" s="470"/>
      <c r="K19" s="470"/>
    </row>
    <row r="20" s="1296" customFormat="true" ht="19.5" hidden="false" customHeight="true" outlineLevel="0" collapsed="false">
      <c r="A20" s="30" t="s">
        <v>1024</v>
      </c>
      <c r="B20" s="30"/>
      <c r="C20" s="1316" t="s">
        <v>1025</v>
      </c>
      <c r="D20" s="1316"/>
      <c r="E20" s="1316"/>
      <c r="F20" s="1316"/>
      <c r="G20" s="1316"/>
      <c r="H20" s="1316"/>
      <c r="I20" s="470"/>
      <c r="J20" s="470"/>
      <c r="K20" s="470"/>
    </row>
    <row r="21" s="1296" customFormat="true" ht="19.5" hidden="false" customHeight="true" outlineLevel="0" collapsed="false">
      <c r="A21" s="1317" t="s">
        <v>1026</v>
      </c>
      <c r="B21" s="1317"/>
      <c r="C21" s="30" t="s">
        <v>1027</v>
      </c>
      <c r="D21" s="30"/>
      <c r="E21" s="30"/>
      <c r="F21" s="30"/>
      <c r="G21" s="30"/>
      <c r="H21" s="30"/>
    </row>
    <row r="22" s="1296" customFormat="true" ht="19.5" hidden="false" customHeight="true" outlineLevel="0" collapsed="false">
      <c r="A22" s="1317"/>
      <c r="B22" s="1317"/>
      <c r="C22" s="1318" t="s">
        <v>1028</v>
      </c>
      <c r="D22" s="1318"/>
      <c r="E22" s="1318"/>
      <c r="F22" s="1318"/>
      <c r="G22" s="1318"/>
      <c r="H22" s="1318"/>
    </row>
    <row r="23" s="1296" customFormat="true" ht="19.5" hidden="false" customHeight="true" outlineLevel="0" collapsed="false">
      <c r="A23" s="1318" t="s">
        <v>1029</v>
      </c>
      <c r="B23" s="1318"/>
      <c r="C23" s="1319" t="s">
        <v>1030</v>
      </c>
      <c r="D23" s="1319"/>
      <c r="E23" s="1319"/>
      <c r="F23" s="1319"/>
      <c r="G23" s="1319"/>
      <c r="H23" s="1319"/>
    </row>
    <row r="24" s="1296" customFormat="true" ht="10.5" hidden="false" customHeight="true" outlineLevel="0" collapsed="false">
      <c r="A24" s="20"/>
      <c r="B24" s="20"/>
      <c r="C24" s="1320"/>
      <c r="D24" s="1320"/>
      <c r="E24" s="1320"/>
      <c r="F24" s="1320"/>
      <c r="G24" s="1320"/>
      <c r="H24" s="1320"/>
    </row>
    <row r="25" s="1296" customFormat="true" ht="12.75" hidden="false" customHeight="true" outlineLevel="0" collapsed="false">
      <c r="A25" s="1321"/>
      <c r="B25" s="1321"/>
      <c r="C25" s="1321"/>
      <c r="D25" s="1321"/>
      <c r="E25" s="1321"/>
      <c r="F25" s="1321"/>
      <c r="G25" s="1321"/>
      <c r="H25" s="1321"/>
    </row>
    <row r="26" s="1323" customFormat="true" ht="13.5" hidden="false" customHeight="true" outlineLevel="0" collapsed="false">
      <c r="A26" s="1322" t="s">
        <v>1031</v>
      </c>
      <c r="B26" s="1322"/>
      <c r="C26" s="1322"/>
      <c r="D26" s="1322"/>
      <c r="E26" s="1322"/>
      <c r="F26" s="1322"/>
      <c r="G26" s="1322"/>
      <c r="H26" s="1322"/>
    </row>
    <row r="27" s="1323" customFormat="true" ht="12.75" hidden="false" customHeight="true" outlineLevel="0" collapsed="false">
      <c r="A27" s="1322"/>
      <c r="B27" s="1322"/>
      <c r="C27" s="1322"/>
      <c r="D27" s="1322"/>
      <c r="E27" s="1322"/>
      <c r="F27" s="1322"/>
      <c r="G27" s="1322"/>
      <c r="H27" s="1322"/>
    </row>
    <row r="28" s="1296" customFormat="true" ht="12.75" hidden="false" customHeight="false" outlineLevel="0" collapsed="false">
      <c r="A28" s="20"/>
      <c r="B28" s="20"/>
      <c r="C28" s="20"/>
      <c r="D28" s="20"/>
      <c r="E28" s="20"/>
      <c r="F28" s="20"/>
      <c r="G28" s="20"/>
      <c r="H28" s="20"/>
    </row>
    <row r="29" s="1296" customFormat="true" ht="11.25" hidden="false" customHeight="true" outlineLevel="0" collapsed="false">
      <c r="A29" s="1324" t="s">
        <v>1032</v>
      </c>
      <c r="B29" s="1324"/>
      <c r="C29" s="1324"/>
      <c r="D29" s="1324"/>
      <c r="E29" s="1324"/>
      <c r="F29" s="1324"/>
      <c r="G29" s="1324"/>
      <c r="H29" s="1324"/>
    </row>
    <row r="30" s="1296" customFormat="true" ht="12.75" hidden="false" customHeight="false" outlineLevel="0" collapsed="false">
      <c r="A30" s="1324"/>
      <c r="B30" s="1324"/>
      <c r="C30" s="1324"/>
      <c r="D30" s="1324"/>
      <c r="E30" s="1324"/>
      <c r="F30" s="1324"/>
      <c r="G30" s="1324"/>
      <c r="H30" s="1324"/>
    </row>
    <row r="31" s="1296" customFormat="true" ht="12.75" hidden="false" customHeight="false" outlineLevel="0" collapsed="false">
      <c r="A31" s="1324"/>
      <c r="B31" s="1324"/>
      <c r="C31" s="1324"/>
      <c r="D31" s="1324"/>
      <c r="E31" s="1324"/>
      <c r="F31" s="1324"/>
      <c r="G31" s="1324"/>
      <c r="H31" s="1324"/>
    </row>
    <row r="32" s="1296" customFormat="true" ht="12.75" hidden="false" customHeight="false" outlineLevel="0" collapsed="false">
      <c r="A32" s="1324"/>
      <c r="B32" s="1324"/>
      <c r="C32" s="1324"/>
      <c r="D32" s="1324"/>
      <c r="E32" s="1324"/>
      <c r="F32" s="1324"/>
      <c r="G32" s="1324"/>
      <c r="H32" s="1324"/>
    </row>
    <row r="33" s="1296" customFormat="true" ht="12.75" hidden="false" customHeight="false" outlineLevel="0" collapsed="false">
      <c r="A33" s="1324"/>
      <c r="B33" s="1324"/>
      <c r="C33" s="1324"/>
      <c r="D33" s="1324"/>
      <c r="E33" s="1324"/>
      <c r="F33" s="1324"/>
      <c r="G33" s="1324"/>
      <c r="H33" s="1324"/>
    </row>
    <row r="35" customFormat="false" ht="9.75" hidden="false" customHeight="true" outlineLevel="0" collapsed="false"/>
    <row r="36" customFormat="false" ht="9.75" hidden="false" customHeight="true" outlineLevel="0" collapsed="false"/>
  </sheetData>
  <sheetProtection algorithmName="SHA-512" hashValue="Vg/nNEsZFmlHnFBroH+RxBAY+N4rUPA7OE/Q+fDseAXN1V7l4QLNZLXLRC4jB8zgDogQYbkuS4WFeJLEgeRrqA==" saltValue="PBm8GSt6HsD/1ZaKIdwz+w==" spinCount="100000" sheet="true" objects="true" scenarios="true" selectLockedCells="true" selectUnlockedCells="true"/>
  <mergeCells count="14">
    <mergeCell ref="A1:H1"/>
    <mergeCell ref="A4:H4"/>
    <mergeCell ref="A6:B9"/>
    <mergeCell ref="C6:E6"/>
    <mergeCell ref="F6:H6"/>
    <mergeCell ref="A20:B20"/>
    <mergeCell ref="C20:H20"/>
    <mergeCell ref="A21:B22"/>
    <mergeCell ref="C21:H21"/>
    <mergeCell ref="C22:H22"/>
    <mergeCell ref="A23:B23"/>
    <mergeCell ref="C23:H23"/>
    <mergeCell ref="A26:H27"/>
    <mergeCell ref="A29:H33"/>
  </mergeCells>
  <printOptions headings="false" gridLines="false" gridLinesSet="true" horizontalCentered="true" verticalCentered="false"/>
  <pageMargins left="0.236111111111111" right="0.236111111111111" top="0.551388888888889" bottom="0.551388888888889"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18"/>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J13" activeCellId="0" sqref="J13"/>
    </sheetView>
  </sheetViews>
  <sheetFormatPr defaultColWidth="11.42578125" defaultRowHeight="24.75" customHeight="true" zeroHeight="false" outlineLevelRow="0" outlineLevelCol="0"/>
  <cols>
    <col collapsed="false" customWidth="false" hidden="false" outlineLevel="0" max="3" min="1" style="236" width="11.42"/>
    <col collapsed="false" customWidth="true" hidden="false" outlineLevel="0" max="4" min="4" style="236" width="29.86"/>
    <col collapsed="false" customWidth="true" hidden="false" outlineLevel="0" max="8" min="5" style="236" width="15.71"/>
    <col collapsed="false" customWidth="false" hidden="false" outlineLevel="0" max="16384" min="9" style="236" width="11.42"/>
  </cols>
  <sheetData>
    <row r="1" customFormat="false" ht="24.75" hidden="false" customHeight="true" outlineLevel="0" collapsed="false">
      <c r="A1" s="1149" t="s">
        <v>1033</v>
      </c>
      <c r="B1" s="1149"/>
      <c r="C1" s="1149"/>
      <c r="D1" s="1149"/>
      <c r="E1" s="1149"/>
      <c r="F1" s="1149"/>
      <c r="G1" s="1149"/>
      <c r="H1" s="1149"/>
    </row>
    <row r="3" customFormat="false" ht="45" hidden="false" customHeight="true" outlineLevel="0" collapsed="false">
      <c r="A3" s="1325" t="s">
        <v>1034</v>
      </c>
      <c r="B3" s="1325"/>
      <c r="C3" s="1325"/>
      <c r="D3" s="1325"/>
      <c r="E3" s="1325"/>
      <c r="F3" s="1325"/>
      <c r="G3" s="1325"/>
      <c r="H3" s="1325"/>
    </row>
    <row r="4" customFormat="false" ht="24.75" hidden="false" customHeight="true" outlineLevel="0" collapsed="false">
      <c r="A4" s="1325" t="s">
        <v>1035</v>
      </c>
      <c r="B4" s="1325"/>
      <c r="C4" s="1325"/>
      <c r="D4" s="1325"/>
      <c r="E4" s="1325"/>
      <c r="F4" s="1325"/>
      <c r="G4" s="1325"/>
      <c r="H4" s="1325"/>
      <c r="I4" s="311"/>
      <c r="J4" s="311"/>
      <c r="K4" s="311"/>
    </row>
    <row r="5" customFormat="false" ht="24.75" hidden="false" customHeight="true" outlineLevel="0" collapsed="false">
      <c r="A5" s="1096"/>
      <c r="B5" s="311"/>
      <c r="C5" s="1096"/>
      <c r="D5" s="311"/>
      <c r="E5" s="1096"/>
      <c r="F5" s="1096"/>
      <c r="G5" s="1096"/>
      <c r="H5" s="1096"/>
      <c r="I5" s="311"/>
      <c r="J5" s="311"/>
      <c r="K5" s="311"/>
    </row>
    <row r="6" customFormat="false" ht="24.75" hidden="false" customHeight="true" outlineLevel="0" collapsed="false">
      <c r="A6" s="654"/>
      <c r="B6" s="916"/>
      <c r="C6" s="916"/>
      <c r="D6" s="918"/>
      <c r="E6" s="1326" t="s">
        <v>1003</v>
      </c>
      <c r="F6" s="1326"/>
      <c r="G6" s="1326" t="s">
        <v>1004</v>
      </c>
      <c r="H6" s="1326"/>
      <c r="I6" s="311"/>
      <c r="J6" s="311"/>
      <c r="K6" s="311"/>
    </row>
    <row r="7" customFormat="false" ht="24.75" hidden="false" customHeight="true" outlineLevel="0" collapsed="false">
      <c r="A7" s="664"/>
      <c r="B7" s="919"/>
      <c r="C7" s="919"/>
      <c r="D7" s="921"/>
      <c r="E7" s="659" t="s">
        <v>1036</v>
      </c>
      <c r="F7" s="659" t="s">
        <v>1037</v>
      </c>
      <c r="G7" s="659" t="s">
        <v>1036</v>
      </c>
      <c r="H7" s="659" t="s">
        <v>1037</v>
      </c>
      <c r="I7" s="311"/>
      <c r="J7" s="311"/>
      <c r="K7" s="311"/>
    </row>
    <row r="8" customFormat="false" ht="24.75" hidden="false" customHeight="true" outlineLevel="0" collapsed="false">
      <c r="A8" s="664"/>
      <c r="B8" s="919"/>
      <c r="C8" s="919"/>
      <c r="D8" s="921"/>
      <c r="E8" s="1327" t="s">
        <v>1038</v>
      </c>
      <c r="F8" s="1327" t="s">
        <v>1039</v>
      </c>
      <c r="G8" s="1327" t="s">
        <v>1038</v>
      </c>
      <c r="H8" s="1327" t="s">
        <v>1039</v>
      </c>
      <c r="I8" s="311"/>
      <c r="J8" s="311"/>
      <c r="K8" s="311"/>
    </row>
    <row r="9" customFormat="false" ht="24.75" hidden="false" customHeight="true" outlineLevel="0" collapsed="false">
      <c r="A9" s="664"/>
      <c r="B9" s="919"/>
      <c r="C9" s="919"/>
      <c r="D9" s="921"/>
      <c r="E9" s="921"/>
      <c r="F9" s="921"/>
      <c r="G9" s="921"/>
      <c r="H9" s="921"/>
      <c r="I9" s="311"/>
      <c r="J9" s="311"/>
      <c r="K9" s="311"/>
    </row>
    <row r="10" customFormat="false" ht="24.75" hidden="false" customHeight="true" outlineLevel="0" collapsed="false">
      <c r="A10" s="1100" t="s">
        <v>1040</v>
      </c>
      <c r="B10" s="1100"/>
      <c r="C10" s="1100"/>
      <c r="D10" s="1100"/>
      <c r="E10" s="1328" t="n">
        <v>2.8</v>
      </c>
      <c r="F10" s="1328" t="n">
        <v>6.95</v>
      </c>
      <c r="G10" s="1328" t="n">
        <v>4.2</v>
      </c>
      <c r="H10" s="1329" t="n">
        <v>12.55</v>
      </c>
      <c r="I10" s="311"/>
      <c r="J10" s="311"/>
      <c r="K10" s="311"/>
    </row>
    <row r="11" customFormat="false" ht="24.75" hidden="false" customHeight="true" outlineLevel="0" collapsed="false">
      <c r="A11" s="649"/>
      <c r="B11" s="649"/>
      <c r="C11" s="649"/>
      <c r="D11" s="649"/>
      <c r="E11" s="1325"/>
      <c r="F11" s="1325"/>
      <c r="G11" s="1325"/>
      <c r="H11" s="1325"/>
      <c r="I11" s="311"/>
      <c r="J11" s="311"/>
      <c r="K11" s="311"/>
    </row>
    <row r="12" customFormat="false" ht="24.75" hidden="false" customHeight="true" outlineLevel="0" collapsed="false">
      <c r="A12" s="649"/>
      <c r="B12" s="649"/>
      <c r="C12" s="649"/>
      <c r="D12" s="649"/>
      <c r="E12" s="1325"/>
      <c r="F12" s="1325"/>
      <c r="G12" s="1325"/>
      <c r="H12" s="1325"/>
      <c r="I12" s="311"/>
      <c r="J12" s="311"/>
      <c r="K12" s="311"/>
    </row>
    <row r="13" customFormat="false" ht="24.75" hidden="false" customHeight="true" outlineLevel="0" collapsed="false">
      <c r="A13" s="1149" t="s">
        <v>1041</v>
      </c>
      <c r="B13" s="1149"/>
      <c r="C13" s="1149"/>
      <c r="D13" s="1149"/>
      <c r="E13" s="1149"/>
      <c r="F13" s="1149"/>
      <c r="G13" s="1149"/>
      <c r="H13" s="1149"/>
      <c r="I13" s="311"/>
      <c r="J13" s="311"/>
      <c r="K13" s="311"/>
    </row>
    <row r="14" customFormat="false" ht="24.75" hidden="false" customHeight="true" outlineLevel="0" collapsed="false">
      <c r="A14" s="1330"/>
      <c r="B14" s="1330"/>
      <c r="C14" s="1330"/>
      <c r="D14" s="1330"/>
      <c r="E14" s="1330"/>
      <c r="F14" s="1330"/>
      <c r="G14" s="1330"/>
      <c r="H14" s="1330"/>
      <c r="I14" s="311"/>
      <c r="J14" s="311"/>
      <c r="K14" s="311"/>
    </row>
    <row r="15" customFormat="false" ht="24.75" hidden="false" customHeight="true" outlineLevel="0" collapsed="false">
      <c r="A15" s="1325" t="s">
        <v>1042</v>
      </c>
      <c r="B15" s="1325"/>
      <c r="C15" s="1325"/>
      <c r="D15" s="1325"/>
      <c r="E15" s="1325"/>
      <c r="F15" s="1325"/>
      <c r="G15" s="1325"/>
      <c r="H15" s="1325"/>
      <c r="I15" s="311"/>
      <c r="J15" s="311"/>
      <c r="K15" s="311"/>
    </row>
    <row r="16" customFormat="false" ht="24.75" hidden="false" customHeight="true" outlineLevel="0" collapsed="false">
      <c r="A16" s="311"/>
      <c r="B16" s="311"/>
      <c r="C16" s="311"/>
      <c r="D16" s="311"/>
      <c r="E16" s="311"/>
      <c r="F16" s="311"/>
      <c r="G16" s="311"/>
      <c r="H16" s="311"/>
      <c r="I16" s="311"/>
      <c r="J16" s="311"/>
      <c r="K16" s="311"/>
    </row>
    <row r="17" customFormat="false" ht="24.75" hidden="false" customHeight="true" outlineLevel="0" collapsed="false">
      <c r="A17" s="1331" t="s">
        <v>1043</v>
      </c>
      <c r="B17" s="1332"/>
      <c r="C17" s="1332"/>
      <c r="D17" s="1332"/>
      <c r="E17" s="1333"/>
      <c r="F17" s="1334"/>
      <c r="G17" s="1335"/>
      <c r="H17" s="1336"/>
      <c r="I17" s="311"/>
      <c r="J17" s="311"/>
      <c r="K17" s="311"/>
    </row>
    <row r="18" customFormat="false" ht="24.75" hidden="false" customHeight="true" outlineLevel="0" collapsed="false">
      <c r="A18" s="236" t="s">
        <v>1044</v>
      </c>
    </row>
  </sheetData>
  <sheetProtection algorithmName="SHA-512" hashValue="+317pqB6UrneNeqeLC8Pvzk4+FmfpcCchOhsqDARBGn+0TTOBuDeKs4uDI5v0yZYygaHZSFSwbA29gs93GOAPA==" saltValue="oqMvsprv2hpPVPUjRM45lw==" spinCount="100000" sheet="true" objects="true" scenarios="true" selectLockedCells="true" selectUnlockedCells="true"/>
  <mergeCells count="8">
    <mergeCell ref="A1:H1"/>
    <mergeCell ref="A3:H3"/>
    <mergeCell ref="A4:H4"/>
    <mergeCell ref="E6:F6"/>
    <mergeCell ref="G6:H6"/>
    <mergeCell ref="A10:D10"/>
    <mergeCell ref="A13:H13"/>
    <mergeCell ref="A15:H15"/>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17"/>
  <sheetViews>
    <sheetView showFormulas="false" showGridLines="false" showRowColHeaders="true" showZeros="true" rightToLeft="false" tabSelected="false" showOutlineSymbols="true" defaultGridColor="true" view="normal" topLeftCell="A7" colorId="64" zoomScale="100" zoomScaleNormal="100" zoomScalePageLayoutView="100" workbookViewId="0">
      <selection pane="topLeft" activeCell="D20" activeCellId="0" sqref="D20"/>
    </sheetView>
  </sheetViews>
  <sheetFormatPr defaultColWidth="11.42578125" defaultRowHeight="23.25" customHeight="true" zeroHeight="false" outlineLevelRow="0" outlineLevelCol="0"/>
  <cols>
    <col collapsed="false" customWidth="true" hidden="false" outlineLevel="0" max="1" min="1" style="1051" width="55.43"/>
    <col collapsed="false" customWidth="true" hidden="false" outlineLevel="0" max="2" min="2" style="1051" width="40.14"/>
    <col collapsed="false" customWidth="true" hidden="false" outlineLevel="0" max="4" min="3" style="1051" width="20.57"/>
    <col collapsed="false" customWidth="false" hidden="false" outlineLevel="0" max="16384" min="5" style="236" width="11.42"/>
  </cols>
  <sheetData>
    <row r="1" customFormat="false" ht="23.25" hidden="false" customHeight="true" outlineLevel="0" collapsed="false">
      <c r="A1" s="323" t="s">
        <v>1045</v>
      </c>
      <c r="B1" s="323"/>
      <c r="C1" s="323"/>
      <c r="D1" s="323"/>
    </row>
    <row r="2" customFormat="false" ht="23.25" hidden="false" customHeight="true" outlineLevel="0" collapsed="false">
      <c r="A2" s="323"/>
      <c r="B2" s="323"/>
      <c r="C2" s="323"/>
      <c r="D2" s="323"/>
    </row>
    <row r="3" customFormat="false" ht="45" hidden="false" customHeight="true" outlineLevel="0" collapsed="false">
      <c r="A3" s="1052"/>
      <c r="B3" s="1052"/>
      <c r="C3" s="1337"/>
      <c r="D3" s="1337"/>
    </row>
    <row r="4" customFormat="false" ht="23.25" hidden="false" customHeight="true" outlineLevel="0" collapsed="false">
      <c r="A4" s="1330"/>
      <c r="B4" s="1330"/>
      <c r="C4" s="1330"/>
      <c r="D4" s="1330"/>
      <c r="E4" s="311"/>
      <c r="F4" s="311"/>
      <c r="G4" s="311"/>
      <c r="H4" s="311"/>
      <c r="I4" s="311"/>
    </row>
    <row r="5" customFormat="false" ht="23.25" hidden="false" customHeight="true" outlineLevel="0" collapsed="false">
      <c r="A5" s="1338" t="s">
        <v>1046</v>
      </c>
      <c r="B5" s="1338"/>
      <c r="C5" s="1338"/>
      <c r="D5" s="1338"/>
      <c r="E5" s="311"/>
      <c r="F5" s="311"/>
      <c r="G5" s="311"/>
      <c r="H5" s="311"/>
      <c r="I5" s="311"/>
    </row>
    <row r="6" customFormat="false" ht="23.25" hidden="false" customHeight="true" outlineLevel="0" collapsed="false">
      <c r="A6" s="778"/>
      <c r="B6" s="778"/>
      <c r="C6" s="118"/>
      <c r="D6" s="118"/>
      <c r="E6" s="311"/>
      <c r="F6" s="311"/>
      <c r="G6" s="311"/>
      <c r="H6" s="311"/>
      <c r="I6" s="311"/>
    </row>
    <row r="7" customFormat="false" ht="23.25" hidden="false" customHeight="true" outlineLevel="0" collapsed="false">
      <c r="A7" s="1339" t="s">
        <v>1047</v>
      </c>
      <c r="B7" s="1340" t="s">
        <v>1048</v>
      </c>
      <c r="C7" s="1339" t="s">
        <v>1049</v>
      </c>
      <c r="D7" s="1339" t="s">
        <v>1050</v>
      </c>
    </row>
    <row r="8" customFormat="false" ht="23.25" hidden="false" customHeight="true" outlineLevel="0" collapsed="false">
      <c r="A8" s="1341" t="s">
        <v>1051</v>
      </c>
      <c r="B8" s="1342" t="s">
        <v>1052</v>
      </c>
      <c r="C8" s="1343" t="n">
        <v>0.061</v>
      </c>
      <c r="D8" s="1343" t="n">
        <v>0.0406</v>
      </c>
    </row>
    <row r="9" customFormat="false" ht="23.25" hidden="false" customHeight="true" outlineLevel="0" collapsed="false">
      <c r="A9" s="1341"/>
      <c r="B9" s="1342" t="s">
        <v>1053</v>
      </c>
      <c r="C9" s="1344" t="n">
        <v>0.1295</v>
      </c>
      <c r="D9" s="1343" t="n">
        <v>0.0864</v>
      </c>
    </row>
    <row r="10" customFormat="false" ht="23.25" hidden="false" customHeight="true" outlineLevel="0" collapsed="false">
      <c r="A10" s="1341"/>
      <c r="B10" s="1342"/>
      <c r="C10" s="1345"/>
      <c r="D10" s="1343"/>
    </row>
    <row r="11" customFormat="false" ht="23.25" hidden="false" customHeight="true" outlineLevel="0" collapsed="false">
      <c r="A11" s="1341" t="s">
        <v>1054</v>
      </c>
      <c r="B11" s="1342" t="s">
        <v>1052</v>
      </c>
      <c r="C11" s="1344" t="n">
        <v>0.0129</v>
      </c>
      <c r="D11" s="1343" t="n">
        <v>0.0086</v>
      </c>
    </row>
    <row r="12" customFormat="false" ht="23.25" hidden="false" customHeight="true" outlineLevel="0" collapsed="false">
      <c r="A12" s="1341"/>
      <c r="B12" s="1342" t="s">
        <v>1053</v>
      </c>
      <c r="C12" s="1344" t="n">
        <v>0.0162</v>
      </c>
      <c r="D12" s="1343" t="n">
        <v>0.0108</v>
      </c>
    </row>
    <row r="13" customFormat="false" ht="23.25" hidden="false" customHeight="true" outlineLevel="0" collapsed="false">
      <c r="A13" s="1346"/>
      <c r="B13" s="1347"/>
      <c r="C13" s="1348"/>
      <c r="D13" s="1348"/>
    </row>
    <row r="14" customFormat="false" ht="23.25" hidden="false" customHeight="false" outlineLevel="0" collapsed="false">
      <c r="A14" s="1341" t="s">
        <v>1055</v>
      </c>
      <c r="B14" s="1349" t="s">
        <v>1056</v>
      </c>
      <c r="C14" s="1350" t="n">
        <v>0.0021</v>
      </c>
      <c r="D14" s="1350" t="n">
        <v>0.0014</v>
      </c>
    </row>
    <row r="15" customFormat="false" ht="23.25" hidden="false" customHeight="false" outlineLevel="0" collapsed="false">
      <c r="A15" s="1351"/>
      <c r="B15" s="1349" t="s">
        <v>1057</v>
      </c>
      <c r="C15" s="1352"/>
      <c r="D15" s="1352"/>
    </row>
    <row r="16" customFormat="false" ht="23.25" hidden="false" customHeight="false" outlineLevel="0" collapsed="false">
      <c r="A16" s="1353"/>
      <c r="B16" s="1349"/>
      <c r="C16" s="1354"/>
      <c r="D16" s="1354"/>
    </row>
    <row r="17" customFormat="false" ht="23.25" hidden="false" customHeight="true" outlineLevel="0" collapsed="false">
      <c r="A17" s="1355" t="s">
        <v>1058</v>
      </c>
      <c r="B17" s="1355"/>
      <c r="C17" s="1355"/>
      <c r="D17" s="1355"/>
    </row>
  </sheetData>
  <sheetProtection algorithmName="SHA-512" hashValue="F8/jd8SpgT5KNZVL/C/QwBbPm1j9So6mXXgxUoiOmBF27juh/poA+dlf9sxdD/WeRsY9/KNB6KhQK0WH5f6WeQ==" saltValue="fIL2Jo4KobDJ+N8Ursfzlw==" spinCount="100000" sheet="true" objects="true" scenarios="true" selectLockedCells="true" selectUnlockedCells="true"/>
  <mergeCells count="3">
    <mergeCell ref="A1:D2"/>
    <mergeCell ref="A5:D5"/>
    <mergeCell ref="A17:D17"/>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156"/>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J108" activeCellId="0" sqref="J108"/>
    </sheetView>
  </sheetViews>
  <sheetFormatPr defaultColWidth="11.42578125" defaultRowHeight="12.75" customHeight="false" zeroHeight="false" outlineLevelRow="0" outlineLevelCol="0"/>
  <cols>
    <col collapsed="false" customWidth="true" hidden="false" outlineLevel="0" max="1" min="1" style="302" width="41.14"/>
    <col collapsed="false" customWidth="true" hidden="true" outlineLevel="0" max="2" min="2" style="1356" width="11.14"/>
    <col collapsed="false" customWidth="true" hidden="true" outlineLevel="0" max="3" min="3" style="1356" width="11"/>
    <col collapsed="false" customWidth="true" hidden="false" outlineLevel="0" max="5" min="4" style="1357" width="12.86"/>
    <col collapsed="false" customWidth="true" hidden="false" outlineLevel="0" max="6" min="6" style="1357" width="13"/>
    <col collapsed="false" customWidth="true" hidden="false" outlineLevel="0" max="7" min="7" style="1358" width="13"/>
    <col collapsed="false" customWidth="false" hidden="false" outlineLevel="0" max="8" min="8" style="302" width="11.42"/>
    <col collapsed="false" customWidth="true" hidden="false" outlineLevel="0" max="9" min="9" style="302" width="10.86"/>
    <col collapsed="false" customWidth="false" hidden="false" outlineLevel="0" max="16384" min="10" style="302" width="11.42"/>
  </cols>
  <sheetData>
    <row r="1" customFormat="false" ht="15.75" hidden="false" customHeight="true" outlineLevel="0" collapsed="false">
      <c r="A1" s="585" t="s">
        <v>1059</v>
      </c>
      <c r="B1" s="585"/>
      <c r="C1" s="585"/>
      <c r="D1" s="585"/>
      <c r="E1" s="585"/>
      <c r="F1" s="585"/>
      <c r="G1" s="585"/>
    </row>
    <row r="2" customFormat="false" ht="15.75" hidden="false" customHeight="true" outlineLevel="0" collapsed="false">
      <c r="A2" s="585"/>
      <c r="B2" s="585"/>
      <c r="C2" s="585"/>
      <c r="D2" s="585"/>
      <c r="E2" s="585"/>
      <c r="F2" s="585"/>
      <c r="G2" s="585"/>
    </row>
    <row r="3" customFormat="false" ht="15.75" hidden="false" customHeight="true" outlineLevel="0" collapsed="false">
      <c r="A3" s="1096" t="s">
        <v>1060</v>
      </c>
      <c r="B3" s="1359"/>
      <c r="C3" s="1359"/>
      <c r="D3" s="1360" t="n">
        <v>59.0734</v>
      </c>
      <c r="E3" s="1360"/>
      <c r="F3" s="1360"/>
      <c r="G3" s="650"/>
    </row>
    <row r="4" customFormat="false" ht="12.75" hidden="false" customHeight="false" outlineLevel="0" collapsed="false">
      <c r="A4" s="1096" t="s">
        <v>1061</v>
      </c>
      <c r="B4" s="1359"/>
      <c r="C4" s="1359"/>
      <c r="D4" s="1360" t="n">
        <v>58.2004</v>
      </c>
      <c r="E4" s="1360"/>
      <c r="F4" s="1360"/>
      <c r="G4" s="650"/>
    </row>
    <row r="5" s="306" customFormat="true" ht="27.75" hidden="true" customHeight="true" outlineLevel="0" collapsed="false">
      <c r="A5" s="1096" t="s">
        <v>1062</v>
      </c>
      <c r="B5" s="1359"/>
      <c r="C5" s="1359"/>
      <c r="D5" s="1360" t="n">
        <v>56.2323</v>
      </c>
      <c r="E5" s="1360"/>
      <c r="F5" s="1360"/>
      <c r="G5" s="650"/>
    </row>
    <row r="6" s="306" customFormat="true" ht="45" hidden="true" customHeight="true" outlineLevel="0" collapsed="false">
      <c r="A6" s="1096" t="s">
        <v>1063</v>
      </c>
      <c r="B6" s="1359"/>
      <c r="C6" s="1359"/>
      <c r="D6" s="1360" t="n">
        <v>55.8969</v>
      </c>
      <c r="E6" s="1360"/>
      <c r="F6" s="1360"/>
      <c r="G6" s="650"/>
    </row>
    <row r="7" s="306" customFormat="true" ht="12.75" hidden="false" customHeight="false" outlineLevel="0" collapsed="false">
      <c r="A7" s="1361" t="s">
        <v>1064</v>
      </c>
      <c r="B7" s="1362" t="s">
        <v>1065</v>
      </c>
      <c r="C7" s="1362"/>
      <c r="D7" s="1362"/>
      <c r="E7" s="1362"/>
      <c r="F7" s="1363"/>
      <c r="G7" s="1361" t="s">
        <v>1066</v>
      </c>
    </row>
    <row r="8" s="306" customFormat="true" ht="12.75" hidden="false" customHeight="false" outlineLevel="0" collapsed="false">
      <c r="A8" s="923"/>
      <c r="B8" s="1364" t="n">
        <v>42552</v>
      </c>
      <c r="C8" s="1364" t="n">
        <v>42767</v>
      </c>
      <c r="D8" s="1364" t="n">
        <v>44743</v>
      </c>
      <c r="E8" s="1364" t="n">
        <v>45108</v>
      </c>
      <c r="F8" s="1364" t="n">
        <v>45170</v>
      </c>
      <c r="G8" s="1365" t="s">
        <v>1067</v>
      </c>
    </row>
    <row r="9" s="306" customFormat="true" ht="12.75" hidden="false" customHeight="false" outlineLevel="0" collapsed="false">
      <c r="A9" s="1366" t="s">
        <v>1068</v>
      </c>
      <c r="B9" s="1367"/>
      <c r="C9" s="1367"/>
      <c r="D9" s="1368"/>
      <c r="E9" s="1368"/>
      <c r="F9" s="1368"/>
      <c r="G9" s="1369" t="n">
        <v>209</v>
      </c>
    </row>
    <row r="10" s="306" customFormat="true" ht="12.75" hidden="false" customHeight="false" outlineLevel="0" collapsed="false">
      <c r="A10" s="1366" t="s">
        <v>1069</v>
      </c>
      <c r="B10" s="1367"/>
      <c r="C10" s="1367"/>
      <c r="D10" s="1368"/>
      <c r="E10" s="1368"/>
      <c r="F10" s="1368"/>
      <c r="G10" s="1369" t="s">
        <v>1070</v>
      </c>
    </row>
    <row r="11" s="306" customFormat="true" ht="12.75" hidden="false" customHeight="false" outlineLevel="0" collapsed="false">
      <c r="A11" s="1366" t="s">
        <v>1071</v>
      </c>
      <c r="B11" s="1368" t="n">
        <v>1238.4</v>
      </c>
      <c r="C11" s="1367" t="n">
        <f aca="false">ROUND(((B11*$D$5/$D$6)/12),2)*12</f>
        <v>1245.84</v>
      </c>
      <c r="D11" s="1370" t="n">
        <f aca="false">ROUND(((C11*$D$4/$D$5)/12),2)*12</f>
        <v>1289.4</v>
      </c>
      <c r="E11" s="1371" t="n">
        <f aca="false">ROUND(((D11*$D$3/$D$4)/12),2)*12</f>
        <v>1308.72</v>
      </c>
      <c r="F11" s="1371" t="n">
        <f aca="false">E11</f>
        <v>1308.72</v>
      </c>
      <c r="G11" s="1369"/>
    </row>
    <row r="12" s="306" customFormat="true" ht="12.75" hidden="false" customHeight="false" outlineLevel="0" collapsed="false">
      <c r="A12" s="1366" t="s">
        <v>1072</v>
      </c>
      <c r="B12" s="1368" t="n">
        <v>1417.32</v>
      </c>
      <c r="C12" s="1367" t="n">
        <f aca="false">ROUND(((B12*$D$5/$D$6)/12),2)*12</f>
        <v>1425.84</v>
      </c>
      <c r="D12" s="1370" t="n">
        <f aca="false">ROUND(((C12*$D$4/$D$5)/12),2)*12</f>
        <v>1475.76</v>
      </c>
      <c r="E12" s="1371" t="n">
        <f aca="false">ROUND(((D12*$D$3/$D$4)/12),2)*12</f>
        <v>1497.84</v>
      </c>
      <c r="F12" s="1371" t="n">
        <f aca="false">E12</f>
        <v>1497.84</v>
      </c>
      <c r="G12" s="1369"/>
    </row>
    <row r="13" s="306" customFormat="true" ht="12.75" hidden="false" customHeight="false" outlineLevel="0" collapsed="false">
      <c r="A13" s="1366" t="s">
        <v>1073</v>
      </c>
      <c r="B13" s="1368" t="n">
        <f aca="false">B12</f>
        <v>1417.32</v>
      </c>
      <c r="C13" s="1367" t="n">
        <f aca="false">ROUND(((B13*$D$5/$D$6)/12),2)*12</f>
        <v>1425.84</v>
      </c>
      <c r="D13" s="1370" t="n">
        <f aca="false">ROUND(((C13*$D$4/$D$5)/12),2)*12</f>
        <v>1475.76</v>
      </c>
      <c r="E13" s="1371" t="n">
        <f aca="false">ROUND(((D13*$D$3/$D$4)/12),2)*12</f>
        <v>1497.84</v>
      </c>
      <c r="F13" s="1371" t="n">
        <f aca="false">E13</f>
        <v>1497.84</v>
      </c>
      <c r="G13" s="1369"/>
    </row>
    <row r="14" s="306" customFormat="true" ht="12.75" hidden="false" customHeight="false" outlineLevel="0" collapsed="false">
      <c r="A14" s="1366" t="s">
        <v>1074</v>
      </c>
      <c r="B14" s="1368" t="n">
        <f aca="false">B12</f>
        <v>1417.32</v>
      </c>
      <c r="C14" s="1367" t="n">
        <f aca="false">ROUND(((B14*$D$5/$D$6)/12),2)*12</f>
        <v>1425.84</v>
      </c>
      <c r="D14" s="1370" t="n">
        <f aca="false">ROUND(((C14*$D$4/$D$5)/12),2)*12</f>
        <v>1475.76</v>
      </c>
      <c r="E14" s="1371" t="n">
        <f aca="false">ROUND(((D14*$D$3/$D$4)/12),2)*12</f>
        <v>1497.84</v>
      </c>
      <c r="F14" s="1371" t="n">
        <f aca="false">E14</f>
        <v>1497.84</v>
      </c>
      <c r="G14" s="1369"/>
    </row>
    <row r="15" s="306" customFormat="true" ht="12.75" hidden="false" customHeight="false" outlineLevel="0" collapsed="false">
      <c r="A15" s="1366" t="s">
        <v>1075</v>
      </c>
      <c r="B15" s="1368" t="n">
        <v>900.84</v>
      </c>
      <c r="C15" s="1367" t="n">
        <f aca="false">ROUND(((B15*$D$5/$D$6)/12),2)*12</f>
        <v>906.24</v>
      </c>
      <c r="D15" s="1370" t="n">
        <f aca="false">ROUND(((C15*$D$4/$D$5)/12),2)*12</f>
        <v>937.92</v>
      </c>
      <c r="E15" s="1371" t="n">
        <f aca="false">ROUND(((D15*$D$3/$D$4)/12),2)*12</f>
        <v>951.96</v>
      </c>
      <c r="F15" s="1371" t="n">
        <f aca="false">E14</f>
        <v>1497.84</v>
      </c>
      <c r="G15" s="1369"/>
    </row>
    <row r="16" s="306" customFormat="true" ht="12.75" hidden="false" customHeight="false" outlineLevel="0" collapsed="false">
      <c r="A16" s="1366" t="s">
        <v>1076</v>
      </c>
      <c r="B16" s="1368" t="n">
        <v>1417.32</v>
      </c>
      <c r="C16" s="1367" t="n">
        <f aca="false">ROUND(((B16*$D$5/$D$6)/12),2)*12</f>
        <v>1425.84</v>
      </c>
      <c r="D16" s="1370" t="n">
        <f aca="false">ROUND(((C16*$D$4/$D$5)/12),2)*12</f>
        <v>1475.76</v>
      </c>
      <c r="E16" s="1371" t="n">
        <f aca="false">ROUND(((D16*$D$3/$D$4)/12),2)*12</f>
        <v>1497.84</v>
      </c>
      <c r="F16" s="1371" t="n">
        <f aca="false">E16</f>
        <v>1497.84</v>
      </c>
      <c r="G16" s="1369"/>
    </row>
    <row r="17" s="306" customFormat="true" ht="12.75" hidden="false" customHeight="false" outlineLevel="0" collapsed="false">
      <c r="A17" s="1366" t="s">
        <v>1077</v>
      </c>
      <c r="B17" s="1368"/>
      <c r="C17" s="1367"/>
      <c r="D17" s="1370"/>
      <c r="E17" s="1371"/>
      <c r="F17" s="1371" t="n">
        <f aca="false">E15</f>
        <v>951.96</v>
      </c>
      <c r="G17" s="1369"/>
    </row>
    <row r="18" s="306" customFormat="true" ht="12.75" hidden="false" customHeight="false" outlineLevel="0" collapsed="false">
      <c r="A18" s="1372" t="s">
        <v>1078</v>
      </c>
      <c r="B18" s="1373"/>
      <c r="C18" s="1374" t="n">
        <v>453.12</v>
      </c>
      <c r="D18" s="1370" t="n">
        <f aca="false">ROUND(((C18*$D$4/$D$5)/12),2)*12</f>
        <v>468.96</v>
      </c>
      <c r="E18" s="1371" t="n">
        <f aca="false">ROUND(((D18*$D$3/$D$4)/12),2)*12</f>
        <v>476.04</v>
      </c>
      <c r="F18" s="1371" t="n">
        <v>748.92</v>
      </c>
      <c r="G18" s="1369" t="s">
        <v>1079</v>
      </c>
    </row>
    <row r="19" s="306" customFormat="true" ht="12.75" hidden="false" customHeight="false" outlineLevel="0" collapsed="false">
      <c r="A19" s="1375" t="s">
        <v>1080</v>
      </c>
      <c r="B19" s="1376" t="n">
        <v>1206.36</v>
      </c>
      <c r="C19" s="1377" t="n">
        <f aca="false">ROUND(((B19*$D$5/$D$6)/12),2)*12</f>
        <v>1213.56</v>
      </c>
      <c r="D19" s="1370" t="n">
        <f aca="false">ROUND(((C19*$D$4/$D$5)/12),2)*12</f>
        <v>1256.04</v>
      </c>
      <c r="E19" s="1371" t="n">
        <f aca="false">ROUND(((D19*$D$3/$D$4)/12),2)*12</f>
        <v>1274.88</v>
      </c>
      <c r="F19" s="1371" t="n">
        <v>2550</v>
      </c>
      <c r="G19" s="1378" t="s">
        <v>1081</v>
      </c>
    </row>
    <row r="20" s="306" customFormat="true" ht="12.75" hidden="false" customHeight="false" outlineLevel="0" collapsed="false">
      <c r="A20" s="1366" t="s">
        <v>1082</v>
      </c>
      <c r="B20" s="1379" t="n">
        <v>1568.04</v>
      </c>
      <c r="C20" s="1380" t="n">
        <f aca="false">ROUND(((B20*$D$5/$D$6)/12),2)*12</f>
        <v>1577.4</v>
      </c>
      <c r="D20" s="1370" t="n">
        <f aca="false">ROUND(((C20*$D$4/$D$5)/12),2)*12</f>
        <v>1632.6</v>
      </c>
      <c r="E20" s="1371" t="n">
        <f aca="false">ROUND(((D20*$D$3/$D$4)/12),2)*12</f>
        <v>1657.08</v>
      </c>
      <c r="F20" s="1371" t="n">
        <v>2982.6</v>
      </c>
      <c r="G20" s="1369" t="s">
        <v>1083</v>
      </c>
      <c r="H20" s="1131"/>
    </row>
    <row r="21" s="306" customFormat="true" ht="12.75" hidden="false" customHeight="false" outlineLevel="0" collapsed="false">
      <c r="A21" s="1366" t="s">
        <v>1084</v>
      </c>
      <c r="B21" s="1379" t="n">
        <v>1206.36</v>
      </c>
      <c r="C21" s="1381" t="n">
        <f aca="false">ROUND(((B21*$D$5/$D$6)/12),2)*12</f>
        <v>1213.56</v>
      </c>
      <c r="D21" s="1370" t="n">
        <f aca="false">ROUND(((C21*$D$4/$D$5)/12),2)*12</f>
        <v>1256.04</v>
      </c>
      <c r="E21" s="1371" t="n">
        <f aca="false">ROUND(((D21*$D$3/$D$4)/12),2)*12</f>
        <v>1274.88</v>
      </c>
      <c r="F21" s="1371" t="n">
        <v>2550</v>
      </c>
      <c r="G21" s="1369" t="s">
        <v>1085</v>
      </c>
      <c r="H21" s="1131"/>
    </row>
    <row r="22" s="118" customFormat="true" ht="24" hidden="false" customHeight="true" outlineLevel="0" collapsed="false">
      <c r="A22" s="1382" t="s">
        <v>1086</v>
      </c>
      <c r="B22" s="1383" t="n">
        <v>7549.68</v>
      </c>
      <c r="C22" s="1384" t="n">
        <f aca="false">ROUND(((B22*$D$5/$D$6)/12),2)*12</f>
        <v>7595.04</v>
      </c>
      <c r="D22" s="1385" t="n">
        <f aca="false">C22</f>
        <v>7595.04</v>
      </c>
      <c r="E22" s="1386" t="s">
        <v>1087</v>
      </c>
      <c r="F22" s="1386"/>
      <c r="G22" s="1387" t="s">
        <v>1088</v>
      </c>
      <c r="H22" s="1388"/>
    </row>
    <row r="23" s="306" customFormat="true" ht="12.75" hidden="false" customHeight="false" outlineLevel="0" collapsed="false">
      <c r="A23" s="1366" t="s">
        <v>1089</v>
      </c>
      <c r="B23" s="1379" t="n">
        <v>839.16</v>
      </c>
      <c r="C23" s="1381" t="n">
        <f aca="false">ROUND(((B23*$D$5/$D$6)/12),2)*12</f>
        <v>844.2</v>
      </c>
      <c r="D23" s="1370" t="n">
        <f aca="false">ROUND(((C23*$D$4/$D$5)/12),2)*12</f>
        <v>873.72</v>
      </c>
      <c r="E23" s="1371" t="n">
        <f aca="false">ROUND(((D23*$D$3/$D$4)/12),2)*12</f>
        <v>886.8</v>
      </c>
      <c r="F23" s="1371" t="n">
        <f aca="false">E23</f>
        <v>886.8</v>
      </c>
      <c r="G23" s="1369" t="s">
        <v>1090</v>
      </c>
      <c r="H23" s="1131"/>
    </row>
    <row r="24" s="306" customFormat="true" ht="23.85" hidden="false" customHeight="false" outlineLevel="0" collapsed="false">
      <c r="A24" s="1366" t="s">
        <v>1091</v>
      </c>
      <c r="B24" s="1389" t="n">
        <v>1206.36</v>
      </c>
      <c r="C24" s="1390" t="n">
        <f aca="false">ROUND(((B24*$D$5/$D$6)/12),2)*12</f>
        <v>1213.56</v>
      </c>
      <c r="D24" s="1371" t="n">
        <v>1450</v>
      </c>
      <c r="E24" s="1386" t="s">
        <v>1087</v>
      </c>
      <c r="F24" s="1386"/>
      <c r="G24" s="1391" t="s">
        <v>1092</v>
      </c>
    </row>
    <row r="25" s="306" customFormat="true" ht="23.85" hidden="false" customHeight="false" outlineLevel="0" collapsed="false">
      <c r="A25" s="1366" t="s">
        <v>1093</v>
      </c>
      <c r="B25" s="1379" t="n">
        <v>586.56</v>
      </c>
      <c r="C25" s="1381" t="n">
        <v>767.1</v>
      </c>
      <c r="D25" s="1371" t="n">
        <f aca="false">1000</f>
        <v>1000</v>
      </c>
      <c r="E25" s="1386" t="s">
        <v>1087</v>
      </c>
      <c r="F25" s="1386"/>
      <c r="G25" s="1369" t="s">
        <v>1094</v>
      </c>
    </row>
    <row r="26" s="306" customFormat="true" ht="12.75" hidden="false" customHeight="false" outlineLevel="0" collapsed="false">
      <c r="A26" s="1366" t="s">
        <v>1095</v>
      </c>
      <c r="B26" s="1379" t="n">
        <v>23.6711878297365</v>
      </c>
      <c r="C26" s="1381" t="n">
        <f aca="false">B26*$D$5/$D$6</f>
        <v>23.8132228334325</v>
      </c>
      <c r="D26" s="1370" t="n">
        <f aca="false">C26*$D$4/$D$5</f>
        <v>24.6466727164798</v>
      </c>
      <c r="E26" s="1371" t="n">
        <f aca="false">D26*$D$3/$D$4</f>
        <v>25.0163702663503</v>
      </c>
      <c r="F26" s="1371" t="n">
        <f aca="false">E26</f>
        <v>25.0163702663503</v>
      </c>
      <c r="G26" s="1369" t="s">
        <v>1096</v>
      </c>
      <c r="L26" s="1392"/>
    </row>
    <row r="27" s="306" customFormat="true" ht="12.75" hidden="false" customHeight="false" outlineLevel="0" collapsed="false">
      <c r="A27" s="1366" t="s">
        <v>1097</v>
      </c>
      <c r="B27" s="1379" t="n">
        <v>1057.8</v>
      </c>
      <c r="C27" s="1381" t="n">
        <f aca="false">ROUND(((B27*$D$5/$D$6)/12),2)*12</f>
        <v>1064.16</v>
      </c>
      <c r="D27" s="1370" t="n">
        <f aca="false">ROUND(((C27*$D$4/$D$5)/12),2)*12</f>
        <v>1101.36</v>
      </c>
      <c r="E27" s="1371" t="n">
        <f aca="false">ROUND(((D27*$D$3/$D$4)/12),2)*12</f>
        <v>1117.92</v>
      </c>
      <c r="F27" s="1371" t="n">
        <f aca="false">E27</f>
        <v>1117.92</v>
      </c>
      <c r="G27" s="1369" t="s">
        <v>1098</v>
      </c>
      <c r="H27" s="1131"/>
    </row>
    <row r="28" s="306" customFormat="true" ht="12.75" hidden="false" customHeight="false" outlineLevel="0" collapsed="false">
      <c r="A28" s="1375" t="s">
        <v>1099</v>
      </c>
      <c r="B28" s="1393" t="n">
        <v>1162.56</v>
      </c>
      <c r="C28" s="1377" t="n">
        <f aca="false">ROUND(((B28*$D$5/$D$6)/12),2)*12</f>
        <v>1169.52</v>
      </c>
      <c r="D28" s="1386" t="s">
        <v>1100</v>
      </c>
      <c r="E28" s="1386" t="s">
        <v>1100</v>
      </c>
      <c r="F28" s="1386"/>
      <c r="G28" s="1378" t="s">
        <v>1101</v>
      </c>
    </row>
    <row r="29" s="306" customFormat="true" ht="12.75" hidden="false" customHeight="true" outlineLevel="0" collapsed="false">
      <c r="A29" s="1366" t="s">
        <v>1102</v>
      </c>
      <c r="B29" s="1379" t="n">
        <v>36.6485921222823</v>
      </c>
      <c r="C29" s="1381" t="n">
        <f aca="false">B29*$D$5/$D$6</f>
        <v>36.868495870036</v>
      </c>
      <c r="D29" s="1370" t="n">
        <f aca="false">C29*$D$4/$D$5</f>
        <v>38.158873228277</v>
      </c>
      <c r="E29" s="1371" t="n">
        <f aca="false">D29*$D$3/$D$4</f>
        <v>38.7312523928238</v>
      </c>
      <c r="F29" s="1371" t="n">
        <f aca="false">E29</f>
        <v>38.7312523928238</v>
      </c>
      <c r="G29" s="1394" t="s">
        <v>1103</v>
      </c>
    </row>
    <row r="30" s="306" customFormat="true" ht="12.75" hidden="false" customHeight="false" outlineLevel="0" collapsed="false">
      <c r="A30" s="1366" t="s">
        <v>1104</v>
      </c>
      <c r="B30" s="1379" t="n">
        <v>42.9662742119867</v>
      </c>
      <c r="C30" s="1381" t="n">
        <f aca="false">B30*$D$5/$D$6</f>
        <v>43.224086154522</v>
      </c>
      <c r="D30" s="1370" t="n">
        <f aca="false">C30*$D$4/$D$5</f>
        <v>44.736905725493</v>
      </c>
      <c r="E30" s="1371" t="n">
        <f aca="false">D30*$D$3/$D$4</f>
        <v>45.407954699355</v>
      </c>
      <c r="F30" s="1371" t="n">
        <f aca="false">E30</f>
        <v>45.407954699355</v>
      </c>
      <c r="G30" s="1394"/>
    </row>
    <row r="31" s="306" customFormat="true" ht="12.75" hidden="false" customHeight="false" outlineLevel="0" collapsed="false">
      <c r="A31" s="1366" t="s">
        <v>1105</v>
      </c>
      <c r="B31" s="1379" t="n">
        <v>54.6056980619677</v>
      </c>
      <c r="C31" s="1381" t="n">
        <f aca="false">B31*$D$5/$D$6</f>
        <v>54.933350420685</v>
      </c>
      <c r="D31" s="1370" t="n">
        <f aca="false">C31*$D$4/$D$5</f>
        <v>56.85598788995</v>
      </c>
      <c r="E31" s="1371" t="n">
        <f aca="false">D31*$D$3/$D$4</f>
        <v>57.7088218468975</v>
      </c>
      <c r="F31" s="1371" t="n">
        <f aca="false">E31</f>
        <v>57.7088218468975</v>
      </c>
      <c r="G31" s="1394"/>
    </row>
    <row r="32" customFormat="false" ht="23.85" hidden="false" customHeight="false" outlineLevel="0" collapsed="false">
      <c r="A32" s="1395" t="s">
        <v>1106</v>
      </c>
      <c r="B32" s="1396"/>
      <c r="C32" s="1396"/>
      <c r="D32" s="1397"/>
      <c r="E32" s="1397"/>
      <c r="F32" s="1398"/>
      <c r="G32" s="1399"/>
    </row>
    <row r="33" customFormat="false" ht="12.75" hidden="false" customHeight="false" outlineLevel="0" collapsed="false">
      <c r="A33" s="1400" t="s">
        <v>673</v>
      </c>
      <c r="B33" s="1401"/>
      <c r="C33" s="1401"/>
      <c r="D33" s="1402"/>
      <c r="E33" s="1402"/>
      <c r="F33" s="1403"/>
      <c r="G33" s="1404"/>
    </row>
    <row r="34" customFormat="false" ht="12.75" hidden="false" customHeight="false" outlineLevel="0" collapsed="false">
      <c r="A34" s="1405" t="s">
        <v>1107</v>
      </c>
      <c r="B34" s="1401"/>
      <c r="C34" s="1406" t="n">
        <v>2291.02</v>
      </c>
      <c r="D34" s="1407" t="n">
        <v>2371.2</v>
      </c>
      <c r="E34" s="1408" t="n">
        <v>2406.72</v>
      </c>
      <c r="F34" s="1409" t="n">
        <f aca="false">E34</f>
        <v>2406.72</v>
      </c>
      <c r="G34" s="1404"/>
    </row>
    <row r="35" customFormat="false" ht="12.75" hidden="false" customHeight="false" outlineLevel="0" collapsed="false">
      <c r="A35" s="1410" t="s">
        <v>1108</v>
      </c>
      <c r="B35" s="1401"/>
      <c r="C35" s="1406" t="n">
        <v>2372.27</v>
      </c>
      <c r="D35" s="1407" t="n">
        <v>2455.32</v>
      </c>
      <c r="E35" s="1408" t="n">
        <v>2492.16</v>
      </c>
      <c r="F35" s="1409" t="n">
        <f aca="false">E35</f>
        <v>2492.16</v>
      </c>
      <c r="G35" s="1404"/>
    </row>
    <row r="36" customFormat="false" ht="12.75" hidden="false" customHeight="false" outlineLevel="0" collapsed="false">
      <c r="A36" s="1410" t="s">
        <v>1109</v>
      </c>
      <c r="B36" s="1401"/>
      <c r="C36" s="1406" t="n">
        <v>2673.83</v>
      </c>
      <c r="D36" s="1407" t="n">
        <v>2767.44</v>
      </c>
      <c r="E36" s="1408" t="n">
        <v>2808.96</v>
      </c>
      <c r="F36" s="1409" t="n">
        <f aca="false">E36</f>
        <v>2808.96</v>
      </c>
      <c r="G36" s="1404"/>
    </row>
    <row r="37" customFormat="false" ht="12.75" hidden="false" customHeight="false" outlineLevel="0" collapsed="false">
      <c r="A37" s="1410" t="s">
        <v>1110</v>
      </c>
      <c r="B37" s="1401"/>
      <c r="C37" s="1406" t="n">
        <v>2768.35</v>
      </c>
      <c r="D37" s="1407" t="n">
        <v>2865.24</v>
      </c>
      <c r="E37" s="1408" t="n">
        <v>2908.2</v>
      </c>
      <c r="F37" s="1409" t="n">
        <f aca="false">E37</f>
        <v>2908.2</v>
      </c>
      <c r="G37" s="1404"/>
    </row>
    <row r="38" customFormat="false" ht="12.75" hidden="false" customHeight="false" outlineLevel="0" collapsed="false">
      <c r="A38" s="1410" t="s">
        <v>1111</v>
      </c>
      <c r="B38" s="1401"/>
      <c r="C38" s="1406" t="n">
        <v>3057.96</v>
      </c>
      <c r="D38" s="1407" t="n">
        <v>3165</v>
      </c>
      <c r="E38" s="1408" t="n">
        <v>3212.52</v>
      </c>
      <c r="F38" s="1409" t="n">
        <f aca="false">E38</f>
        <v>3212.52</v>
      </c>
      <c r="G38" s="1404"/>
    </row>
    <row r="39" customFormat="false" ht="12.75" hidden="false" customHeight="false" outlineLevel="0" collapsed="false">
      <c r="A39" s="1410" t="s">
        <v>1112</v>
      </c>
      <c r="B39" s="1401"/>
      <c r="C39" s="1406" t="n">
        <v>3166.12</v>
      </c>
      <c r="D39" s="1407" t="n">
        <v>3276.96</v>
      </c>
      <c r="E39" s="1408" t="n">
        <v>3326.04</v>
      </c>
      <c r="F39" s="1409" t="n">
        <f aca="false">E39</f>
        <v>3326.04</v>
      </c>
      <c r="G39" s="1404"/>
    </row>
    <row r="40" customFormat="false" ht="12.75" hidden="false" customHeight="false" outlineLevel="0" collapsed="false">
      <c r="A40" s="1410" t="s">
        <v>1113</v>
      </c>
      <c r="B40" s="1401"/>
      <c r="C40" s="1406" t="n">
        <v>3437.62</v>
      </c>
      <c r="D40" s="1407" t="n">
        <v>3557.88</v>
      </c>
      <c r="E40" s="1408" t="n">
        <v>3611.28</v>
      </c>
      <c r="F40" s="1409" t="n">
        <f aca="false">E40</f>
        <v>3611.28</v>
      </c>
      <c r="G40" s="1404"/>
    </row>
    <row r="41" customFormat="false" ht="12.75" hidden="false" customHeight="false" outlineLevel="0" collapsed="false">
      <c r="A41" s="1410" t="s">
        <v>1114</v>
      </c>
      <c r="B41" s="1411"/>
      <c r="C41" s="1412" t="n">
        <v>3559.31</v>
      </c>
      <c r="D41" s="1413" t="n">
        <v>3683.88</v>
      </c>
      <c r="E41" s="1414" t="n">
        <v>3739.2</v>
      </c>
      <c r="F41" s="1414" t="n">
        <f aca="false">E41</f>
        <v>3739.2</v>
      </c>
      <c r="G41" s="1415"/>
    </row>
    <row r="42" customFormat="false" ht="15" hidden="false" customHeight="true" outlineLevel="0" collapsed="false">
      <c r="A42" s="1416" t="s">
        <v>1115</v>
      </c>
      <c r="B42" s="1396"/>
      <c r="C42" s="1417"/>
      <c r="D42" s="1418"/>
      <c r="E42" s="1419"/>
      <c r="F42" s="1409"/>
      <c r="G42" s="1399"/>
    </row>
    <row r="43" customFormat="false" ht="12.75" hidden="false" customHeight="false" outlineLevel="0" collapsed="false">
      <c r="A43" s="1405" t="s">
        <v>1107</v>
      </c>
      <c r="B43" s="1401"/>
      <c r="C43" s="1406" t="n">
        <v>1096.5</v>
      </c>
      <c r="D43" s="1407" t="n">
        <v>1134.84</v>
      </c>
      <c r="E43" s="1408" t="n">
        <v>1151.88</v>
      </c>
      <c r="F43" s="1409" t="n">
        <f aca="false">E43</f>
        <v>1151.88</v>
      </c>
      <c r="G43" s="1404"/>
    </row>
    <row r="44" customFormat="false" ht="12.75" hidden="false" customHeight="false" outlineLevel="0" collapsed="false">
      <c r="A44" s="1410" t="s">
        <v>1108</v>
      </c>
      <c r="B44" s="1401"/>
      <c r="C44" s="1406" t="n">
        <v>1134.65</v>
      </c>
      <c r="D44" s="1407" t="n">
        <v>1174.32</v>
      </c>
      <c r="E44" s="1408" t="n">
        <v>1191.96</v>
      </c>
      <c r="F44" s="1409" t="n">
        <f aca="false">E44</f>
        <v>1191.96</v>
      </c>
      <c r="G44" s="1404"/>
    </row>
    <row r="45" customFormat="false" ht="12.75" hidden="false" customHeight="false" outlineLevel="0" collapsed="false">
      <c r="A45" s="1410" t="s">
        <v>1109</v>
      </c>
      <c r="B45" s="1401"/>
      <c r="C45" s="1406" t="n">
        <v>1252.59</v>
      </c>
      <c r="D45" s="1407" t="n">
        <v>1296.48</v>
      </c>
      <c r="E45" s="1408" t="n">
        <v>1315.92</v>
      </c>
      <c r="F45" s="1409" t="n">
        <f aca="false">E45</f>
        <v>1315.92</v>
      </c>
      <c r="G45" s="1404"/>
    </row>
    <row r="46" customFormat="false" ht="12.75" hidden="false" customHeight="false" outlineLevel="0" collapsed="false">
      <c r="A46" s="1410" t="s">
        <v>1110</v>
      </c>
      <c r="B46" s="1401"/>
      <c r="C46" s="1406" t="n">
        <v>1297.5</v>
      </c>
      <c r="D46" s="1407" t="n">
        <v>1342.92</v>
      </c>
      <c r="E46" s="1408" t="n">
        <v>1363.08</v>
      </c>
      <c r="F46" s="1409" t="n">
        <f aca="false">E46</f>
        <v>1363.08</v>
      </c>
      <c r="G46" s="1404"/>
    </row>
    <row r="47" customFormat="false" ht="12.75" hidden="false" customHeight="false" outlineLevel="0" collapsed="false">
      <c r="A47" s="1410" t="s">
        <v>1111</v>
      </c>
      <c r="B47" s="1401"/>
      <c r="C47" s="1406" t="n">
        <v>1404.22</v>
      </c>
      <c r="D47" s="1407" t="n">
        <v>1453.32</v>
      </c>
      <c r="E47" s="1408" t="n">
        <v>1475.16</v>
      </c>
      <c r="F47" s="1409" t="n">
        <f aca="false">E47</f>
        <v>1475.16</v>
      </c>
      <c r="G47" s="1404"/>
    </row>
    <row r="48" customFormat="false" ht="12.75" hidden="false" customHeight="false" outlineLevel="0" collapsed="false">
      <c r="A48" s="1410" t="s">
        <v>1112</v>
      </c>
      <c r="B48" s="1401"/>
      <c r="C48" s="1406" t="n">
        <v>1453.35</v>
      </c>
      <c r="D48" s="1407" t="n">
        <v>1504.2</v>
      </c>
      <c r="E48" s="1408" t="n">
        <v>1526.76</v>
      </c>
      <c r="F48" s="1409" t="n">
        <f aca="false">E48</f>
        <v>1526.76</v>
      </c>
      <c r="G48" s="1404"/>
    </row>
    <row r="49" customFormat="false" ht="12.75" hidden="false" customHeight="false" outlineLevel="0" collapsed="false">
      <c r="A49" s="1410" t="s">
        <v>1113</v>
      </c>
      <c r="B49" s="1401"/>
      <c r="C49" s="1406" t="n">
        <v>1557.41</v>
      </c>
      <c r="D49" s="1407" t="n">
        <v>1611.96</v>
      </c>
      <c r="E49" s="1408" t="n">
        <v>1636.08</v>
      </c>
      <c r="F49" s="1409" t="n">
        <f aca="false">E49</f>
        <v>1636.08</v>
      </c>
      <c r="G49" s="1404"/>
    </row>
    <row r="50" customFormat="false" ht="12.75" hidden="false" customHeight="false" outlineLevel="0" collapsed="false">
      <c r="A50" s="1420" t="s">
        <v>1114</v>
      </c>
      <c r="B50" s="1411"/>
      <c r="C50" s="1412" t="n">
        <v>1612.58</v>
      </c>
      <c r="D50" s="1407" t="n">
        <v>1668.96</v>
      </c>
      <c r="E50" s="1414" t="n">
        <v>1694.04</v>
      </c>
      <c r="F50" s="1409" t="n">
        <f aca="false">E50</f>
        <v>1694.04</v>
      </c>
      <c r="G50" s="1404"/>
    </row>
    <row r="51" s="306" customFormat="true" ht="12.75" hidden="false" customHeight="false" outlineLevel="0" collapsed="false">
      <c r="A51" s="1366"/>
      <c r="B51" s="1379"/>
      <c r="C51" s="1380"/>
      <c r="D51" s="1421"/>
      <c r="E51" s="1422"/>
      <c r="F51" s="1422"/>
      <c r="G51" s="1394"/>
    </row>
    <row r="52" s="306" customFormat="true" ht="12.75" hidden="false" customHeight="false" outlineLevel="0" collapsed="false">
      <c r="A52" s="1366" t="s">
        <v>1116</v>
      </c>
      <c r="B52" s="1423" t="n">
        <v>26.3974487315039</v>
      </c>
      <c r="C52" s="1381" t="n">
        <f aca="false">B52*$D$5/$D$6</f>
        <v>26.5558422077887</v>
      </c>
      <c r="D52" s="1424" t="n">
        <f aca="false">C52*$D$4/$D$5</f>
        <v>27.4852822813612</v>
      </c>
      <c r="E52" s="1371" t="n">
        <f aca="false">D52*$D$3/$D$4</f>
        <v>27.8975586820668</v>
      </c>
      <c r="F52" s="1371" t="n">
        <f aca="false">E52</f>
        <v>27.8975586820668</v>
      </c>
      <c r="G52" s="1425" t="s">
        <v>1117</v>
      </c>
    </row>
    <row r="53" s="306" customFormat="true" ht="12.75" hidden="false" customHeight="false" outlineLevel="0" collapsed="false">
      <c r="A53" s="1366" t="s">
        <v>1118</v>
      </c>
      <c r="B53" s="1423" t="n">
        <v>31.8499705350386</v>
      </c>
      <c r="C53" s="1381" t="n">
        <f aca="false">B53*$D$5/$D$6</f>
        <v>32.0410809565012</v>
      </c>
      <c r="D53" s="1424" t="n">
        <f aca="false">C53*$D$4/$D$5</f>
        <v>33.1625014111241</v>
      </c>
      <c r="E53" s="1371" t="n">
        <f aca="false">D53*$D$3/$D$4</f>
        <v>33.6599355134999</v>
      </c>
      <c r="F53" s="1371" t="n">
        <f aca="false">E53</f>
        <v>33.6599355134999</v>
      </c>
      <c r="G53" s="1425"/>
    </row>
    <row r="54" s="306" customFormat="true" ht="12.75" hidden="false" customHeight="false" outlineLevel="0" collapsed="false">
      <c r="A54" s="1366" t="s">
        <v>1119</v>
      </c>
      <c r="B54" s="1423" t="n">
        <v>43.7006544548982</v>
      </c>
      <c r="C54" s="1381" t="n">
        <f aca="false">B54*$D$5/$D$6</f>
        <v>43.96287292326</v>
      </c>
      <c r="D54" s="1424" t="n">
        <f aca="false">C54*$D$4/$D$5</f>
        <v>45.5015496304242</v>
      </c>
      <c r="E54" s="1371" t="n">
        <f aca="false">D54*$D$3/$D$4</f>
        <v>46.1840681840314</v>
      </c>
      <c r="F54" s="1371" t="n">
        <f aca="false">E54</f>
        <v>46.1840681840314</v>
      </c>
      <c r="G54" s="1425"/>
    </row>
    <row r="55" s="306" customFormat="true" ht="12.75" hidden="false" customHeight="false" outlineLevel="0" collapsed="false">
      <c r="A55" s="1366" t="s">
        <v>1120</v>
      </c>
      <c r="B55" s="1423" t="n">
        <v>56.4265586642551</v>
      </c>
      <c r="C55" s="1381" t="n">
        <f aca="false">B55*$D$5/$D$6</f>
        <v>56.7651367924874</v>
      </c>
      <c r="D55" s="1424" t="n">
        <f aca="false">C55*$D$4/$D$5</f>
        <v>58.7518857912176</v>
      </c>
      <c r="E55" s="1371" t="n">
        <f aca="false">D55*$D$3/$D$4</f>
        <v>59.6331580212321</v>
      </c>
      <c r="F55" s="1371" t="n">
        <f aca="false">E55</f>
        <v>59.6331580212321</v>
      </c>
      <c r="G55" s="1425"/>
    </row>
    <row r="56" s="306" customFormat="true" ht="12.75" hidden="false" customHeight="false" outlineLevel="0" collapsed="false">
      <c r="A56" s="1366" t="s">
        <v>1121</v>
      </c>
      <c r="B56" s="1423" t="n">
        <v>76.4560252894168</v>
      </c>
      <c r="C56" s="1381" t="n">
        <f aca="false">B56*$D$5/$D$6</f>
        <v>76.914786882315</v>
      </c>
      <c r="D56" s="1424" t="n">
        <f aca="false">C56*$D$4/$D$5</f>
        <v>79.606762705162</v>
      </c>
      <c r="E56" s="1371" t="n">
        <f aca="false">D56*$D$3/$D$4</f>
        <v>80.8008559389131</v>
      </c>
      <c r="F56" s="1371" t="n">
        <f aca="false">E56</f>
        <v>80.8008559389131</v>
      </c>
      <c r="G56" s="1425"/>
    </row>
    <row r="57" s="306" customFormat="true" ht="12.75" hidden="false" customHeight="false" outlineLevel="0" collapsed="false">
      <c r="A57" s="1366" t="s">
        <v>1122</v>
      </c>
      <c r="B57" s="1379" t="n">
        <v>909.76</v>
      </c>
      <c r="C57" s="1381" t="n">
        <f aca="false">ROUND(((B57*$D$5/$D$6)/4),2)*4</f>
        <v>915.2</v>
      </c>
      <c r="D57" s="1424" t="n">
        <f aca="false">C57*$D$4/$D$5</f>
        <v>947.231503602022</v>
      </c>
      <c r="E57" s="1371" t="n">
        <f aca="false">D57*$D$3/$D$4</f>
        <v>961.439878503992</v>
      </c>
      <c r="F57" s="1371" t="n">
        <f aca="false">E57</f>
        <v>961.439878503992</v>
      </c>
      <c r="G57" s="1425" t="s">
        <v>1123</v>
      </c>
      <c r="H57" s="1131"/>
    </row>
    <row r="58" s="306" customFormat="true" ht="12.75" hidden="false" customHeight="false" outlineLevel="0" collapsed="false">
      <c r="A58" s="1366" t="s">
        <v>1124</v>
      </c>
      <c r="B58" s="1379" t="n">
        <v>726.37248026277</v>
      </c>
      <c r="C58" s="1381" t="n">
        <f aca="false">B58*$D$5/$D$6</f>
        <v>730.730956848772</v>
      </c>
      <c r="D58" s="1424" t="n">
        <f aca="false">C58*$D$4/$D$5</f>
        <v>756.3061439952</v>
      </c>
      <c r="E58" s="1371" t="n">
        <f aca="false">D58*$D$3/$D$4</f>
        <v>767.650658185958</v>
      </c>
      <c r="F58" s="1371" t="n">
        <f aca="false">E58</f>
        <v>767.650658185958</v>
      </c>
      <c r="G58" s="1425" t="s">
        <v>1125</v>
      </c>
      <c r="H58" s="1131"/>
    </row>
    <row r="59" s="306" customFormat="true" ht="12.75" hidden="true" customHeight="true" outlineLevel="0" collapsed="false">
      <c r="A59" s="1375" t="s">
        <v>1126</v>
      </c>
      <c r="B59" s="1426" t="n">
        <v>11830.58</v>
      </c>
      <c r="C59" s="1377" t="n">
        <f aca="false">B59*$D$5/$D$6</f>
        <v>11901.5674166904</v>
      </c>
      <c r="D59" s="1427" t="n">
        <v>12000</v>
      </c>
      <c r="E59" s="1377"/>
      <c r="F59" s="1377"/>
      <c r="G59" s="1428"/>
    </row>
    <row r="60" s="306" customFormat="true" ht="12.75" hidden="true" customHeight="true" outlineLevel="0" collapsed="false">
      <c r="A60" s="1429" t="s">
        <v>1127</v>
      </c>
      <c r="B60" s="1430" t="n">
        <v>2866.44</v>
      </c>
      <c r="C60" s="1431" t="n">
        <f aca="false">ROUND(((B60*$D$5/$D$6)/12),2)*12</f>
        <v>2883.6</v>
      </c>
      <c r="D60" s="1432"/>
      <c r="E60" s="1371" t="n">
        <f aca="false">ROUND(((C60*$D$4/$D$5)/12),2)*12</f>
        <v>2984.52</v>
      </c>
      <c r="F60" s="1371"/>
      <c r="G60" s="1433" t="s">
        <v>280</v>
      </c>
    </row>
    <row r="61" s="306" customFormat="true" ht="12.75" hidden="true" customHeight="true" outlineLevel="0" collapsed="false">
      <c r="A61" s="1434" t="s">
        <v>1128</v>
      </c>
      <c r="B61" s="1435" t="n">
        <f aca="false">B60</f>
        <v>2866.44</v>
      </c>
      <c r="C61" s="1436" t="n">
        <f aca="false">ROUND(((B61*$D$5/$D$6)/12),2)*12</f>
        <v>2883.6</v>
      </c>
      <c r="D61" s="1437"/>
      <c r="E61" s="1371" t="n">
        <f aca="false">ROUND(((C61*$D$4/$D$5)/12),2)*12</f>
        <v>2984.52</v>
      </c>
      <c r="F61" s="1371"/>
      <c r="G61" s="1438" t="s">
        <v>267</v>
      </c>
    </row>
    <row r="62" s="306" customFormat="true" ht="12.75" hidden="true" customHeight="true" outlineLevel="0" collapsed="false">
      <c r="A62" s="1439"/>
      <c r="B62" s="1435" t="n">
        <f aca="false">B60</f>
        <v>2866.44</v>
      </c>
      <c r="C62" s="1436" t="n">
        <f aca="false">ROUND(((B62*$D$5/$D$6)/12),2)*12</f>
        <v>2883.6</v>
      </c>
      <c r="D62" s="1437"/>
      <c r="E62" s="1371" t="n">
        <f aca="false">ROUND(((C62*$D$4/$D$5)/12),2)*12</f>
        <v>2984.52</v>
      </c>
      <c r="F62" s="1371"/>
      <c r="G62" s="1438" t="s">
        <v>270</v>
      </c>
    </row>
    <row r="63" s="306" customFormat="true" ht="12.75" hidden="true" customHeight="true" outlineLevel="0" collapsed="false">
      <c r="A63" s="1439"/>
      <c r="B63" s="1435" t="n">
        <f aca="false">B60</f>
        <v>2866.44</v>
      </c>
      <c r="C63" s="1436" t="n">
        <f aca="false">ROUND(((B63*$D$5/$D$6)/12),2)*12</f>
        <v>2883.6</v>
      </c>
      <c r="D63" s="1437"/>
      <c r="E63" s="1371" t="n">
        <f aca="false">ROUND(((C63*$D$4/$D$5)/12),2)*12</f>
        <v>2984.52</v>
      </c>
      <c r="F63" s="1371"/>
      <c r="G63" s="1438" t="s">
        <v>272</v>
      </c>
    </row>
    <row r="64" s="306" customFormat="true" ht="12.75" hidden="true" customHeight="true" outlineLevel="0" collapsed="false">
      <c r="A64" s="1439"/>
      <c r="B64" s="1435" t="n">
        <v>3532.2</v>
      </c>
      <c r="C64" s="1436" t="n">
        <f aca="false">ROUND(((B64*$D$5/$D$6)/12),2)*12</f>
        <v>3553.44</v>
      </c>
      <c r="D64" s="1437"/>
      <c r="E64" s="1371" t="n">
        <f aca="false">ROUND(((C64*$D$4/$D$5)/12),2)*12</f>
        <v>3677.76</v>
      </c>
      <c r="F64" s="1371"/>
      <c r="G64" s="1438" t="s">
        <v>275</v>
      </c>
    </row>
    <row r="65" s="306" customFormat="true" ht="12.75" hidden="true" customHeight="true" outlineLevel="0" collapsed="false">
      <c r="A65" s="1439"/>
      <c r="B65" s="1435" t="n">
        <f aca="false">B64</f>
        <v>3532.2</v>
      </c>
      <c r="C65" s="1436" t="n">
        <f aca="false">ROUND(((B65*$D$5/$D$6)/12),2)*12</f>
        <v>3553.44</v>
      </c>
      <c r="D65" s="1437"/>
      <c r="E65" s="1371" t="n">
        <f aca="false">ROUND(((C65*$D$4/$D$5)/12),2)*12</f>
        <v>3677.76</v>
      </c>
      <c r="F65" s="1371"/>
      <c r="G65" s="1438" t="s">
        <v>1129</v>
      </c>
    </row>
    <row r="66" s="306" customFormat="true" ht="12.75" hidden="true" customHeight="true" outlineLevel="0" collapsed="false">
      <c r="A66" s="1439"/>
      <c r="B66" s="1435" t="n">
        <v>2866.44</v>
      </c>
      <c r="C66" s="1436" t="n">
        <f aca="false">ROUND(((B66*$D$5/$D$6)/12),2)*12</f>
        <v>2883.6</v>
      </c>
      <c r="D66" s="1437"/>
      <c r="E66" s="1371" t="n">
        <f aca="false">ROUND(((C66*$D$4/$D$5)/12),2)*12</f>
        <v>2984.52</v>
      </c>
      <c r="F66" s="1371"/>
      <c r="G66" s="1438" t="s">
        <v>1130</v>
      </c>
    </row>
    <row r="67" s="306" customFormat="true" ht="12.75" hidden="true" customHeight="true" outlineLevel="0" collapsed="false">
      <c r="A67" s="1440"/>
      <c r="B67" s="1441" t="n">
        <v>4870.56</v>
      </c>
      <c r="C67" s="1442" t="n">
        <f aca="false">ROUND(((B67*$D$5/$D$6)/12),2)*12</f>
        <v>4899.84</v>
      </c>
      <c r="D67" s="1443"/>
      <c r="E67" s="1371" t="n">
        <f aca="false">ROUND(((C67*$D$4/$D$5)/12),2)*12</f>
        <v>5071.32</v>
      </c>
      <c r="F67" s="1371"/>
      <c r="G67" s="1444" t="s">
        <v>1131</v>
      </c>
    </row>
    <row r="68" s="306" customFormat="true" ht="12" hidden="true" customHeight="true" outlineLevel="0" collapsed="false">
      <c r="A68" s="1445" t="s">
        <v>1132</v>
      </c>
      <c r="B68" s="1446" t="n">
        <v>1130.64</v>
      </c>
      <c r="C68" s="1396" t="n">
        <f aca="false">ROUND(((B68*$D$5/$D$6)/12),2)*12</f>
        <v>1137.48</v>
      </c>
      <c r="D68" s="1397"/>
      <c r="E68" s="1447"/>
      <c r="F68" s="1448"/>
      <c r="G68" s="1449" t="s">
        <v>327</v>
      </c>
    </row>
    <row r="69" s="306" customFormat="true" ht="12.75" hidden="true" customHeight="false" outlineLevel="0" collapsed="false">
      <c r="A69" s="1445"/>
      <c r="B69" s="1450" t="n">
        <v>568.74</v>
      </c>
      <c r="C69" s="1401" t="n">
        <f aca="false">C68/2</f>
        <v>568.74</v>
      </c>
      <c r="D69" s="1402"/>
      <c r="E69" s="1451"/>
      <c r="F69" s="1451"/>
      <c r="G69" s="1452" t="n">
        <v>13</v>
      </c>
    </row>
    <row r="70" s="306" customFormat="true" ht="12.75" hidden="true" customHeight="false" outlineLevel="0" collapsed="false">
      <c r="A70" s="1453"/>
      <c r="B70" s="1450" t="n">
        <f aca="false">B68</f>
        <v>1130.64</v>
      </c>
      <c r="C70" s="1401" t="n">
        <f aca="false">ROUND(((B70*$D$5/$D$6)/12),2)*12</f>
        <v>1137.48</v>
      </c>
      <c r="D70" s="1402"/>
      <c r="E70" s="1451"/>
      <c r="F70" s="1451"/>
      <c r="G70" s="1452" t="s">
        <v>280</v>
      </c>
    </row>
    <row r="71" s="306" customFormat="true" ht="12.75" hidden="true" customHeight="false" outlineLevel="0" collapsed="false">
      <c r="A71" s="1453"/>
      <c r="B71" s="1450" t="n">
        <f aca="false">B69</f>
        <v>568.74</v>
      </c>
      <c r="C71" s="1401" t="n">
        <f aca="false">C69</f>
        <v>568.74</v>
      </c>
      <c r="D71" s="1402"/>
      <c r="E71" s="1451"/>
      <c r="F71" s="1451"/>
      <c r="G71" s="1452" t="n">
        <v>18</v>
      </c>
    </row>
    <row r="72" s="306" customFormat="true" ht="12.75" hidden="true" customHeight="false" outlineLevel="0" collapsed="false">
      <c r="A72" s="1453"/>
      <c r="B72" s="1450" t="n">
        <f aca="false">B68</f>
        <v>1130.64</v>
      </c>
      <c r="C72" s="1401" t="n">
        <f aca="false">ROUND(((B72*$D$5/$D$6)/12),2)*12</f>
        <v>1137.48</v>
      </c>
      <c r="D72" s="1402"/>
      <c r="E72" s="1451"/>
      <c r="F72" s="1451"/>
      <c r="G72" s="1452" t="s">
        <v>279</v>
      </c>
    </row>
    <row r="73" s="306" customFormat="true" ht="12.75" hidden="true" customHeight="false" outlineLevel="0" collapsed="false">
      <c r="A73" s="1453"/>
      <c r="B73" s="1450" t="n">
        <f aca="false">B69</f>
        <v>568.74</v>
      </c>
      <c r="C73" s="1401" t="n">
        <f aca="false">C69</f>
        <v>568.74</v>
      </c>
      <c r="D73" s="1402"/>
      <c r="E73" s="1451"/>
      <c r="F73" s="1451"/>
      <c r="G73" s="1452" t="n">
        <v>16</v>
      </c>
    </row>
    <row r="74" s="306" customFormat="true" ht="12.75" hidden="true" customHeight="false" outlineLevel="0" collapsed="false">
      <c r="A74" s="1453"/>
      <c r="B74" s="1450" t="n">
        <v>1130.64</v>
      </c>
      <c r="C74" s="1401" t="n">
        <f aca="false">ROUND(((B74*$D$5/$D$6)/12),2)*12</f>
        <v>1137.48</v>
      </c>
      <c r="D74" s="1402"/>
      <c r="E74" s="1451"/>
      <c r="F74" s="1451"/>
      <c r="G74" s="1452" t="s">
        <v>267</v>
      </c>
    </row>
    <row r="75" s="306" customFormat="true" ht="12.75" hidden="true" customHeight="false" outlineLevel="0" collapsed="false">
      <c r="A75" s="1453"/>
      <c r="B75" s="1450" t="n">
        <v>1162.68</v>
      </c>
      <c r="C75" s="1401" t="n">
        <f aca="false">ROUND(((B75*$D$5/$D$6)/12),2)*12</f>
        <v>1169.64</v>
      </c>
      <c r="D75" s="1402"/>
      <c r="E75" s="1451"/>
      <c r="F75" s="1451"/>
      <c r="G75" s="1452" t="s">
        <v>270</v>
      </c>
    </row>
    <row r="76" s="306" customFormat="true" ht="12.75" hidden="true" customHeight="false" outlineLevel="0" collapsed="false">
      <c r="A76" s="1453"/>
      <c r="B76" s="1450" t="n">
        <v>584.82</v>
      </c>
      <c r="C76" s="1401" t="n">
        <f aca="false">C75/2</f>
        <v>584.82</v>
      </c>
      <c r="D76" s="1402"/>
      <c r="E76" s="1451"/>
      <c r="F76" s="1451"/>
      <c r="G76" s="1452" t="n">
        <v>14</v>
      </c>
    </row>
    <row r="77" s="306" customFormat="true" ht="12.75" hidden="true" customHeight="false" outlineLevel="0" collapsed="false">
      <c r="A77" s="1453"/>
      <c r="B77" s="1450" t="n">
        <f aca="false">B68</f>
        <v>1130.64</v>
      </c>
      <c r="C77" s="1401" t="n">
        <f aca="false">ROUND(((B77*$D$5/$D$6)/12),2)*12</f>
        <v>1137.48</v>
      </c>
      <c r="D77" s="1402"/>
      <c r="E77" s="1451"/>
      <c r="F77" s="1451"/>
      <c r="G77" s="1452" t="n">
        <v>11</v>
      </c>
    </row>
    <row r="78" s="306" customFormat="true" ht="12.75" hidden="true" customHeight="false" outlineLevel="0" collapsed="false">
      <c r="A78" s="1453"/>
      <c r="B78" s="1450" t="n">
        <f aca="false">B69</f>
        <v>568.74</v>
      </c>
      <c r="C78" s="1401" t="n">
        <f aca="false">C69</f>
        <v>568.74</v>
      </c>
      <c r="D78" s="1402"/>
      <c r="E78" s="1451"/>
      <c r="F78" s="1451"/>
      <c r="G78" s="1452" t="n">
        <v>19</v>
      </c>
    </row>
    <row r="79" s="306" customFormat="true" ht="12.75" hidden="true" customHeight="false" outlineLevel="0" collapsed="false">
      <c r="A79" s="1453"/>
      <c r="B79" s="1450" t="n">
        <f aca="false">B75</f>
        <v>1162.68</v>
      </c>
      <c r="C79" s="1401" t="n">
        <f aca="false">ROUND(((B79*$D$5/$D$6)/12),2)*12</f>
        <v>1169.64</v>
      </c>
      <c r="D79" s="1402"/>
      <c r="E79" s="1451"/>
      <c r="F79" s="1451"/>
      <c r="G79" s="1452" t="n">
        <v>10</v>
      </c>
    </row>
    <row r="80" s="306" customFormat="true" ht="12.75" hidden="true" customHeight="false" outlineLevel="0" collapsed="false">
      <c r="A80" s="1453"/>
      <c r="B80" s="1450" t="n">
        <f aca="false">B76</f>
        <v>584.82</v>
      </c>
      <c r="C80" s="1401" t="n">
        <f aca="false">C76</f>
        <v>584.82</v>
      </c>
      <c r="D80" s="1402"/>
      <c r="E80" s="1451"/>
      <c r="F80" s="1451"/>
      <c r="G80" s="1452" t="n">
        <v>17</v>
      </c>
    </row>
    <row r="81" s="306" customFormat="true" ht="12.75" hidden="true" customHeight="false" outlineLevel="0" collapsed="false">
      <c r="A81" s="1453"/>
      <c r="B81" s="1450" t="n">
        <v>2098.08</v>
      </c>
      <c r="C81" s="1401" t="n">
        <f aca="false">ROUND(((B81*$D$5/$D$6)/12),2)*12</f>
        <v>2110.68</v>
      </c>
      <c r="D81" s="1402"/>
      <c r="E81" s="1451"/>
      <c r="F81" s="1451"/>
      <c r="G81" s="1452" t="n">
        <v>12</v>
      </c>
    </row>
    <row r="82" s="306" customFormat="true" ht="12.75" hidden="true" customHeight="false" outlineLevel="0" collapsed="false">
      <c r="A82" s="1454"/>
      <c r="B82" s="1455" t="n">
        <v>1049.04</v>
      </c>
      <c r="C82" s="1411" t="n">
        <f aca="false">C81/2</f>
        <v>1055.34</v>
      </c>
      <c r="D82" s="1456"/>
      <c r="E82" s="1457"/>
      <c r="F82" s="1448"/>
      <c r="G82" s="1458" t="n">
        <v>15</v>
      </c>
    </row>
    <row r="83" s="306" customFormat="true" ht="12" hidden="true" customHeight="true" outlineLevel="0" collapsed="false">
      <c r="A83" s="1445" t="s">
        <v>1133</v>
      </c>
      <c r="B83" s="1446" t="n">
        <v>15.2912050578834</v>
      </c>
      <c r="C83" s="1401" t="n">
        <f aca="false">B83*$D$5/$D$6</f>
        <v>15.382957376463</v>
      </c>
      <c r="D83" s="1459" t="s">
        <v>1134</v>
      </c>
      <c r="E83" s="1459" t="s">
        <v>1134</v>
      </c>
      <c r="F83" s="1460"/>
      <c r="G83" s="1449" t="s">
        <v>1135</v>
      </c>
    </row>
    <row r="84" s="306" customFormat="true" ht="12.75" hidden="true" customHeight="false" outlineLevel="0" collapsed="false">
      <c r="A84" s="1445"/>
      <c r="B84" s="1450" t="n">
        <v>19.8986865819035</v>
      </c>
      <c r="C84" s="1401" t="n">
        <f aca="false">B84*$D$5/$D$6</f>
        <v>20.018085322792</v>
      </c>
      <c r="D84" s="1459"/>
      <c r="E84" s="1459"/>
      <c r="F84" s="1460"/>
      <c r="G84" s="1452" t="s">
        <v>1136</v>
      </c>
    </row>
    <row r="85" s="306" customFormat="true" ht="12.75" hidden="true" customHeight="false" outlineLevel="0" collapsed="false">
      <c r="A85" s="1445"/>
      <c r="B85" s="1450" t="n">
        <v>24.5162281092511</v>
      </c>
      <c r="C85" s="1401" t="n">
        <f aca="false">B85*$D$5/$D$6</f>
        <v>24.663333635816</v>
      </c>
      <c r="D85" s="1459"/>
      <c r="E85" s="1459"/>
      <c r="F85" s="1460"/>
      <c r="G85" s="1452" t="s">
        <v>1137</v>
      </c>
    </row>
    <row r="86" s="306" customFormat="true" ht="12.75" hidden="true" customHeight="false" outlineLevel="0" collapsed="false">
      <c r="A86" s="1453"/>
      <c r="B86" s="1461" t="n">
        <v>28.795</v>
      </c>
      <c r="C86" s="1401" t="n">
        <f aca="false">B86*$D$5/$D$6</f>
        <v>28.9677795816942</v>
      </c>
      <c r="D86" s="1459"/>
      <c r="E86" s="1459"/>
      <c r="F86" s="1460"/>
      <c r="G86" s="1452" t="s">
        <v>1138</v>
      </c>
    </row>
    <row r="87" s="306" customFormat="true" ht="12.75" hidden="true" customHeight="false" outlineLevel="0" collapsed="false">
      <c r="A87" s="1453"/>
      <c r="B87" s="1450" t="n">
        <v>34.1939513103589</v>
      </c>
      <c r="C87" s="1401" t="n">
        <f aca="false">B87*$D$5/$D$6</f>
        <v>34.3991263964459</v>
      </c>
      <c r="D87" s="1459"/>
      <c r="E87" s="1459"/>
      <c r="F87" s="1460"/>
      <c r="G87" s="1452" t="s">
        <v>1139</v>
      </c>
    </row>
    <row r="88" s="306" customFormat="true" ht="12.75" hidden="true" customHeight="false" outlineLevel="0" collapsed="false">
      <c r="A88" s="1453"/>
      <c r="B88" s="1450" t="n">
        <v>39.642952112729</v>
      </c>
      <c r="C88" s="1401" t="n">
        <f aca="false">B88*$D$5/$D$6</f>
        <v>39.8808230168151</v>
      </c>
      <c r="D88" s="1459"/>
      <c r="E88" s="1459"/>
      <c r="F88" s="1460"/>
      <c r="G88" s="1452" t="n">
        <v>17</v>
      </c>
    </row>
    <row r="89" s="306" customFormat="true" ht="12.75" hidden="true" customHeight="false" outlineLevel="0" collapsed="false">
      <c r="A89" s="1453"/>
      <c r="B89" s="1462" t="n">
        <v>45.3857050122637</v>
      </c>
      <c r="C89" s="1401" t="n">
        <f aca="false">B89*$D$5/$D$6</f>
        <v>45.6580343446795</v>
      </c>
      <c r="D89" s="1459"/>
      <c r="E89" s="1459"/>
      <c r="F89" s="1460"/>
      <c r="G89" s="1452" t="n">
        <v>18</v>
      </c>
    </row>
    <row r="90" s="306" customFormat="true" ht="12.75" hidden="true" customHeight="false" outlineLevel="0" collapsed="false">
      <c r="A90" s="1453"/>
      <c r="B90" s="1450" t="n">
        <v>52.1611172533718</v>
      </c>
      <c r="C90" s="1401" t="n">
        <f aca="false">B90*$D$5/$D$6</f>
        <v>52.4741013137899</v>
      </c>
      <c r="D90" s="1459"/>
      <c r="E90" s="1459"/>
      <c r="F90" s="1460"/>
      <c r="G90" s="1452" t="n">
        <v>19</v>
      </c>
    </row>
    <row r="91" s="306" customFormat="true" ht="12.75" hidden="true" customHeight="false" outlineLevel="0" collapsed="false">
      <c r="A91" s="1453" t="s">
        <v>1140</v>
      </c>
      <c r="B91" s="1462" t="n">
        <v>6.77239424010992</v>
      </c>
      <c r="C91" s="1401" t="n">
        <f aca="false">B91*$D$5/$D$6</f>
        <v>6.8130308591019</v>
      </c>
      <c r="D91" s="1459"/>
      <c r="E91" s="1459"/>
      <c r="F91" s="1460"/>
      <c r="G91" s="1452"/>
    </row>
    <row r="92" s="306" customFormat="true" ht="12.75" hidden="true" customHeight="false" outlineLevel="0" collapsed="false">
      <c r="A92" s="1453"/>
      <c r="B92" s="1450" t="n">
        <f aca="false">B90+B91</f>
        <v>58.9335114934818</v>
      </c>
      <c r="C92" s="1401" t="n">
        <f aca="false">C90+C91</f>
        <v>59.2871321728918</v>
      </c>
      <c r="D92" s="1459"/>
      <c r="E92" s="1459"/>
      <c r="F92" s="1460"/>
      <c r="G92" s="1452" t="n">
        <v>20</v>
      </c>
    </row>
    <row r="93" s="306" customFormat="true" ht="12.75" hidden="true" customHeight="false" outlineLevel="0" collapsed="false">
      <c r="A93" s="1453"/>
      <c r="B93" s="1450" t="n">
        <f aca="false">B92+B91</f>
        <v>65.7059057335917</v>
      </c>
      <c r="C93" s="1401" t="n">
        <f aca="false">C92+C91</f>
        <v>66.1001630319937</v>
      </c>
      <c r="D93" s="1459"/>
      <c r="E93" s="1459"/>
      <c r="F93" s="1460"/>
      <c r="G93" s="1452" t="n">
        <v>21</v>
      </c>
    </row>
    <row r="94" s="306" customFormat="true" ht="12.75" hidden="true" customHeight="false" outlineLevel="0" collapsed="false">
      <c r="A94" s="1453"/>
      <c r="B94" s="1450" t="n">
        <f aca="false">B93+B91</f>
        <v>72.4782999737016</v>
      </c>
      <c r="C94" s="1401" t="n">
        <f aca="false">ROUNDUP(C93+C91,2)</f>
        <v>72.92</v>
      </c>
      <c r="D94" s="1459"/>
      <c r="E94" s="1459"/>
      <c r="F94" s="1460"/>
      <c r="G94" s="1452" t="n">
        <v>22</v>
      </c>
    </row>
    <row r="95" s="306" customFormat="true" ht="12.75" hidden="true" customHeight="false" outlineLevel="0" collapsed="false">
      <c r="A95" s="1454"/>
      <c r="B95" s="1455" t="n">
        <f aca="false">B94+B91</f>
        <v>79.2506942138115</v>
      </c>
      <c r="C95" s="1411" t="n">
        <f aca="false">C94+C91</f>
        <v>79.7330308591019</v>
      </c>
      <c r="D95" s="1459"/>
      <c r="E95" s="1459"/>
      <c r="F95" s="1460"/>
      <c r="G95" s="1458" t="n">
        <v>23</v>
      </c>
    </row>
    <row r="96" s="306" customFormat="true" ht="12" hidden="false" customHeight="true" outlineLevel="0" collapsed="false">
      <c r="A96" s="1445" t="s">
        <v>1141</v>
      </c>
      <c r="B96" s="1446" t="n">
        <v>1480.00756954321</v>
      </c>
      <c r="C96" s="1401" t="n">
        <f aca="false">ROUND((B96*$D$5/$D$6),2)</f>
        <v>1488.89</v>
      </c>
      <c r="D96" s="1463" t="n">
        <f aca="false">ROUND((C96*$D$4/$D$5),2)</f>
        <v>1541</v>
      </c>
      <c r="E96" s="1463" t="n">
        <f aca="false">ROUND((D96*$D$3/$D$4),2)</f>
        <v>1564.11</v>
      </c>
      <c r="F96" s="1397" t="n">
        <f aca="false">E96</f>
        <v>1564.11</v>
      </c>
      <c r="G96" s="1399" t="s">
        <v>1142</v>
      </c>
    </row>
    <row r="97" s="306" customFormat="true" ht="12.75" hidden="false" customHeight="false" outlineLevel="0" collapsed="false">
      <c r="A97" s="1445"/>
      <c r="B97" s="1450" t="n">
        <v>1085.2</v>
      </c>
      <c r="C97" s="1401" t="n">
        <f aca="false">ROUND((B97*$D$5/$D$6),2)</f>
        <v>1091.71</v>
      </c>
      <c r="D97" s="1463" t="n">
        <f aca="false">ROUND((C97*$D$4/$D$5),2)</f>
        <v>1129.92</v>
      </c>
      <c r="E97" s="1463" t="n">
        <f aca="false">ROUND((D97*$D$3/$D$4),2)</f>
        <v>1146.87</v>
      </c>
      <c r="F97" s="1397" t="n">
        <f aca="false">E97</f>
        <v>1146.87</v>
      </c>
      <c r="G97" s="1404" t="s">
        <v>1143</v>
      </c>
    </row>
    <row r="98" s="306" customFormat="true" ht="12.75" hidden="false" customHeight="false" outlineLevel="0" collapsed="false">
      <c r="A98" s="1453"/>
      <c r="B98" s="1450" t="n">
        <v>862.97</v>
      </c>
      <c r="C98" s="1401" t="n">
        <f aca="false">ROUND((B98*$D$5/$D$6),2)</f>
        <v>868.15</v>
      </c>
      <c r="D98" s="1463" t="n">
        <f aca="false">ROUND((C98*$D$4/$D$5),2)</f>
        <v>898.53</v>
      </c>
      <c r="E98" s="1463" t="n">
        <f aca="false">ROUND((D98*$D$3/$D$4),2)</f>
        <v>912.01</v>
      </c>
      <c r="F98" s="1397" t="n">
        <f aca="false">E98</f>
        <v>912.01</v>
      </c>
      <c r="G98" s="1404" t="s">
        <v>1144</v>
      </c>
    </row>
    <row r="99" s="306" customFormat="true" ht="12.75" hidden="false" customHeight="false" outlineLevel="0" collapsed="false">
      <c r="A99" s="1453"/>
      <c r="B99" s="1450" t="n">
        <v>452.01</v>
      </c>
      <c r="C99" s="1401" t="n">
        <f aca="false">ROUND((B99*$D$5/$D$6),2)</f>
        <v>454.72</v>
      </c>
      <c r="D99" s="1463" t="n">
        <f aca="false">ROUND((C99*$D$4/$D$5),2)</f>
        <v>470.63</v>
      </c>
      <c r="E99" s="1463" t="n">
        <f aca="false">ROUND((D99*$D$3/$D$4),2)</f>
        <v>477.69</v>
      </c>
      <c r="F99" s="1397" t="n">
        <f aca="false">E99</f>
        <v>477.69</v>
      </c>
      <c r="G99" s="1404" t="s">
        <v>1145</v>
      </c>
    </row>
    <row r="100" s="306" customFormat="true" ht="12.75" hidden="false" customHeight="false" outlineLevel="0" collapsed="false">
      <c r="A100" s="1453"/>
      <c r="B100" s="1450" t="n">
        <v>467.09</v>
      </c>
      <c r="C100" s="1401" t="n">
        <f aca="false">ROUND((B100*$D$5/$D$6),2)</f>
        <v>469.89</v>
      </c>
      <c r="D100" s="1463" t="n">
        <f aca="false">ROUND((C100*$D$4/$D$5),2)</f>
        <v>486.34</v>
      </c>
      <c r="E100" s="1463" t="n">
        <f aca="false">ROUND((D100*$D$3/$D$4),2)</f>
        <v>493.64</v>
      </c>
      <c r="F100" s="1397" t="n">
        <f aca="false">E100</f>
        <v>493.64</v>
      </c>
      <c r="G100" s="1404" t="s">
        <v>1146</v>
      </c>
    </row>
    <row r="101" s="306" customFormat="true" ht="12.75" hidden="false" customHeight="false" outlineLevel="0" collapsed="false">
      <c r="A101" s="1453"/>
      <c r="B101" s="1450" t="n">
        <v>472.49</v>
      </c>
      <c r="C101" s="1401" t="n">
        <f aca="false">ROUND((B101*$D$5/$D$6),2)</f>
        <v>475.33</v>
      </c>
      <c r="D101" s="1463" t="n">
        <f aca="false">ROUND((C101*$D$4/$D$5),2)</f>
        <v>491.97</v>
      </c>
      <c r="E101" s="1463" t="n">
        <f aca="false">ROUND((D101*$D$3/$D$4),2)</f>
        <v>499.35</v>
      </c>
      <c r="F101" s="1397" t="n">
        <f aca="false">E101</f>
        <v>499.35</v>
      </c>
      <c r="G101" s="1404" t="s">
        <v>1147</v>
      </c>
    </row>
    <row r="102" s="306" customFormat="true" ht="12.75" hidden="false" customHeight="false" outlineLevel="0" collapsed="false">
      <c r="A102" s="1453"/>
      <c r="B102" s="1450" t="n">
        <v>492.98</v>
      </c>
      <c r="C102" s="1401" t="n">
        <f aca="false">ROUND((B102*$D$5/$D$6),2)</f>
        <v>495.94</v>
      </c>
      <c r="D102" s="1463" t="n">
        <f aca="false">ROUND((C102*$D$4/$D$5),2)</f>
        <v>513.3</v>
      </c>
      <c r="E102" s="1463" t="n">
        <f aca="false">ROUND((D102*$D$3/$D$4),2)</f>
        <v>521</v>
      </c>
      <c r="F102" s="1397" t="n">
        <f aca="false">E102</f>
        <v>521</v>
      </c>
      <c r="G102" s="1404" t="s">
        <v>1148</v>
      </c>
    </row>
    <row r="103" s="306" customFormat="true" ht="12.75" hidden="false" customHeight="false" outlineLevel="0" collapsed="false">
      <c r="A103" s="1453"/>
      <c r="B103" s="1450" t="n">
        <v>592.22</v>
      </c>
      <c r="C103" s="1401" t="n">
        <f aca="false">ROUND((B103*$D$5/$D$6),2)</f>
        <v>595.77</v>
      </c>
      <c r="D103" s="1463" t="n">
        <f aca="false">ROUND((C103*$D$4/$D$5),2)</f>
        <v>616.62</v>
      </c>
      <c r="E103" s="1463" t="n">
        <f aca="false">ROUND((D103*$D$3/$D$4),2)</f>
        <v>625.87</v>
      </c>
      <c r="F103" s="1397" t="n">
        <f aca="false">E103</f>
        <v>625.87</v>
      </c>
      <c r="G103" s="1404" t="s">
        <v>1149</v>
      </c>
    </row>
    <row r="104" s="306" customFormat="true" ht="12.75" hidden="false" customHeight="false" outlineLevel="0" collapsed="false">
      <c r="A104" s="1453"/>
      <c r="B104" s="1450" t="n">
        <v>710.88</v>
      </c>
      <c r="C104" s="1401" t="n">
        <f aca="false">ROUND((B104*$D$5/$D$6),2)</f>
        <v>715.15</v>
      </c>
      <c r="D104" s="1463" t="n">
        <f aca="false">ROUND((C104*$D$4/$D$5),2)</f>
        <v>740.18</v>
      </c>
      <c r="E104" s="1463" t="n">
        <f aca="false">ROUND((D104*$D$3/$D$4),2)</f>
        <v>751.28</v>
      </c>
      <c r="F104" s="1397" t="n">
        <f aca="false">E104</f>
        <v>751.28</v>
      </c>
      <c r="G104" s="1404" t="s">
        <v>1150</v>
      </c>
    </row>
    <row r="105" s="306" customFormat="true" ht="12.75" hidden="false" customHeight="false" outlineLevel="0" collapsed="false">
      <c r="A105" s="1453"/>
      <c r="B105" s="1450" t="n">
        <v>731.38</v>
      </c>
      <c r="C105" s="1401" t="n">
        <f aca="false">ROUND((B105*$D$5/$D$6),2)</f>
        <v>735.77</v>
      </c>
      <c r="D105" s="1463" t="n">
        <f aca="false">ROUND((C105*$D$4/$D$5),2)</f>
        <v>761.52</v>
      </c>
      <c r="E105" s="1463" t="n">
        <f aca="false">ROUND((D105*$D$3/$D$4),2)</f>
        <v>772.94</v>
      </c>
      <c r="F105" s="1397" t="n">
        <f aca="false">E105</f>
        <v>772.94</v>
      </c>
      <c r="G105" s="1404" t="s">
        <v>1151</v>
      </c>
    </row>
    <row r="106" s="306" customFormat="true" ht="12.75" hidden="false" customHeight="true" outlineLevel="0" collapsed="false">
      <c r="A106" s="609" t="s">
        <v>1152</v>
      </c>
      <c r="B106" s="1397" t="n">
        <v>10.5954037281209</v>
      </c>
      <c r="C106" s="1446" t="n">
        <f aca="false">[3]Greta!E11</f>
        <v>10.6589796761683</v>
      </c>
      <c r="D106" s="1463" t="n">
        <f aca="false">ROUND((C106*$D$4/$D$5),2)</f>
        <v>11.03</v>
      </c>
      <c r="E106" s="1463" t="n">
        <f aca="false">ROUND((D106*$D$3/$D$4),2)</f>
        <v>11.2</v>
      </c>
      <c r="F106" s="1397" t="n">
        <f aca="false">E106</f>
        <v>11.2</v>
      </c>
      <c r="G106" s="1399" t="s">
        <v>1153</v>
      </c>
    </row>
    <row r="107" s="306" customFormat="true" ht="12.75" hidden="false" customHeight="false" outlineLevel="0" collapsed="false">
      <c r="A107" s="609"/>
      <c r="B107" s="1402" t="n">
        <v>13.7740248465572</v>
      </c>
      <c r="C107" s="1450" t="n">
        <f aca="false">[3]Greta!E12</f>
        <v>13.8566737056795</v>
      </c>
      <c r="D107" s="1463" t="n">
        <f aca="false">ROUND((C107*$D$4/$D$5),2)</f>
        <v>14.34</v>
      </c>
      <c r="E107" s="1463" t="n">
        <f aca="false">ROUND((D107*$D$3/$D$4),2)</f>
        <v>14.56</v>
      </c>
      <c r="F107" s="1397" t="n">
        <f aca="false">E107</f>
        <v>14.56</v>
      </c>
      <c r="G107" s="1404" t="s">
        <v>1154</v>
      </c>
    </row>
    <row r="108" s="306" customFormat="true" ht="12.75" hidden="false" customHeight="false" outlineLevel="0" collapsed="false">
      <c r="A108" s="609"/>
      <c r="B108" s="1402" t="n">
        <v>19.0717267106176</v>
      </c>
      <c r="C108" s="1450" t="n">
        <f aca="false">[3]Greta!E13</f>
        <v>19.1861635924793</v>
      </c>
      <c r="D108" s="1464" t="n">
        <f aca="false">ROUND((C108*$D$4/$D$5),2)</f>
        <v>19.86</v>
      </c>
      <c r="E108" s="1464" t="n">
        <f aca="false">ROUND((D108*$D$3/$D$4),2)</f>
        <v>20.16</v>
      </c>
      <c r="F108" s="1465" t="n">
        <f aca="false">E108</f>
        <v>20.16</v>
      </c>
      <c r="G108" s="1404" t="s">
        <v>1155</v>
      </c>
    </row>
    <row r="109" s="306" customFormat="true" ht="12.75" hidden="false" customHeight="false" outlineLevel="0" collapsed="false">
      <c r="A109" s="609"/>
      <c r="B109" s="1466"/>
      <c r="C109" s="1401"/>
      <c r="D109" s="1467"/>
      <c r="E109" s="1467"/>
      <c r="F109" s="1402"/>
      <c r="G109" s="1404"/>
    </row>
    <row r="110" s="306" customFormat="true" ht="12.75" hidden="false" customHeight="false" outlineLevel="0" collapsed="false">
      <c r="A110" s="609"/>
      <c r="B110" s="1466"/>
      <c r="C110" s="1401"/>
      <c r="D110" s="1467"/>
      <c r="E110" s="1467"/>
      <c r="F110" s="1402"/>
      <c r="G110" s="1404"/>
    </row>
    <row r="111" s="306" customFormat="true" ht="12.75" hidden="false" customHeight="false" outlineLevel="0" collapsed="false">
      <c r="A111" s="609"/>
      <c r="B111" s="1466"/>
      <c r="C111" s="1401"/>
      <c r="D111" s="1467"/>
      <c r="E111" s="1467"/>
      <c r="F111" s="1402"/>
      <c r="G111" s="1404"/>
    </row>
    <row r="112" s="306" customFormat="true" ht="12.75" hidden="false" customHeight="false" outlineLevel="0" collapsed="false">
      <c r="A112" s="609"/>
      <c r="B112" s="1466"/>
      <c r="C112" s="1401"/>
      <c r="D112" s="1467"/>
      <c r="E112" s="1467"/>
      <c r="F112" s="1402"/>
      <c r="G112" s="1404"/>
    </row>
    <row r="113" s="306" customFormat="true" ht="12.75" hidden="false" customHeight="false" outlineLevel="0" collapsed="false">
      <c r="A113" s="609"/>
      <c r="B113" s="1468"/>
      <c r="C113" s="1411"/>
      <c r="D113" s="1469"/>
      <c r="E113" s="1456"/>
      <c r="F113" s="1456"/>
      <c r="G113" s="1415"/>
    </row>
    <row r="114" customFormat="false" ht="12.75" hidden="false" customHeight="false" outlineLevel="0" collapsed="false">
      <c r="A114" s="1470"/>
      <c r="B114" s="1466"/>
      <c r="C114" s="1466"/>
      <c r="D114" s="1450"/>
      <c r="E114" s="1450"/>
      <c r="F114" s="1450"/>
      <c r="G114" s="1471"/>
    </row>
    <row r="115" customFormat="false" ht="12.75" hidden="false" customHeight="false" outlineLevel="0" collapsed="false">
      <c r="A115" s="1472"/>
      <c r="B115" s="1466"/>
      <c r="C115" s="1466"/>
      <c r="D115" s="1450"/>
      <c r="E115" s="1450"/>
      <c r="F115" s="1450"/>
      <c r="G115" s="1471"/>
    </row>
    <row r="116" customFormat="false" ht="12.75" hidden="false" customHeight="false" outlineLevel="0" collapsed="false">
      <c r="A116" s="1473"/>
      <c r="B116" s="1466"/>
      <c r="C116" s="1466"/>
      <c r="D116" s="1474"/>
      <c r="E116" s="1450"/>
      <c r="F116" s="1450"/>
      <c r="G116" s="1471"/>
    </row>
    <row r="117" customFormat="false" ht="12.75" hidden="false" customHeight="false" outlineLevel="0" collapsed="false">
      <c r="A117" s="1475"/>
      <c r="B117" s="1466"/>
      <c r="C117" s="1466"/>
      <c r="D117" s="1474"/>
      <c r="E117" s="1450"/>
      <c r="F117" s="1450"/>
      <c r="G117" s="1471"/>
    </row>
    <row r="118" customFormat="false" ht="12.75" hidden="false" customHeight="false" outlineLevel="0" collapsed="false">
      <c r="A118" s="1475"/>
      <c r="B118" s="1466"/>
      <c r="C118" s="1466"/>
      <c r="D118" s="1474"/>
      <c r="E118" s="1450"/>
      <c r="F118" s="1450"/>
      <c r="G118" s="1471"/>
    </row>
    <row r="119" customFormat="false" ht="12.75" hidden="false" customHeight="false" outlineLevel="0" collapsed="false">
      <c r="A119" s="1475"/>
      <c r="B119" s="1466"/>
      <c r="C119" s="1466"/>
      <c r="D119" s="1474"/>
      <c r="E119" s="1450"/>
      <c r="F119" s="1450"/>
      <c r="G119" s="1471"/>
    </row>
    <row r="120" customFormat="false" ht="12.75" hidden="false" customHeight="false" outlineLevel="0" collapsed="false">
      <c r="A120" s="1475"/>
      <c r="B120" s="1466"/>
      <c r="C120" s="1466"/>
      <c r="D120" s="1474"/>
      <c r="E120" s="1450"/>
      <c r="F120" s="1450"/>
      <c r="G120" s="1471"/>
    </row>
    <row r="121" customFormat="false" ht="12.75" hidden="false" customHeight="false" outlineLevel="0" collapsed="false">
      <c r="A121" s="1475"/>
      <c r="B121" s="1466"/>
      <c r="C121" s="1466"/>
      <c r="D121" s="1474"/>
      <c r="E121" s="1450"/>
      <c r="F121" s="1450"/>
      <c r="G121" s="1471"/>
    </row>
    <row r="122" customFormat="false" ht="12.75" hidden="false" customHeight="false" outlineLevel="0" collapsed="false">
      <c r="A122" s="1475"/>
      <c r="B122" s="1466"/>
      <c r="C122" s="1466"/>
      <c r="D122" s="1474"/>
      <c r="E122" s="1450"/>
      <c r="F122" s="1450"/>
      <c r="G122" s="1471"/>
    </row>
    <row r="123" customFormat="false" ht="12.75" hidden="false" customHeight="false" outlineLevel="0" collapsed="false">
      <c r="A123" s="1475"/>
      <c r="B123" s="1466"/>
      <c r="C123" s="1466"/>
      <c r="D123" s="1474"/>
      <c r="E123" s="1450"/>
      <c r="F123" s="1450"/>
      <c r="G123" s="1471"/>
    </row>
    <row r="124" customFormat="false" ht="15" hidden="false" customHeight="true" outlineLevel="0" collapsed="false">
      <c r="A124" s="1472"/>
      <c r="B124" s="1466"/>
      <c r="C124" s="1466"/>
      <c r="D124" s="1474"/>
      <c r="E124" s="1450"/>
      <c r="F124" s="1450"/>
      <c r="G124" s="1471"/>
    </row>
    <row r="125" customFormat="false" ht="12.75" hidden="false" customHeight="false" outlineLevel="0" collapsed="false">
      <c r="A125" s="1473"/>
      <c r="B125" s="1466"/>
      <c r="C125" s="1466"/>
      <c r="D125" s="1474"/>
      <c r="E125" s="1450"/>
      <c r="F125" s="1450"/>
      <c r="G125" s="1471"/>
    </row>
    <row r="126" customFormat="false" ht="12.75" hidden="false" customHeight="false" outlineLevel="0" collapsed="false">
      <c r="A126" s="1475"/>
      <c r="B126" s="1466"/>
      <c r="C126" s="1466"/>
      <c r="D126" s="1474"/>
      <c r="E126" s="1450"/>
      <c r="F126" s="1450"/>
      <c r="G126" s="1471"/>
    </row>
    <row r="127" customFormat="false" ht="12.75" hidden="false" customHeight="false" outlineLevel="0" collapsed="false">
      <c r="A127" s="1475"/>
      <c r="B127" s="1466"/>
      <c r="C127" s="1466"/>
      <c r="D127" s="1474"/>
      <c r="E127" s="1450"/>
      <c r="F127" s="1450"/>
      <c r="G127" s="1471"/>
    </row>
    <row r="128" customFormat="false" ht="12.75" hidden="false" customHeight="false" outlineLevel="0" collapsed="false">
      <c r="A128" s="1475"/>
      <c r="B128" s="1466"/>
      <c r="C128" s="1466"/>
      <c r="D128" s="1474"/>
      <c r="E128" s="1450"/>
      <c r="F128" s="1450"/>
      <c r="G128" s="1471"/>
    </row>
    <row r="129" customFormat="false" ht="12.75" hidden="false" customHeight="false" outlineLevel="0" collapsed="false">
      <c r="A129" s="1475"/>
      <c r="B129" s="1466"/>
      <c r="C129" s="1466"/>
      <c r="D129" s="1474"/>
      <c r="E129" s="1450"/>
      <c r="F129" s="1450"/>
      <c r="G129" s="1471"/>
    </row>
    <row r="130" customFormat="false" ht="12.75" hidden="false" customHeight="false" outlineLevel="0" collapsed="false">
      <c r="A130" s="1475"/>
      <c r="B130" s="1466"/>
      <c r="C130" s="1466"/>
      <c r="D130" s="1474"/>
      <c r="E130" s="1450"/>
      <c r="F130" s="1450"/>
      <c r="G130" s="1471"/>
    </row>
    <row r="131" customFormat="false" ht="12.75" hidden="false" customHeight="false" outlineLevel="0" collapsed="false">
      <c r="A131" s="1475"/>
      <c r="B131" s="1466"/>
      <c r="C131" s="1466"/>
      <c r="D131" s="1474"/>
      <c r="E131" s="1450"/>
      <c r="F131" s="1450"/>
      <c r="G131" s="1471"/>
    </row>
    <row r="132" customFormat="false" ht="12.75" hidden="false" customHeight="false" outlineLevel="0" collapsed="false">
      <c r="A132" s="1475"/>
      <c r="B132" s="1466"/>
      <c r="C132" s="1466"/>
      <c r="D132" s="1474"/>
      <c r="E132" s="1450"/>
      <c r="F132" s="1450"/>
      <c r="G132" s="1471"/>
    </row>
    <row r="136" customFormat="false" ht="15" hidden="false" customHeight="false" outlineLevel="0" collapsed="false">
      <c r="J136" s="1476"/>
      <c r="K136" s="1477"/>
      <c r="L136" s="1477"/>
    </row>
    <row r="137" customFormat="false" ht="15" hidden="false" customHeight="false" outlineLevel="0" collapsed="false">
      <c r="A137" s="1478"/>
      <c r="G137" s="1479"/>
      <c r="J137" s="1476"/>
      <c r="K137" s="1480"/>
      <c r="L137" s="1481"/>
    </row>
    <row r="138" customFormat="false" ht="15" hidden="false" customHeight="false" outlineLevel="0" collapsed="false">
      <c r="A138" s="1478"/>
      <c r="B138" s="1466"/>
      <c r="C138" s="1466"/>
      <c r="D138" s="1466"/>
      <c r="E138" s="1466"/>
      <c r="F138" s="1466"/>
      <c r="G138" s="1479"/>
      <c r="H138" s="1478"/>
      <c r="I138" s="1478"/>
      <c r="J138" s="1476"/>
      <c r="K138" s="1482"/>
      <c r="L138" s="1483"/>
    </row>
    <row r="139" customFormat="false" ht="15" hidden="false" customHeight="false" outlineLevel="0" collapsed="false">
      <c r="A139" s="1478"/>
      <c r="B139" s="1466"/>
      <c r="C139" s="1466"/>
      <c r="D139" s="1466"/>
      <c r="E139" s="1484"/>
      <c r="F139" s="1484"/>
      <c r="G139" s="1479"/>
      <c r="H139" s="1478"/>
      <c r="I139" s="1485"/>
      <c r="J139" s="1486"/>
      <c r="K139" s="1482"/>
      <c r="L139" s="1482"/>
    </row>
    <row r="140" customFormat="false" ht="15" hidden="false" customHeight="false" outlineLevel="0" collapsed="false">
      <c r="A140" s="1478"/>
      <c r="B140" s="1466"/>
      <c r="C140" s="1482"/>
      <c r="D140" s="1466"/>
      <c r="E140" s="1484"/>
      <c r="F140" s="1484"/>
      <c r="G140" s="1479"/>
      <c r="H140" s="1478"/>
      <c r="I140" s="1485"/>
      <c r="J140" s="1486"/>
      <c r="K140" s="1482"/>
      <c r="L140" s="1482"/>
    </row>
    <row r="141" customFormat="false" ht="15" hidden="false" customHeight="false" outlineLevel="0" collapsed="false">
      <c r="A141" s="1478"/>
      <c r="B141" s="1466"/>
      <c r="C141" s="1482"/>
      <c r="D141" s="1466"/>
      <c r="E141" s="1484"/>
      <c r="F141" s="1484"/>
      <c r="G141" s="1479"/>
      <c r="H141" s="1478"/>
      <c r="I141" s="1485"/>
      <c r="J141" s="1486"/>
      <c r="K141" s="1482"/>
      <c r="L141" s="1482"/>
    </row>
    <row r="142" customFormat="false" ht="15" hidden="false" customHeight="false" outlineLevel="0" collapsed="false">
      <c r="A142" s="1478"/>
      <c r="B142" s="1466"/>
      <c r="C142" s="1482"/>
      <c r="D142" s="1466"/>
      <c r="E142" s="1484"/>
      <c r="F142" s="1484"/>
      <c r="G142" s="1479"/>
      <c r="H142" s="1478"/>
      <c r="I142" s="1485"/>
      <c r="J142" s="1486"/>
      <c r="K142" s="1482"/>
      <c r="L142" s="1482"/>
    </row>
    <row r="143" customFormat="false" ht="15" hidden="false" customHeight="false" outlineLevel="0" collapsed="false">
      <c r="A143" s="1478"/>
      <c r="B143" s="1466"/>
      <c r="C143" s="1482"/>
      <c r="D143" s="1466"/>
      <c r="E143" s="1484"/>
      <c r="F143" s="1484"/>
      <c r="G143" s="1479"/>
      <c r="H143" s="1478"/>
      <c r="I143" s="1485"/>
      <c r="J143" s="1486"/>
      <c r="K143" s="1482"/>
      <c r="L143" s="1482"/>
    </row>
    <row r="144" customFormat="false" ht="15" hidden="false" customHeight="false" outlineLevel="0" collapsed="false">
      <c r="A144" s="1478"/>
      <c r="B144" s="1466"/>
      <c r="C144" s="1482"/>
      <c r="D144" s="1466"/>
      <c r="E144" s="1484"/>
      <c r="F144" s="1484"/>
      <c r="G144" s="1479"/>
      <c r="H144" s="1478"/>
      <c r="I144" s="1485"/>
      <c r="J144" s="1486"/>
      <c r="K144" s="1482"/>
      <c r="L144" s="1482"/>
    </row>
    <row r="145" customFormat="false" ht="15" hidden="false" customHeight="false" outlineLevel="0" collapsed="false">
      <c r="A145" s="1478"/>
      <c r="B145" s="1466"/>
      <c r="C145" s="1482"/>
      <c r="D145" s="1466"/>
      <c r="E145" s="1484"/>
      <c r="F145" s="1484"/>
      <c r="G145" s="1479"/>
      <c r="H145" s="1478"/>
      <c r="I145" s="1485"/>
      <c r="J145" s="1486"/>
      <c r="K145" s="1476"/>
      <c r="L145" s="1482"/>
    </row>
    <row r="146" customFormat="false" ht="15" hidden="false" customHeight="false" outlineLevel="0" collapsed="false">
      <c r="A146" s="1478"/>
      <c r="B146" s="1466"/>
      <c r="C146" s="1482"/>
      <c r="D146" s="1466"/>
      <c r="E146" s="1484"/>
      <c r="F146" s="1484"/>
      <c r="G146" s="1479"/>
      <c r="H146" s="1478"/>
      <c r="I146" s="1485"/>
      <c r="J146" s="1486"/>
      <c r="K146" s="1479"/>
      <c r="L146" s="1482"/>
    </row>
    <row r="147" customFormat="false" ht="15" hidden="false" customHeight="false" outlineLevel="0" collapsed="false">
      <c r="A147" s="1478"/>
      <c r="B147" s="1466"/>
      <c r="C147" s="1482"/>
      <c r="D147" s="1466"/>
      <c r="E147" s="1484"/>
      <c r="F147" s="1484"/>
      <c r="G147" s="1479"/>
      <c r="H147" s="1478"/>
      <c r="I147" s="1485"/>
      <c r="J147" s="1486"/>
      <c r="K147" s="1478"/>
      <c r="L147" s="1482"/>
    </row>
    <row r="148" customFormat="false" ht="15" hidden="false" customHeight="false" outlineLevel="0" collapsed="false">
      <c r="A148" s="1478"/>
      <c r="B148" s="1466"/>
      <c r="C148" s="1482"/>
      <c r="D148" s="1466"/>
      <c r="E148" s="1484"/>
      <c r="F148" s="1484"/>
      <c r="G148" s="1479"/>
      <c r="H148" s="1478"/>
      <c r="I148" s="1485"/>
      <c r="J148" s="1486"/>
      <c r="K148" s="1478"/>
      <c r="L148" s="1482"/>
    </row>
    <row r="149" customFormat="false" ht="15" hidden="false" customHeight="false" outlineLevel="0" collapsed="false">
      <c r="A149" s="1478"/>
      <c r="B149" s="1466"/>
      <c r="C149" s="1482"/>
      <c r="D149" s="1466"/>
      <c r="E149" s="1484"/>
      <c r="F149" s="1484"/>
      <c r="G149" s="1479"/>
      <c r="H149" s="1478"/>
      <c r="I149" s="1485"/>
      <c r="J149" s="1486"/>
      <c r="K149" s="1478"/>
      <c r="L149" s="1482"/>
    </row>
    <row r="150" customFormat="false" ht="15" hidden="false" customHeight="false" outlineLevel="0" collapsed="false">
      <c r="A150" s="1478"/>
      <c r="B150" s="1466"/>
      <c r="C150" s="1482"/>
      <c r="D150" s="1466"/>
      <c r="E150" s="1484"/>
      <c r="F150" s="1484"/>
      <c r="G150" s="1479"/>
      <c r="H150" s="1478"/>
      <c r="I150" s="1485"/>
      <c r="J150" s="1486"/>
      <c r="K150" s="1478"/>
      <c r="L150" s="1482"/>
    </row>
    <row r="151" customFormat="false" ht="15" hidden="false" customHeight="false" outlineLevel="0" collapsed="false">
      <c r="A151" s="1478"/>
      <c r="B151" s="1466"/>
      <c r="C151" s="1482"/>
      <c r="D151" s="1466"/>
      <c r="E151" s="1484"/>
      <c r="F151" s="1484"/>
      <c r="G151" s="1479"/>
      <c r="H151" s="1478"/>
      <c r="I151" s="1485"/>
      <c r="J151" s="1486"/>
      <c r="K151" s="1478"/>
      <c r="L151" s="1482"/>
    </row>
    <row r="152" customFormat="false" ht="15" hidden="false" customHeight="false" outlineLevel="0" collapsed="false">
      <c r="A152" s="1478"/>
      <c r="B152" s="1466"/>
      <c r="C152" s="1482"/>
      <c r="D152" s="1466"/>
      <c r="E152" s="1484"/>
      <c r="F152" s="1484"/>
      <c r="G152" s="1479"/>
      <c r="H152" s="1478"/>
      <c r="I152" s="1485"/>
      <c r="J152" s="1486"/>
      <c r="K152" s="1478"/>
      <c r="L152" s="1482"/>
    </row>
    <row r="153" customFormat="false" ht="15" hidden="false" customHeight="false" outlineLevel="0" collapsed="false">
      <c r="A153" s="1478"/>
      <c r="B153" s="1466"/>
      <c r="C153" s="1482"/>
      <c r="D153" s="1466"/>
      <c r="E153" s="1484"/>
      <c r="F153" s="1484"/>
      <c r="G153" s="1479"/>
      <c r="H153" s="1478"/>
      <c r="I153" s="1485"/>
      <c r="J153" s="1486"/>
      <c r="K153" s="1478"/>
      <c r="L153" s="1482"/>
    </row>
    <row r="154" customFormat="false" ht="15" hidden="false" customHeight="false" outlineLevel="0" collapsed="false">
      <c r="A154" s="1478"/>
      <c r="B154" s="1466"/>
      <c r="C154" s="1482"/>
      <c r="D154" s="1466"/>
      <c r="E154" s="1484"/>
      <c r="F154" s="1484"/>
      <c r="G154" s="1479"/>
      <c r="H154" s="1478"/>
      <c r="I154" s="1485"/>
      <c r="J154" s="1486"/>
      <c r="K154" s="1478"/>
      <c r="L154" s="1482"/>
    </row>
    <row r="155" customFormat="false" ht="15" hidden="false" customHeight="false" outlineLevel="0" collapsed="false">
      <c r="A155" s="1478"/>
      <c r="B155" s="1466"/>
      <c r="C155" s="1482"/>
      <c r="D155" s="1466"/>
      <c r="E155" s="1484"/>
      <c r="F155" s="1484"/>
      <c r="G155" s="1487"/>
    </row>
    <row r="156" customFormat="false" ht="12.75" hidden="false" customHeight="false" outlineLevel="0" collapsed="false">
      <c r="A156" s="1478"/>
      <c r="B156" s="1466"/>
      <c r="C156" s="1466"/>
      <c r="D156" s="1466"/>
      <c r="E156" s="1466"/>
      <c r="F156" s="1466"/>
      <c r="G156" s="1487"/>
    </row>
  </sheetData>
  <sheetProtection algorithmName="SHA-512" hashValue="OvA2lT8ykfuLG9kJXbnF9Eeh2QbBoaHEygraRdPz+eRtxuJpdQ9hh921U16c37rBR99Mb62qS6PGwQhVxOuDFA==" saltValue="cUXIMMYkj2LzrTaAQtE7fQ==" spinCount="100000" sheet="true" objects="true" scenarios="true" selectLockedCells="true" selectUnlockedCells="true"/>
  <mergeCells count="10">
    <mergeCell ref="A1:G2"/>
    <mergeCell ref="B7:E7"/>
    <mergeCell ref="G29:G31"/>
    <mergeCell ref="A68:A69"/>
    <mergeCell ref="A83:A85"/>
    <mergeCell ref="D83:D95"/>
    <mergeCell ref="E83:E95"/>
    <mergeCell ref="A96:A97"/>
    <mergeCell ref="A106:A113"/>
    <mergeCell ref="K136:L136"/>
  </mergeCells>
  <printOptions headings="false" gridLines="false" gridLinesSet="true" horizontalCentered="true" verticalCentered="true"/>
  <pageMargins left="0.236111111111111" right="0.236111111111111" top="0.39375" bottom="0.747916666666667" header="0.315277777777778" footer="0.315277777777778"/>
  <pageSetup paperSize="9" scale="100" fitToWidth="1" fitToHeight="1" pageOrder="downThenOver" orientation="portrait" blackAndWhite="false" draft="false" cellComments="none" horizontalDpi="300" verticalDpi="300" copies="1"/>
  <headerFooter differentFirst="false" differentOddEven="false">
    <oddHeader>&amp;C&amp;9Version au 01/11/2024</oddHeader>
    <oddFooter>&amp;C&amp;9- &amp;P -</oddFooter>
  </headerFooter>
  <rowBreaks count="1" manualBreakCount="1">
    <brk id="67" man="true" max="16383" min="0"/>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K35"/>
  <sheetViews>
    <sheetView showFormulas="false" showGridLines="false" showRowColHeaders="true" showZeros="true" rightToLeft="false" tabSelected="false" showOutlineSymbols="true" defaultGridColor="true" view="normal" topLeftCell="A13" colorId="64" zoomScale="100" zoomScaleNormal="100" zoomScalePageLayoutView="100" workbookViewId="0">
      <selection pane="topLeft" activeCell="G4" activeCellId="0" sqref="G4"/>
    </sheetView>
  </sheetViews>
  <sheetFormatPr defaultColWidth="12.5703125" defaultRowHeight="12.75" customHeight="false" zeroHeight="false" outlineLevelRow="0" outlineLevelCol="0"/>
  <cols>
    <col collapsed="false" customWidth="false" hidden="false" outlineLevel="0" max="16384" min="1" style="1" width="12.57"/>
  </cols>
  <sheetData>
    <row r="1" customFormat="false" ht="21" hidden="false" customHeight="true" outlineLevel="0" collapsed="false">
      <c r="A1" s="113" t="s">
        <v>168</v>
      </c>
      <c r="B1" s="113"/>
      <c r="C1" s="113"/>
      <c r="D1" s="113"/>
      <c r="E1" s="113"/>
      <c r="F1" s="113"/>
      <c r="G1" s="113"/>
      <c r="H1" s="113"/>
      <c r="I1" s="113"/>
      <c r="J1" s="113"/>
      <c r="K1" s="113"/>
    </row>
    <row r="2" customFormat="false" ht="21" hidden="false" customHeight="true" outlineLevel="0" collapsed="false">
      <c r="A2" s="114" t="s">
        <v>169</v>
      </c>
      <c r="B2" s="114"/>
      <c r="C2" s="114"/>
      <c r="D2" s="114"/>
      <c r="E2" s="114"/>
      <c r="F2" s="114"/>
      <c r="G2" s="114"/>
      <c r="H2" s="114"/>
      <c r="I2" s="114"/>
      <c r="J2" s="114"/>
      <c r="K2" s="114"/>
    </row>
    <row r="3" customFormat="false" ht="45" hidden="false" customHeight="true" outlineLevel="0" collapsed="false">
      <c r="A3" s="115"/>
      <c r="B3" s="116"/>
      <c r="C3" s="116"/>
      <c r="D3" s="116"/>
      <c r="E3" s="116"/>
      <c r="F3" s="116"/>
      <c r="G3" s="116"/>
      <c r="H3" s="116"/>
      <c r="I3" s="116"/>
      <c r="J3" s="116"/>
      <c r="K3" s="116"/>
    </row>
    <row r="4" customFormat="false" ht="12.75" hidden="false" customHeight="false" outlineLevel="0" collapsed="false">
      <c r="A4" s="117"/>
      <c r="B4" s="118"/>
      <c r="C4" s="118"/>
      <c r="D4" s="118"/>
      <c r="E4" s="118"/>
      <c r="F4" s="118"/>
      <c r="G4" s="118"/>
      <c r="H4" s="118"/>
      <c r="I4" s="118"/>
      <c r="J4" s="118"/>
      <c r="K4" s="118"/>
    </row>
    <row r="5" customFormat="false" ht="12.75" hidden="false" customHeight="false" outlineLevel="0" collapsed="false">
      <c r="A5" s="117"/>
      <c r="B5" s="118"/>
      <c r="C5" s="118"/>
      <c r="D5" s="118"/>
      <c r="E5" s="118"/>
      <c r="F5" s="118"/>
      <c r="G5" s="118"/>
      <c r="H5" s="118"/>
      <c r="I5" s="118"/>
      <c r="J5" s="118"/>
      <c r="K5" s="118"/>
    </row>
    <row r="6" customFormat="false" ht="12.75" hidden="false" customHeight="false" outlineLevel="0" collapsed="false">
      <c r="A6" s="117"/>
      <c r="B6" s="119"/>
      <c r="C6" s="119"/>
      <c r="D6" s="119"/>
      <c r="E6" s="119"/>
      <c r="F6" s="119"/>
      <c r="G6" s="119"/>
      <c r="H6" s="119"/>
      <c r="I6" s="119"/>
      <c r="J6" s="119"/>
      <c r="K6" s="119"/>
    </row>
    <row r="7" customFormat="false" ht="12.75" hidden="false" customHeight="true" outlineLevel="0" collapsed="false">
      <c r="A7" s="120" t="s">
        <v>170</v>
      </c>
      <c r="B7" s="120"/>
      <c r="C7" s="120"/>
      <c r="D7" s="120"/>
      <c r="E7" s="120"/>
      <c r="F7" s="120"/>
      <c r="G7" s="120"/>
      <c r="H7" s="120"/>
      <c r="I7" s="120"/>
      <c r="J7" s="120"/>
      <c r="K7" s="120"/>
    </row>
    <row r="8" customFormat="false" ht="12.75" hidden="false" customHeight="false" outlineLevel="0" collapsed="false">
      <c r="A8" s="120"/>
      <c r="B8" s="120"/>
      <c r="C8" s="120"/>
      <c r="D8" s="120"/>
      <c r="E8" s="120"/>
      <c r="F8" s="120"/>
      <c r="G8" s="120"/>
      <c r="H8" s="120"/>
      <c r="I8" s="120"/>
      <c r="J8" s="120"/>
      <c r="K8" s="120"/>
    </row>
    <row r="9" customFormat="false" ht="12.75" hidden="false" customHeight="true" outlineLevel="0" collapsed="false">
      <c r="A9" s="121" t="s">
        <v>171</v>
      </c>
      <c r="B9" s="121"/>
      <c r="C9" s="121"/>
      <c r="D9" s="121"/>
      <c r="E9" s="121"/>
      <c r="F9" s="121"/>
      <c r="G9" s="121"/>
      <c r="H9" s="121"/>
      <c r="I9" s="121"/>
      <c r="J9" s="121"/>
      <c r="K9" s="121"/>
    </row>
    <row r="10" customFormat="false" ht="12.75" hidden="false" customHeight="false" outlineLevel="0" collapsed="false">
      <c r="A10" s="121"/>
      <c r="B10" s="121"/>
      <c r="C10" s="121"/>
      <c r="D10" s="121"/>
      <c r="E10" s="121"/>
      <c r="F10" s="121"/>
      <c r="G10" s="121"/>
      <c r="H10" s="121"/>
      <c r="I10" s="121"/>
      <c r="J10" s="121"/>
      <c r="K10" s="121"/>
    </row>
    <row r="11" customFormat="false" ht="12.75" hidden="false" customHeight="false" outlineLevel="0" collapsed="false">
      <c r="A11" s="121"/>
      <c r="B11" s="121"/>
      <c r="C11" s="121"/>
      <c r="D11" s="121"/>
      <c r="E11" s="121"/>
      <c r="F11" s="121"/>
      <c r="G11" s="121"/>
      <c r="H11" s="121"/>
      <c r="I11" s="121"/>
      <c r="J11" s="121"/>
      <c r="K11" s="121"/>
    </row>
    <row r="12" customFormat="false" ht="12.75" hidden="false" customHeight="false" outlineLevel="0" collapsed="false">
      <c r="A12" s="122"/>
      <c r="B12" s="123"/>
      <c r="C12" s="123"/>
      <c r="D12" s="123"/>
      <c r="E12" s="123"/>
      <c r="F12" s="123"/>
      <c r="G12" s="123"/>
      <c r="H12" s="123"/>
      <c r="I12" s="123"/>
      <c r="J12" s="123"/>
      <c r="K12" s="124"/>
    </row>
    <row r="13" customFormat="false" ht="12.75" hidden="false" customHeight="true" outlineLevel="0" collapsed="false">
      <c r="A13" s="125" t="s">
        <v>172</v>
      </c>
      <c r="B13" s="125"/>
      <c r="C13" s="125"/>
      <c r="D13" s="125"/>
      <c r="E13" s="125"/>
      <c r="F13" s="125"/>
      <c r="G13" s="125"/>
      <c r="H13" s="125"/>
      <c r="I13" s="125"/>
      <c r="J13" s="125"/>
      <c r="K13" s="125"/>
    </row>
    <row r="14" customFormat="false" ht="12.75" hidden="false" customHeight="false" outlineLevel="0" collapsed="false">
      <c r="A14" s="126" t="s">
        <v>173</v>
      </c>
      <c r="B14" s="126"/>
      <c r="C14" s="126"/>
      <c r="D14" s="126"/>
      <c r="E14" s="126"/>
      <c r="F14" s="126"/>
      <c r="G14" s="126"/>
      <c r="H14" s="126"/>
      <c r="I14" s="126"/>
      <c r="J14" s="126"/>
      <c r="K14" s="126"/>
    </row>
    <row r="15" customFormat="false" ht="12.75" hidden="false" customHeight="false" outlineLevel="0" collapsed="false">
      <c r="A15" s="126"/>
      <c r="B15" s="126"/>
      <c r="C15" s="126"/>
      <c r="D15" s="126"/>
      <c r="E15" s="126"/>
      <c r="F15" s="126"/>
      <c r="G15" s="126"/>
      <c r="H15" s="126"/>
      <c r="I15" s="126"/>
      <c r="J15" s="126"/>
      <c r="K15" s="126"/>
    </row>
    <row r="16" customFormat="false" ht="12.75" hidden="false" customHeight="false" outlineLevel="0" collapsed="false">
      <c r="A16" s="127" t="s">
        <v>174</v>
      </c>
      <c r="B16" s="127"/>
      <c r="C16" s="127"/>
      <c r="D16" s="127"/>
      <c r="E16" s="127"/>
      <c r="F16" s="127"/>
      <c r="G16" s="127"/>
      <c r="H16" s="127"/>
      <c r="I16" s="127"/>
      <c r="J16" s="127"/>
      <c r="K16" s="127"/>
    </row>
    <row r="17" customFormat="false" ht="12.75" hidden="false" customHeight="false" outlineLevel="0" collapsed="false">
      <c r="A17" s="127"/>
      <c r="B17" s="127"/>
      <c r="C17" s="127"/>
      <c r="D17" s="127"/>
      <c r="E17" s="127"/>
      <c r="F17" s="127"/>
      <c r="G17" s="127"/>
      <c r="H17" s="127"/>
      <c r="I17" s="127"/>
      <c r="J17" s="127"/>
      <c r="K17" s="127"/>
    </row>
    <row r="18" customFormat="false" ht="12.75" hidden="false" customHeight="true" outlineLevel="0" collapsed="false">
      <c r="A18" s="128" t="s">
        <v>175</v>
      </c>
      <c r="B18" s="128"/>
      <c r="C18" s="128"/>
      <c r="D18" s="128"/>
      <c r="E18" s="128"/>
      <c r="F18" s="128"/>
      <c r="G18" s="128"/>
      <c r="H18" s="128"/>
      <c r="I18" s="128"/>
      <c r="J18" s="128"/>
      <c r="K18" s="128"/>
    </row>
    <row r="19" customFormat="false" ht="12.75" hidden="false" customHeight="false" outlineLevel="0" collapsed="false">
      <c r="A19" s="128"/>
      <c r="B19" s="128"/>
      <c r="C19" s="128"/>
      <c r="D19" s="128"/>
      <c r="E19" s="128"/>
      <c r="F19" s="128"/>
      <c r="G19" s="128"/>
      <c r="H19" s="128"/>
      <c r="I19" s="128"/>
      <c r="J19" s="128"/>
      <c r="K19" s="128"/>
    </row>
    <row r="20" customFormat="false" ht="12.75" hidden="false" customHeight="false" outlineLevel="0" collapsed="false">
      <c r="A20" s="128"/>
      <c r="B20" s="128"/>
      <c r="C20" s="128"/>
      <c r="D20" s="128"/>
      <c r="E20" s="128"/>
      <c r="F20" s="128"/>
      <c r="G20" s="128"/>
      <c r="H20" s="128"/>
      <c r="I20" s="128"/>
      <c r="J20" s="128"/>
      <c r="K20" s="128"/>
    </row>
    <row r="21" customFormat="false" ht="12.75" hidden="false" customHeight="true" outlineLevel="0" collapsed="false">
      <c r="A21" s="121" t="s">
        <v>176</v>
      </c>
      <c r="B21" s="121"/>
      <c r="C21" s="121"/>
      <c r="D21" s="121"/>
      <c r="E21" s="121"/>
      <c r="F21" s="121"/>
      <c r="G21" s="121"/>
      <c r="H21" s="121"/>
      <c r="I21" s="121"/>
      <c r="J21" s="121"/>
      <c r="K21" s="121"/>
    </row>
    <row r="22" customFormat="false" ht="12.75" hidden="false" customHeight="false" outlineLevel="0" collapsed="false">
      <c r="A22" s="121"/>
      <c r="B22" s="121"/>
      <c r="C22" s="121"/>
      <c r="D22" s="121"/>
      <c r="E22" s="121"/>
      <c r="F22" s="121"/>
      <c r="G22" s="121"/>
      <c r="H22" s="121"/>
      <c r="I22" s="121"/>
      <c r="J22" s="121"/>
      <c r="K22" s="121"/>
    </row>
    <row r="23" customFormat="false" ht="12.75" hidden="false" customHeight="true" outlineLevel="0" collapsed="false">
      <c r="A23" s="128" t="s">
        <v>177</v>
      </c>
      <c r="B23" s="128"/>
      <c r="C23" s="128"/>
      <c r="D23" s="128"/>
      <c r="E23" s="128"/>
      <c r="F23" s="128"/>
      <c r="G23" s="128"/>
      <c r="H23" s="128"/>
      <c r="I23" s="128"/>
      <c r="J23" s="128"/>
      <c r="K23" s="128"/>
    </row>
    <row r="24" customFormat="false" ht="12.75" hidden="false" customHeight="false" outlineLevel="0" collapsed="false">
      <c r="A24" s="128"/>
      <c r="B24" s="128"/>
      <c r="C24" s="128"/>
      <c r="D24" s="128"/>
      <c r="E24" s="128"/>
      <c r="F24" s="128"/>
      <c r="G24" s="128"/>
      <c r="H24" s="128"/>
      <c r="I24" s="128"/>
      <c r="J24" s="128"/>
      <c r="K24" s="128"/>
    </row>
    <row r="25" customFormat="false" ht="12.75" hidden="false" customHeight="true" outlineLevel="0" collapsed="false">
      <c r="A25" s="121" t="s">
        <v>178</v>
      </c>
      <c r="B25" s="121"/>
      <c r="C25" s="121"/>
      <c r="D25" s="121"/>
      <c r="E25" s="121"/>
      <c r="F25" s="121"/>
      <c r="G25" s="121"/>
      <c r="H25" s="121"/>
      <c r="I25" s="121"/>
      <c r="J25" s="121"/>
      <c r="K25" s="121"/>
    </row>
    <row r="26" customFormat="false" ht="12.75" hidden="false" customHeight="false" outlineLevel="0" collapsed="false">
      <c r="A26" s="121"/>
      <c r="B26" s="121"/>
      <c r="C26" s="121"/>
      <c r="D26" s="121"/>
      <c r="E26" s="121"/>
      <c r="F26" s="121"/>
      <c r="G26" s="121"/>
      <c r="H26" s="121"/>
      <c r="I26" s="121"/>
      <c r="J26" s="121"/>
      <c r="K26" s="121"/>
    </row>
    <row r="27" customFormat="false" ht="12.75" hidden="false" customHeight="true" outlineLevel="0" collapsed="false">
      <c r="A27" s="121" t="s">
        <v>179</v>
      </c>
      <c r="B27" s="121"/>
      <c r="C27" s="121"/>
      <c r="D27" s="121"/>
      <c r="E27" s="121"/>
      <c r="F27" s="121"/>
      <c r="G27" s="121"/>
      <c r="H27" s="121"/>
      <c r="I27" s="121"/>
      <c r="J27" s="121"/>
      <c r="K27" s="121"/>
    </row>
    <row r="28" customFormat="false" ht="12.75" hidden="false" customHeight="false" outlineLevel="0" collapsed="false">
      <c r="A28" s="121"/>
      <c r="B28" s="121"/>
      <c r="C28" s="121"/>
      <c r="D28" s="121"/>
      <c r="E28" s="121"/>
      <c r="F28" s="121"/>
      <c r="G28" s="121"/>
      <c r="H28" s="121"/>
      <c r="I28" s="121"/>
      <c r="J28" s="121"/>
      <c r="K28" s="121"/>
    </row>
    <row r="29" customFormat="false" ht="12.75" hidden="false" customHeight="false" outlineLevel="0" collapsed="false">
      <c r="A29" s="121"/>
      <c r="B29" s="121"/>
      <c r="C29" s="121"/>
      <c r="D29" s="121"/>
      <c r="E29" s="121"/>
      <c r="F29" s="121"/>
      <c r="G29" s="121"/>
      <c r="H29" s="121"/>
      <c r="I29" s="121"/>
      <c r="J29" s="121"/>
      <c r="K29" s="121"/>
    </row>
    <row r="30" customFormat="false" ht="12.75" hidden="false" customHeight="true" outlineLevel="0" collapsed="false">
      <c r="A30" s="128" t="s">
        <v>180</v>
      </c>
      <c r="B30" s="128"/>
      <c r="C30" s="128"/>
      <c r="D30" s="128"/>
      <c r="E30" s="128"/>
      <c r="F30" s="128"/>
      <c r="G30" s="128"/>
      <c r="H30" s="128"/>
      <c r="I30" s="128"/>
      <c r="J30" s="128"/>
      <c r="K30" s="128"/>
    </row>
    <row r="31" customFormat="false" ht="12.75" hidden="false" customHeight="false" outlineLevel="0" collapsed="false">
      <c r="A31" s="129"/>
      <c r="B31" s="130"/>
      <c r="C31" s="130"/>
      <c r="D31" s="130"/>
      <c r="E31" s="130"/>
      <c r="F31" s="130"/>
      <c r="G31" s="130"/>
      <c r="H31" s="130"/>
      <c r="I31" s="130"/>
      <c r="J31" s="130"/>
      <c r="K31" s="131"/>
    </row>
    <row r="32" customFormat="false" ht="12.75" hidden="false" customHeight="false" outlineLevel="0" collapsed="false">
      <c r="A32" s="132" t="s">
        <v>181</v>
      </c>
      <c r="B32" s="133"/>
      <c r="C32" s="133"/>
      <c r="D32" s="133"/>
      <c r="E32" s="133"/>
      <c r="F32" s="133"/>
      <c r="G32" s="133"/>
      <c r="H32" s="133"/>
      <c r="I32" s="133"/>
      <c r="J32" s="133"/>
      <c r="K32" s="134"/>
    </row>
    <row r="33" customFormat="false" ht="12.75" hidden="false" customHeight="true" outlineLevel="0" collapsed="false">
      <c r="A33" s="135" t="s">
        <v>182</v>
      </c>
      <c r="B33" s="135"/>
      <c r="C33" s="135"/>
      <c r="D33" s="135"/>
      <c r="E33" s="135"/>
      <c r="F33" s="135"/>
      <c r="G33" s="135"/>
      <c r="H33" s="135"/>
      <c r="I33" s="135"/>
      <c r="J33" s="135"/>
      <c r="K33" s="135"/>
    </row>
    <row r="34" customFormat="false" ht="12.75" hidden="false" customHeight="false" outlineLevel="0" collapsed="false">
      <c r="A34" s="1" t="s">
        <v>183</v>
      </c>
    </row>
    <row r="35" customFormat="false" ht="12.75" hidden="false" customHeight="false" outlineLevel="0" collapsed="false">
      <c r="A35" s="1" t="s">
        <v>184</v>
      </c>
    </row>
  </sheetData>
  <sheetProtection algorithmName="SHA-512" hashValue="eRogEVVFz6illuwirnZ9CIIAEhqqCKUIYApleQpQY0h3IeUErRBZo/PxQPtCsDYeOM9YDGPQ312NyRAdo51W9A==" saltValue="6l2cVa5TmseMsPcJpX382g==" spinCount="100000" sheet="true" selectLockedCells="true" selectUnlockedCells="true"/>
  <mergeCells count="14">
    <mergeCell ref="A1:K1"/>
    <mergeCell ref="A2:K2"/>
    <mergeCell ref="A7:K8"/>
    <mergeCell ref="A9:K11"/>
    <mergeCell ref="A13:K13"/>
    <mergeCell ref="A14:K15"/>
    <mergeCell ref="A16:K17"/>
    <mergeCell ref="A18:K20"/>
    <mergeCell ref="A21:K22"/>
    <mergeCell ref="A23:K24"/>
    <mergeCell ref="A25:K26"/>
    <mergeCell ref="A27:K29"/>
    <mergeCell ref="A30:K30"/>
    <mergeCell ref="A33:K33"/>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201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54" activeCellId="0" sqref="B54"/>
    </sheetView>
  </sheetViews>
  <sheetFormatPr defaultColWidth="11.42578125" defaultRowHeight="10.5" customHeight="false" zeroHeight="false" outlineLevelRow="0" outlineLevelCol="0"/>
  <cols>
    <col collapsed="false" customWidth="true" hidden="false" outlineLevel="0" max="1" min="1" style="18" width="7.71"/>
    <col collapsed="false" customWidth="true" hidden="false" outlineLevel="0" max="2" min="2" style="19" width="7.71"/>
    <col collapsed="false" customWidth="true" hidden="false" outlineLevel="0" max="3" min="3" style="136" width="9.71"/>
    <col collapsed="false" customWidth="true" hidden="false" outlineLevel="0" max="4" min="4" style="137" width="9.71"/>
    <col collapsed="false" customWidth="true" hidden="false" outlineLevel="0" max="9" min="5" style="138" width="9.71"/>
    <col collapsed="false" customWidth="true" hidden="false" outlineLevel="0" max="11" min="10" style="136" width="9.71"/>
    <col collapsed="false" customWidth="true" hidden="false" outlineLevel="0" max="12" min="12" style="19" width="7.71"/>
    <col collapsed="false" customWidth="true" hidden="false" outlineLevel="0" max="13" min="13" style="18" width="7.71"/>
    <col collapsed="false" customWidth="true" hidden="false" outlineLevel="0" max="14" min="14" style="19" width="7.71"/>
    <col collapsed="false" customWidth="true" hidden="false" outlineLevel="0" max="15" min="15" style="18" width="7.71"/>
    <col collapsed="false" customWidth="true" hidden="false" outlineLevel="0" max="16" min="16" style="20" width="9"/>
    <col collapsed="false" customWidth="true" hidden="false" outlineLevel="0" max="17" min="17" style="20" width="9.86"/>
    <col collapsed="false" customWidth="true" hidden="false" outlineLevel="0" max="18" min="18" style="139" width="8.14"/>
    <col collapsed="false" customWidth="true" hidden="false" outlineLevel="0" max="19" min="19" style="20" width="7.29"/>
    <col collapsed="false" customWidth="false" hidden="false" outlineLevel="0" max="20" min="20" style="20" width="11.42"/>
    <col collapsed="false" customWidth="true" hidden="false" outlineLevel="0" max="30" min="21" style="20" width="8.14"/>
    <col collapsed="false" customWidth="false" hidden="false" outlineLevel="0" max="16384" min="31" style="20" width="11.42"/>
  </cols>
  <sheetData>
    <row r="1" s="28" customFormat="true" ht="27.75" hidden="false" customHeight="true" outlineLevel="0" collapsed="false">
      <c r="A1" s="140" t="s">
        <v>185</v>
      </c>
      <c r="B1" s="140"/>
      <c r="C1" s="141" t="s">
        <v>30</v>
      </c>
      <c r="D1" s="141"/>
      <c r="E1" s="142" t="s">
        <v>186</v>
      </c>
      <c r="F1" s="142" t="s">
        <v>148</v>
      </c>
      <c r="G1" s="142"/>
      <c r="H1" s="143" t="s">
        <v>187</v>
      </c>
      <c r="I1" s="143"/>
      <c r="J1" s="143"/>
      <c r="K1" s="143"/>
      <c r="L1" s="140" t="s">
        <v>185</v>
      </c>
      <c r="M1" s="140"/>
      <c r="N1" s="140" t="s">
        <v>185</v>
      </c>
      <c r="O1" s="140"/>
      <c r="P1" s="144" t="n">
        <f aca="false">Traitements!F6</f>
        <v>59.0734</v>
      </c>
      <c r="Q1" s="28" t="s">
        <v>188</v>
      </c>
      <c r="T1" s="89"/>
    </row>
    <row r="2" s="28" customFormat="true" ht="42.75" hidden="false" customHeight="true" outlineLevel="0" collapsed="false">
      <c r="A2" s="145" t="s">
        <v>189</v>
      </c>
      <c r="B2" s="146" t="s">
        <v>190</v>
      </c>
      <c r="C2" s="147" t="s">
        <v>191</v>
      </c>
      <c r="D2" s="148" t="s">
        <v>192</v>
      </c>
      <c r="E2" s="149" t="n">
        <v>0.1029</v>
      </c>
      <c r="F2" s="150" t="s">
        <v>193</v>
      </c>
      <c r="G2" s="151" t="s">
        <v>194</v>
      </c>
      <c r="H2" s="150" t="s">
        <v>129</v>
      </c>
      <c r="I2" s="150" t="s">
        <v>132</v>
      </c>
      <c r="J2" s="152" t="s">
        <v>136</v>
      </c>
      <c r="K2" s="153" t="s">
        <v>195</v>
      </c>
      <c r="L2" s="145" t="s">
        <v>190</v>
      </c>
      <c r="M2" s="146" t="s">
        <v>189</v>
      </c>
      <c r="N2" s="154" t="s">
        <v>190</v>
      </c>
      <c r="O2" s="146" t="s">
        <v>189</v>
      </c>
      <c r="P2" s="155"/>
      <c r="T2" s="89"/>
    </row>
    <row r="3" customFormat="false" ht="45" hidden="false" customHeight="true" outlineLevel="0" collapsed="false">
      <c r="A3" s="156" t="n">
        <v>208</v>
      </c>
      <c r="B3" s="157" t="n">
        <v>100</v>
      </c>
      <c r="C3" s="158" t="n">
        <f aca="false">ROUND($P$1*A3,2)</f>
        <v>12287.27</v>
      </c>
      <c r="D3" s="159" t="n">
        <f aca="false">TRUNC(C3/12,2)</f>
        <v>1023.93</v>
      </c>
      <c r="E3" s="160" t="n">
        <f aca="false">TRUNC(D3*$P$3,2)</f>
        <v>113.65</v>
      </c>
      <c r="F3" s="161" t="n">
        <f aca="false">TRUNC(IF(A3&lt;=$A$270,$D$270*$P$5,D3*$P$5),2)</f>
        <v>54.05</v>
      </c>
      <c r="G3" s="162" t="n">
        <f aca="false">TRUNC(IF(A3&lt;=$A$270,$D$270*$P$6,D3*$P$6),2)</f>
        <v>18.01</v>
      </c>
      <c r="H3" s="161" t="n">
        <f aca="false">TRUNC($P$9,2)</f>
        <v>2.29</v>
      </c>
      <c r="I3" s="161" t="n">
        <f aca="false">TRUNC(IF(A3&lt;$A$427,$D$427*$R$10+$P$10,IF(A3&gt;$A$782,$D$782*$R$10+$P$10,D3*$R$10+$P$10)),2)</f>
        <v>77.71</v>
      </c>
      <c r="J3" s="158" t="n">
        <f aca="false">TRUNC(IF(A3&lt;$A$427,($D$427*$R$11)+$P$11,IF(A3&gt;$A$782,$D$782*$R$11+$P$11,D3*$R$11+$P$11)),2)</f>
        <v>194.03</v>
      </c>
      <c r="K3" s="160" t="n">
        <f aca="false">TRUNC(IF(A3&lt;$A$427,$D$427*$R$12+$P$12,IF(A3&gt;$A$782,$D$782*$R$12+$P$12,D3*$R$12+$P$12)),2)</f>
        <v>138.66</v>
      </c>
      <c r="L3" s="163" t="n">
        <f aca="false">B3</f>
        <v>100</v>
      </c>
      <c r="M3" s="164" t="n">
        <f aca="false">A3</f>
        <v>208</v>
      </c>
      <c r="N3" s="165" t="n">
        <f aca="false">B3</f>
        <v>100</v>
      </c>
      <c r="O3" s="166" t="n">
        <f aca="false">A3</f>
        <v>208</v>
      </c>
      <c r="P3" s="167" t="n">
        <v>0.111</v>
      </c>
      <c r="Q3" s="168" t="s">
        <v>196</v>
      </c>
      <c r="R3" s="169"/>
      <c r="S3" s="169"/>
      <c r="T3" s="170"/>
      <c r="U3" s="171"/>
    </row>
    <row r="4" s="20" customFormat="true" ht="15.75" hidden="false" customHeight="true" outlineLevel="0" collapsed="false">
      <c r="A4" s="172" t="n">
        <v>209</v>
      </c>
      <c r="B4" s="173" t="n">
        <v>101</v>
      </c>
      <c r="C4" s="174" t="n">
        <f aca="false">ROUND($P$1*A4,2)</f>
        <v>12346.34</v>
      </c>
      <c r="D4" s="175" t="n">
        <f aca="false">TRUNC(C4/12,2)</f>
        <v>1028.86</v>
      </c>
      <c r="E4" s="176" t="n">
        <f aca="false">TRUNC(D4*$P$3,2)</f>
        <v>114.2</v>
      </c>
      <c r="F4" s="177" t="n">
        <f aca="false">TRUNC(IF(A4&lt;=$A$270,$D$270*$P$5,D4*$P$5),2)</f>
        <v>54.05</v>
      </c>
      <c r="G4" s="178" t="n">
        <f aca="false">TRUNC(IF(A4&lt;=$A$270,$D$270*$P$6,D4*$P$6),2)</f>
        <v>18.01</v>
      </c>
      <c r="H4" s="177" t="n">
        <f aca="false">TRUNC($P$9,2)</f>
        <v>2.29</v>
      </c>
      <c r="I4" s="177" t="n">
        <f aca="false">TRUNC(IF(A4&lt;$A$427,$D$427*$R$10+$P$10,IF(A4&gt;$A$782,$D$782*$R$10+$P$10,D4*$R$10+$P$10)),2)</f>
        <v>77.71</v>
      </c>
      <c r="J4" s="174" t="n">
        <f aca="false">TRUNC(IF(A4&lt;$A$427,($D$427*$R$11)+$P$11,IF(A4&gt;$A$782,$D$782*$R$11+$P$11,D4*$R$11+$P$11)),2)</f>
        <v>194.03</v>
      </c>
      <c r="K4" s="176" t="n">
        <f aca="false">TRUNC(IF(A4&lt;$A$427,$D$427*$R$12+$P$12,IF(A4&gt;$A$782,$D$782*$R$12+$P$12,D4*$R$12+$P$12)),2)</f>
        <v>138.66</v>
      </c>
      <c r="L4" s="179" t="n">
        <f aca="false">B4</f>
        <v>101</v>
      </c>
      <c r="M4" s="180" t="n">
        <f aca="false">A4</f>
        <v>209</v>
      </c>
      <c r="N4" s="181" t="n">
        <f aca="false">B4</f>
        <v>101</v>
      </c>
      <c r="O4" s="182" t="n">
        <f aca="false">A4</f>
        <v>209</v>
      </c>
      <c r="P4" s="183"/>
      <c r="Q4" s="28"/>
      <c r="T4" s="54"/>
      <c r="U4" s="171"/>
    </row>
    <row r="5" s="20" customFormat="true" ht="15.75" hidden="false" customHeight="true" outlineLevel="0" collapsed="false">
      <c r="A5" s="156" t="n">
        <v>209</v>
      </c>
      <c r="B5" s="157" t="n">
        <v>102</v>
      </c>
      <c r="C5" s="158" t="n">
        <f aca="false">ROUND($P$1*A5,2)</f>
        <v>12346.34</v>
      </c>
      <c r="D5" s="159" t="n">
        <f aca="false">TRUNC(C5/12,2)</f>
        <v>1028.86</v>
      </c>
      <c r="E5" s="160" t="n">
        <f aca="false">TRUNC(D5*$P$3,2)</f>
        <v>114.2</v>
      </c>
      <c r="F5" s="161" t="n">
        <f aca="false">TRUNC(IF(A5&lt;=$A$270,$D$270*$P$5,D5*$P$5),2)</f>
        <v>54.05</v>
      </c>
      <c r="G5" s="162" t="n">
        <f aca="false">TRUNC(IF(A5&lt;=$A$270,$D$270*$P$6,D5*$P$6),2)</f>
        <v>18.01</v>
      </c>
      <c r="H5" s="161" t="n">
        <f aca="false">TRUNC($P$9,2)</f>
        <v>2.29</v>
      </c>
      <c r="I5" s="161" t="n">
        <f aca="false">TRUNC(IF(A5&lt;$A$427,$D$427*$R$10+$P$10,IF(A5&gt;$A$782,$D$782*$R$10+$P$10,D5*$R$10+$P$10)),2)</f>
        <v>77.71</v>
      </c>
      <c r="J5" s="158" t="n">
        <f aca="false">TRUNC(IF(A5&lt;$A$427,($D$427*$R$11)+$P$11,IF(A5&gt;$A$782,$D$782*$R$11+$P$11,D5*$R$11+$P$11)),2)</f>
        <v>194.03</v>
      </c>
      <c r="K5" s="160" t="n">
        <f aca="false">TRUNC(IF(A5&lt;$A$427,$D$427*$R$12+$P$12,IF(A5&gt;$A$782,$D$782*$R$12+$P$12,D5*$R$12+$P$12)),2)</f>
        <v>138.66</v>
      </c>
      <c r="L5" s="163" t="n">
        <f aca="false">B5</f>
        <v>102</v>
      </c>
      <c r="M5" s="164" t="n">
        <f aca="false">A5</f>
        <v>209</v>
      </c>
      <c r="N5" s="165" t="n">
        <f aca="false">B5</f>
        <v>102</v>
      </c>
      <c r="O5" s="166" t="n">
        <f aca="false">A5</f>
        <v>209</v>
      </c>
      <c r="P5" s="184" t="n">
        <v>0.03</v>
      </c>
      <c r="Q5" s="28" t="s">
        <v>197</v>
      </c>
      <c r="T5" s="54"/>
      <c r="U5" s="171"/>
    </row>
    <row r="6" s="20" customFormat="true" ht="15.75" hidden="false" customHeight="true" outlineLevel="0" collapsed="false">
      <c r="A6" s="172" t="n">
        <v>210</v>
      </c>
      <c r="B6" s="173" t="n">
        <v>103</v>
      </c>
      <c r="C6" s="174" t="n">
        <f aca="false">ROUND($P$1*A6,2)</f>
        <v>12405.41</v>
      </c>
      <c r="D6" s="175" t="n">
        <f aca="false">TRUNC(C6/12,2)</f>
        <v>1033.78</v>
      </c>
      <c r="E6" s="176" t="n">
        <f aca="false">TRUNC(D6*$P$3,2)</f>
        <v>114.74</v>
      </c>
      <c r="F6" s="177" t="n">
        <f aca="false">TRUNC(IF(A6&lt;=$A$270,$D$270*$P$5,D6*$P$5),2)</f>
        <v>54.05</v>
      </c>
      <c r="G6" s="178" t="n">
        <f aca="false">TRUNC(IF(A6&lt;=$A$270,$D$270*$P$6,D6*$P$6),2)</f>
        <v>18.01</v>
      </c>
      <c r="H6" s="177" t="n">
        <f aca="false">TRUNC($P$9,2)</f>
        <v>2.29</v>
      </c>
      <c r="I6" s="177" t="n">
        <f aca="false">TRUNC(IF(A6&lt;$A$427,$D$427*$R$10+$P$10,IF(A6&gt;$A$782,$D$782*$R$10+$P$10,D6*$R$10+$P$10)),2)</f>
        <v>77.71</v>
      </c>
      <c r="J6" s="174" t="n">
        <f aca="false">TRUNC(IF(A6&lt;$A$427,($D$427*$R$11)+$P$11,IF(A6&gt;$A$782,$D$782*$R$11+$P$11,D6*$R$11+$P$11)),2)</f>
        <v>194.03</v>
      </c>
      <c r="K6" s="176" t="n">
        <f aca="false">TRUNC(IF(A6&lt;$A$427,$D$427*$R$12+$P$12,IF(A6&gt;$A$782,$D$782*$R$12+$P$12,D6*$R$12+$P$12)),2)</f>
        <v>138.66</v>
      </c>
      <c r="L6" s="179" t="n">
        <f aca="false">B6</f>
        <v>103</v>
      </c>
      <c r="M6" s="180" t="n">
        <f aca="false">A6</f>
        <v>210</v>
      </c>
      <c r="N6" s="181" t="n">
        <f aca="false">B6</f>
        <v>103</v>
      </c>
      <c r="O6" s="182" t="n">
        <f aca="false">A6</f>
        <v>210</v>
      </c>
      <c r="P6" s="184" t="n">
        <v>0.01</v>
      </c>
      <c r="Q6" s="28" t="s">
        <v>198</v>
      </c>
      <c r="T6" s="54"/>
      <c r="U6" s="171"/>
    </row>
    <row r="7" customFormat="false" ht="15.75" hidden="false" customHeight="true" outlineLevel="0" collapsed="false">
      <c r="A7" s="156" t="n">
        <v>211</v>
      </c>
      <c r="B7" s="157" t="n">
        <v>104</v>
      </c>
      <c r="C7" s="158" t="n">
        <f aca="false">ROUND($P$1*A7,2)</f>
        <v>12464.49</v>
      </c>
      <c r="D7" s="159" t="n">
        <f aca="false">TRUNC(C7/12,2)</f>
        <v>1038.7</v>
      </c>
      <c r="E7" s="160" t="n">
        <f aca="false">TRUNC(D7*$P$3,2)</f>
        <v>115.29</v>
      </c>
      <c r="F7" s="161" t="n">
        <f aca="false">TRUNC(IF(A7&lt;=$A$270,$D$270*$P$5,D7*$P$5),2)</f>
        <v>54.05</v>
      </c>
      <c r="G7" s="162" t="n">
        <f aca="false">TRUNC(IF(A7&lt;=$A$270,$D$270*$P$6,D7*$P$6),2)</f>
        <v>18.01</v>
      </c>
      <c r="H7" s="161" t="n">
        <f aca="false">TRUNC($P$9,2)</f>
        <v>2.29</v>
      </c>
      <c r="I7" s="161" t="n">
        <f aca="false">TRUNC(IF(A7&lt;$A$427,$D$427*$R$10+$P$10,IF(A7&gt;$A$782,$D$782*$R$10+$P$10,D7*$R$10+$P$10)),2)</f>
        <v>77.71</v>
      </c>
      <c r="J7" s="158" t="n">
        <f aca="false">TRUNC(IF(A7&lt;$A$427,($D$427*$R$11)+$P$11,IF(A7&gt;$A$782,$D$782*$R$11+$P$11,D7*$R$11+$P$11)),2)</f>
        <v>194.03</v>
      </c>
      <c r="K7" s="160" t="n">
        <f aca="false">TRUNC(IF(A7&lt;$A$427,$D$427*$R$12+$P$12,IF(A7&gt;$A$782,$D$782*$R$12+$P$12,D7*$R$12+$P$12)),2)</f>
        <v>138.66</v>
      </c>
      <c r="L7" s="163" t="n">
        <f aca="false">B7</f>
        <v>104</v>
      </c>
      <c r="M7" s="164" t="n">
        <f aca="false">A7</f>
        <v>211</v>
      </c>
      <c r="N7" s="165" t="n">
        <f aca="false">B7</f>
        <v>104</v>
      </c>
      <c r="O7" s="166" t="n">
        <f aca="false">A7</f>
        <v>211</v>
      </c>
      <c r="P7" s="185" t="s">
        <v>122</v>
      </c>
      <c r="Q7" s="185"/>
      <c r="R7" s="185"/>
      <c r="S7" s="185"/>
      <c r="T7" s="185"/>
      <c r="U7" s="171"/>
    </row>
    <row r="8" customFormat="false" ht="15.75" hidden="false" customHeight="true" outlineLevel="0" collapsed="false">
      <c r="A8" s="172" t="n">
        <v>212</v>
      </c>
      <c r="B8" s="173" t="n">
        <v>105</v>
      </c>
      <c r="C8" s="174" t="n">
        <f aca="false">ROUND($P$1*A8,2)</f>
        <v>12523.56</v>
      </c>
      <c r="D8" s="175" t="n">
        <f aca="false">TRUNC(C8/12,2)</f>
        <v>1043.63</v>
      </c>
      <c r="E8" s="176" t="n">
        <f aca="false">TRUNC(D8*$P$3,2)</f>
        <v>115.84</v>
      </c>
      <c r="F8" s="177" t="n">
        <f aca="false">TRUNC(IF(A8&lt;=$A$270,$D$270*$P$5,D8*$P$5),2)</f>
        <v>54.05</v>
      </c>
      <c r="G8" s="178" t="n">
        <f aca="false">TRUNC(IF(A8&lt;=$A$270,$D$270*$P$6,D8*$P$6),2)</f>
        <v>18.01</v>
      </c>
      <c r="H8" s="177" t="n">
        <f aca="false">TRUNC($P$9,2)</f>
        <v>2.29</v>
      </c>
      <c r="I8" s="177" t="n">
        <f aca="false">TRUNC(IF(A8&lt;$A$427,$D$427*$R$10+$P$10,IF(A8&gt;$A$782,$D$782*$R$10+$P$10,D8*$R$10+$P$10)),2)</f>
        <v>77.71</v>
      </c>
      <c r="J8" s="174" t="n">
        <f aca="false">TRUNC(IF(A8&lt;$A$427,($D$427*$R$11)+$P$11,IF(A8&gt;$A$782,$D$782*$R$11+$P$11,D8*$R$11+$P$11)),2)</f>
        <v>194.03</v>
      </c>
      <c r="K8" s="176" t="n">
        <f aca="false">TRUNC(IF(A8&lt;$A$427,$D$427*$R$12+$P$12,IF(A8&gt;$A$782,$D$782*$R$12+$P$12,D8*$R$12+$P$12)),2)</f>
        <v>138.66</v>
      </c>
      <c r="L8" s="179" t="n">
        <f aca="false">B8</f>
        <v>105</v>
      </c>
      <c r="M8" s="180" t="n">
        <f aca="false">A8</f>
        <v>212</v>
      </c>
      <c r="N8" s="181" t="n">
        <f aca="false">B8</f>
        <v>105</v>
      </c>
      <c r="O8" s="182" t="n">
        <f aca="false">A8</f>
        <v>212</v>
      </c>
      <c r="P8" s="186" t="s">
        <v>126</v>
      </c>
      <c r="Q8" s="186"/>
      <c r="R8" s="187" t="s">
        <v>127</v>
      </c>
      <c r="S8" s="187"/>
      <c r="T8" s="187"/>
      <c r="U8" s="171"/>
    </row>
    <row r="9" customFormat="false" ht="15.75" hidden="false" customHeight="true" outlineLevel="0" collapsed="false">
      <c r="A9" s="156" t="n">
        <v>212</v>
      </c>
      <c r="B9" s="157" t="n">
        <v>106</v>
      </c>
      <c r="C9" s="158" t="n">
        <f aca="false">ROUND($P$1*A9,2)</f>
        <v>12523.56</v>
      </c>
      <c r="D9" s="159" t="n">
        <f aca="false">TRUNC(C9/12,2)</f>
        <v>1043.63</v>
      </c>
      <c r="E9" s="160" t="n">
        <f aca="false">TRUNC(D9*$P$3,2)</f>
        <v>115.84</v>
      </c>
      <c r="F9" s="161" t="n">
        <f aca="false">TRUNC(IF(A9&lt;=$A$270,$D$270*$P$5,D9*$P$5),2)</f>
        <v>54.05</v>
      </c>
      <c r="G9" s="162" t="n">
        <f aca="false">TRUNC(IF(A9&lt;=$A$270,$D$270*$P$6,D9*$P$6),2)</f>
        <v>18.01</v>
      </c>
      <c r="H9" s="161" t="n">
        <f aca="false">TRUNC($P$9,2)</f>
        <v>2.29</v>
      </c>
      <c r="I9" s="161" t="n">
        <f aca="false">TRUNC(IF(A9&lt;$A$427,$D$427*$R$10+$P$10,IF(A9&gt;$A$782,$D$782*$R$10+$P$10,D9*$R$10+$P$10)),2)</f>
        <v>77.71</v>
      </c>
      <c r="J9" s="158" t="n">
        <f aca="false">TRUNC(IF(A9&lt;$A$427,($D$427*$R$11)+$P$11,IF(A9&gt;$A$782,$D$782*$R$11+$P$11,D9*$R$11+$P$11)),2)</f>
        <v>194.03</v>
      </c>
      <c r="K9" s="160" t="n">
        <f aca="false">TRUNC(IF(A9&lt;$A$427,$D$427*$R$12+$P$12,IF(A9&gt;$A$782,$D$782*$R$12+$P$12,D9*$R$12+$P$12)),2)</f>
        <v>138.66</v>
      </c>
      <c r="L9" s="163" t="n">
        <f aca="false">B9</f>
        <v>106</v>
      </c>
      <c r="M9" s="164" t="n">
        <f aca="false">A9</f>
        <v>212</v>
      </c>
      <c r="N9" s="165" t="n">
        <f aca="false">B9</f>
        <v>106</v>
      </c>
      <c r="O9" s="166" t="n">
        <f aca="false">A9</f>
        <v>212</v>
      </c>
      <c r="P9" s="188" t="n">
        <v>2.29</v>
      </c>
      <c r="Q9" s="188"/>
      <c r="R9" s="24"/>
      <c r="S9" s="189"/>
      <c r="T9" s="54"/>
      <c r="U9" s="171"/>
    </row>
    <row r="10" customFormat="false" ht="15.75" hidden="false" customHeight="true" outlineLevel="0" collapsed="false">
      <c r="A10" s="172" t="n">
        <v>213</v>
      </c>
      <c r="B10" s="173" t="n">
        <v>107</v>
      </c>
      <c r="C10" s="174" t="n">
        <f aca="false">ROUND($P$1*A10,2)</f>
        <v>12582.63</v>
      </c>
      <c r="D10" s="175" t="n">
        <f aca="false">TRUNC(C10/12,2)</f>
        <v>1048.55</v>
      </c>
      <c r="E10" s="176" t="n">
        <f aca="false">TRUNC(D10*$P$3,2)</f>
        <v>116.38</v>
      </c>
      <c r="F10" s="177" t="n">
        <f aca="false">TRUNC(IF(A10&lt;=$A$270,$D$270*$P$5,D10*$P$5),2)</f>
        <v>54.05</v>
      </c>
      <c r="G10" s="178" t="n">
        <f aca="false">TRUNC(IF(A10&lt;=$A$270,$D$270*$P$6,D10*$P$6),2)</f>
        <v>18.01</v>
      </c>
      <c r="H10" s="177" t="n">
        <f aca="false">TRUNC($P$9,2)</f>
        <v>2.29</v>
      </c>
      <c r="I10" s="177" t="n">
        <f aca="false">TRUNC(IF(A10&lt;$A$427,$D$427*$R$10+$P$10,IF(A10&gt;$A$782,$D$782*$R$10+$P$10,D10*$R$10+$P$10)),2)</f>
        <v>77.71</v>
      </c>
      <c r="J10" s="174" t="n">
        <f aca="false">TRUNC(IF(A10&lt;$A$427,($D$427*$R$11)+$P$11,IF(A10&gt;$A$782,$D$782*$R$11+$P$11,D10*$R$11+$P$11)),2)</f>
        <v>194.03</v>
      </c>
      <c r="K10" s="176" t="n">
        <f aca="false">TRUNC(IF(A10&lt;$A$427,$D$427*$R$12+$P$12,IF(A10&gt;$A$782,$D$782*$R$12+$P$12,D10*$R$12+$P$12)),2)</f>
        <v>138.66</v>
      </c>
      <c r="L10" s="179" t="n">
        <f aca="false">B10</f>
        <v>107</v>
      </c>
      <c r="M10" s="180" t="n">
        <f aca="false">A10</f>
        <v>213</v>
      </c>
      <c r="N10" s="181" t="n">
        <f aca="false">B10</f>
        <v>107</v>
      </c>
      <c r="O10" s="182" t="n">
        <f aca="false">A10</f>
        <v>213</v>
      </c>
      <c r="P10" s="188" t="n">
        <v>10.67</v>
      </c>
      <c r="Q10" s="188"/>
      <c r="R10" s="190" t="n">
        <v>0.03</v>
      </c>
      <c r="S10" s="190"/>
      <c r="T10" s="190"/>
      <c r="U10" s="171"/>
    </row>
    <row r="11" customFormat="false" ht="15.75" hidden="false" customHeight="true" outlineLevel="0" collapsed="false">
      <c r="A11" s="156" t="n">
        <v>214</v>
      </c>
      <c r="B11" s="157" t="n">
        <v>108</v>
      </c>
      <c r="C11" s="158" t="n">
        <f aca="false">ROUND($P$1*A11,2)</f>
        <v>12641.71</v>
      </c>
      <c r="D11" s="159" t="n">
        <f aca="false">TRUNC(C11/12,2)</f>
        <v>1053.47</v>
      </c>
      <c r="E11" s="160" t="n">
        <f aca="false">TRUNC(D11*$P$3,2)</f>
        <v>116.93</v>
      </c>
      <c r="F11" s="161" t="n">
        <f aca="false">TRUNC(IF(A11&lt;=$A$270,$D$270*$P$5,D11*$P$5),2)</f>
        <v>54.05</v>
      </c>
      <c r="G11" s="162" t="n">
        <f aca="false">TRUNC(IF(A11&lt;=$A$270,$D$270*$P$6,D11*$P$6),2)</f>
        <v>18.01</v>
      </c>
      <c r="H11" s="161" t="n">
        <f aca="false">TRUNC($P$9,2)</f>
        <v>2.29</v>
      </c>
      <c r="I11" s="161" t="n">
        <f aca="false">TRUNC(IF(A11&lt;$A$427,$D$427*$R$10+$P$10,IF(A11&gt;$A$782,$D$782*$R$10+$P$10,D11*$R$10+$P$10)),2)</f>
        <v>77.71</v>
      </c>
      <c r="J11" s="158" t="n">
        <f aca="false">TRUNC(IF(A11&lt;$A$427,($D$427*$R$11)+$P$11,IF(A11&gt;$A$782,$D$782*$R$11+$P$11,D11*$R$11+$P$11)),2)</f>
        <v>194.03</v>
      </c>
      <c r="K11" s="160" t="n">
        <f aca="false">TRUNC(IF(A11&lt;$A$427,$D$427*$R$12+$P$12,IF(A11&gt;$A$782,$D$782*$R$12+$P$12,D11*$R$12+$P$12)),2)</f>
        <v>138.66</v>
      </c>
      <c r="L11" s="163" t="n">
        <f aca="false">B11</f>
        <v>108</v>
      </c>
      <c r="M11" s="164" t="n">
        <f aca="false">A11</f>
        <v>214</v>
      </c>
      <c r="N11" s="165" t="n">
        <f aca="false">B11</f>
        <v>108</v>
      </c>
      <c r="O11" s="166" t="n">
        <f aca="false">A11</f>
        <v>214</v>
      </c>
      <c r="P11" s="188" t="n">
        <v>15.24</v>
      </c>
      <c r="Q11" s="188"/>
      <c r="R11" s="190" t="n">
        <v>0.08</v>
      </c>
      <c r="S11" s="190"/>
      <c r="T11" s="190"/>
      <c r="U11" s="171"/>
    </row>
    <row r="12" customFormat="false" ht="15.75" hidden="false" customHeight="true" outlineLevel="0" collapsed="false">
      <c r="A12" s="172" t="n">
        <v>215</v>
      </c>
      <c r="B12" s="173" t="n">
        <v>109</v>
      </c>
      <c r="C12" s="174" t="n">
        <f aca="false">ROUND($P$1*A12,2)</f>
        <v>12700.78</v>
      </c>
      <c r="D12" s="175" t="n">
        <f aca="false">TRUNC(C12/12,2)</f>
        <v>1058.39</v>
      </c>
      <c r="E12" s="176" t="n">
        <f aca="false">TRUNC(D12*$P$3,2)</f>
        <v>117.48</v>
      </c>
      <c r="F12" s="177" t="n">
        <f aca="false">TRUNC(IF(A12&lt;=$A$270,$D$270*$P$5,D12*$P$5),2)</f>
        <v>54.05</v>
      </c>
      <c r="G12" s="178" t="n">
        <f aca="false">TRUNC(IF(A12&lt;=$A$270,$D$270*$P$6,D12*$P$6),2)</f>
        <v>18.01</v>
      </c>
      <c r="H12" s="177" t="n">
        <f aca="false">TRUNC($P$9,2)</f>
        <v>2.29</v>
      </c>
      <c r="I12" s="177" t="n">
        <f aca="false">TRUNC(IF(A12&lt;$A$427,$D$427*$R$10+$P$10,IF(A12&gt;$A$782,$D$782*$R$10+$P$10,D12*$R$10+$P$10)),2)</f>
        <v>77.71</v>
      </c>
      <c r="J12" s="174" t="n">
        <f aca="false">TRUNC(IF(A12&lt;$A$427,($D$427*$R$11)+$P$11,IF(A12&gt;$A$782,$D$782*$R$11+$P$11,D12*$R$11+$P$11)),2)</f>
        <v>194.03</v>
      </c>
      <c r="K12" s="176" t="n">
        <f aca="false">TRUNC(IF(A12&lt;$A$427,$D$427*$R$12+$P$12,IF(A12&gt;$A$782,$D$782*$R$12+$P$12,D12*$R$12+$P$12)),2)</f>
        <v>138.66</v>
      </c>
      <c r="L12" s="179" t="n">
        <f aca="false">B12</f>
        <v>109</v>
      </c>
      <c r="M12" s="180" t="n">
        <f aca="false">A12</f>
        <v>215</v>
      </c>
      <c r="N12" s="181" t="n">
        <f aca="false">B12</f>
        <v>109</v>
      </c>
      <c r="O12" s="182" t="n">
        <f aca="false">A12</f>
        <v>215</v>
      </c>
      <c r="P12" s="191" t="n">
        <v>4.57</v>
      </c>
      <c r="Q12" s="191"/>
      <c r="R12" s="192" t="n">
        <v>0.06</v>
      </c>
      <c r="S12" s="192"/>
      <c r="T12" s="192"/>
      <c r="U12" s="171"/>
    </row>
    <row r="13" s="20" customFormat="true" ht="15.75" hidden="false" customHeight="true" outlineLevel="0" collapsed="false">
      <c r="A13" s="156" t="n">
        <v>215</v>
      </c>
      <c r="B13" s="157" t="n">
        <v>110</v>
      </c>
      <c r="C13" s="158" t="n">
        <f aca="false">ROUND($P$1*A13,2)</f>
        <v>12700.78</v>
      </c>
      <c r="D13" s="159" t="n">
        <f aca="false">TRUNC(C13/12,2)</f>
        <v>1058.39</v>
      </c>
      <c r="E13" s="160" t="n">
        <f aca="false">TRUNC(D13*$P$3,2)</f>
        <v>117.48</v>
      </c>
      <c r="F13" s="161" t="n">
        <f aca="false">TRUNC(IF(A13&lt;=$A$270,$D$270*$P$5,D13*$P$5),2)</f>
        <v>54.05</v>
      </c>
      <c r="G13" s="162" t="n">
        <f aca="false">TRUNC(IF(A13&lt;=$A$270,$D$270*$P$6,D13*$P$6),2)</f>
        <v>18.01</v>
      </c>
      <c r="H13" s="161" t="n">
        <f aca="false">TRUNC($P$9,2)</f>
        <v>2.29</v>
      </c>
      <c r="I13" s="161" t="n">
        <f aca="false">TRUNC(IF(A13&lt;$A$427,$D$427*$R$10+$P$10,IF(A13&gt;$A$782,$D$782*$R$10+$P$10,D13*$R$10+$P$10)),2)</f>
        <v>77.71</v>
      </c>
      <c r="J13" s="158" t="n">
        <f aca="false">TRUNC(IF(A13&lt;$A$427,($D$427*$R$11)+$P$11,IF(A13&gt;$A$782,$D$782*$R$11+$P$11,D13*$R$11+$P$11)),2)</f>
        <v>194.03</v>
      </c>
      <c r="K13" s="160" t="n">
        <f aca="false">TRUNC(IF(A13&lt;$A$427,$D$427*$R$12+$P$12,IF(A13&gt;$A$782,$D$782*$R$12+$P$12,D13*$R$12+$P$12)),2)</f>
        <v>138.66</v>
      </c>
      <c r="L13" s="163" t="n">
        <f aca="false">B13</f>
        <v>110</v>
      </c>
      <c r="M13" s="164" t="n">
        <f aca="false">A13</f>
        <v>215</v>
      </c>
      <c r="N13" s="165" t="n">
        <f aca="false">B13</f>
        <v>110</v>
      </c>
      <c r="O13" s="166" t="n">
        <f aca="false">A13</f>
        <v>215</v>
      </c>
      <c r="U13" s="171"/>
    </row>
    <row r="14" s="20" customFormat="true" ht="15.75" hidden="false" customHeight="true" outlineLevel="0" collapsed="false">
      <c r="A14" s="172" t="n">
        <v>216</v>
      </c>
      <c r="B14" s="173" t="n">
        <v>111</v>
      </c>
      <c r="C14" s="174" t="n">
        <f aca="false">ROUND($P$1*A14,2)</f>
        <v>12759.85</v>
      </c>
      <c r="D14" s="175" t="n">
        <f aca="false">TRUNC(C14/12,2)</f>
        <v>1063.32</v>
      </c>
      <c r="E14" s="176" t="n">
        <f aca="false">TRUNC(D14*$P$3,2)</f>
        <v>118.02</v>
      </c>
      <c r="F14" s="177" t="n">
        <f aca="false">TRUNC(IF(A14&lt;=$A$270,$D$270*$P$5,D14*$P$5),2)</f>
        <v>54.05</v>
      </c>
      <c r="G14" s="178" t="n">
        <f aca="false">TRUNC(IF(A14&lt;=$A$270,$D$270*$P$6,D14*$P$6),2)</f>
        <v>18.01</v>
      </c>
      <c r="H14" s="177" t="n">
        <f aca="false">TRUNC($P$9,2)</f>
        <v>2.29</v>
      </c>
      <c r="I14" s="177" t="n">
        <f aca="false">TRUNC(IF(A14&lt;$A$427,$D$427*$R$10+$P$10,IF(A14&gt;$A$782,$D$782*$R$10+$P$10,D14*$R$10+$P$10)),2)</f>
        <v>77.71</v>
      </c>
      <c r="J14" s="174" t="n">
        <f aca="false">TRUNC(IF(A14&lt;$A$427,($D$427*$R$11)+$P$11,IF(A14&gt;$A$782,$D$782*$R$11+$P$11,D14*$R$11+$P$11)),2)</f>
        <v>194.03</v>
      </c>
      <c r="K14" s="176" t="n">
        <f aca="false">TRUNC(IF(A14&lt;$A$427,$D$427*$R$12+$P$12,IF(A14&gt;$A$782,$D$782*$R$12+$P$12,D14*$R$12+$P$12)),2)</f>
        <v>138.66</v>
      </c>
      <c r="L14" s="179" t="n">
        <f aca="false">B14</f>
        <v>111</v>
      </c>
      <c r="M14" s="180" t="n">
        <f aca="false">A14</f>
        <v>216</v>
      </c>
      <c r="N14" s="181" t="n">
        <f aca="false">B14</f>
        <v>111</v>
      </c>
      <c r="O14" s="182" t="n">
        <f aca="false">A14</f>
        <v>216</v>
      </c>
      <c r="U14" s="171"/>
    </row>
    <row r="15" s="20" customFormat="true" ht="15.75" hidden="false" customHeight="true" outlineLevel="0" collapsed="false">
      <c r="A15" s="156" t="n">
        <v>217</v>
      </c>
      <c r="B15" s="157" t="n">
        <v>112</v>
      </c>
      <c r="C15" s="158" t="n">
        <f aca="false">ROUND($P$1*A15,2)</f>
        <v>12818.93</v>
      </c>
      <c r="D15" s="159" t="n">
        <f aca="false">TRUNC(C15/12,2)</f>
        <v>1068.24</v>
      </c>
      <c r="E15" s="160" t="n">
        <f aca="false">TRUNC(D15*$P$3,2)</f>
        <v>118.57</v>
      </c>
      <c r="F15" s="161" t="n">
        <f aca="false">TRUNC(IF(A15&lt;=$A$270,$D$270*$P$5,D15*$P$5),2)</f>
        <v>54.05</v>
      </c>
      <c r="G15" s="162" t="n">
        <f aca="false">TRUNC(IF(A15&lt;=$A$270,$D$270*$P$6,D15*$P$6),2)</f>
        <v>18.01</v>
      </c>
      <c r="H15" s="161" t="n">
        <f aca="false">TRUNC($P$9,2)</f>
        <v>2.29</v>
      </c>
      <c r="I15" s="161" t="n">
        <f aca="false">TRUNC(IF(A15&lt;$A$427,$D$427*$R$10+$P$10,IF(A15&gt;$A$782,$D$782*$R$10+$P$10,D15*$R$10+$P$10)),2)</f>
        <v>77.71</v>
      </c>
      <c r="J15" s="158" t="n">
        <f aca="false">TRUNC(IF(A15&lt;$A$427,($D$427*$R$11)+$P$11,IF(A15&gt;$A$782,$D$782*$R$11+$P$11,D15*$R$11+$P$11)),2)</f>
        <v>194.03</v>
      </c>
      <c r="K15" s="160" t="n">
        <f aca="false">TRUNC(IF(A15&lt;$A$427,$D$427*$R$12+$P$12,IF(A15&gt;$A$782,$D$782*$R$12+$P$12,D15*$R$12+$P$12)),2)</f>
        <v>138.66</v>
      </c>
      <c r="L15" s="163" t="n">
        <f aca="false">B15</f>
        <v>112</v>
      </c>
      <c r="M15" s="164" t="n">
        <f aca="false">A15</f>
        <v>217</v>
      </c>
      <c r="N15" s="165" t="n">
        <f aca="false">B15</f>
        <v>112</v>
      </c>
      <c r="O15" s="166" t="n">
        <f aca="false">A15</f>
        <v>217</v>
      </c>
      <c r="U15" s="171"/>
    </row>
    <row r="16" s="20" customFormat="true" ht="15.75" hidden="false" customHeight="true" outlineLevel="0" collapsed="false">
      <c r="A16" s="172" t="n">
        <v>218</v>
      </c>
      <c r="B16" s="173" t="n">
        <v>113</v>
      </c>
      <c r="C16" s="174" t="n">
        <f aca="false">ROUND($P$1*A16,2)</f>
        <v>12878</v>
      </c>
      <c r="D16" s="175" t="n">
        <f aca="false">TRUNC(C16/12,2)</f>
        <v>1073.16</v>
      </c>
      <c r="E16" s="176" t="n">
        <f aca="false">TRUNC(D16*$P$3,2)</f>
        <v>119.12</v>
      </c>
      <c r="F16" s="177" t="n">
        <f aca="false">TRUNC(IF(A16&lt;=$A$270,$D$270*$P$5,D16*$P$5),2)</f>
        <v>54.05</v>
      </c>
      <c r="G16" s="178" t="n">
        <f aca="false">TRUNC(IF(A16&lt;=$A$270,$D$270*$P$6,D16*$P$6),2)</f>
        <v>18.01</v>
      </c>
      <c r="H16" s="177" t="n">
        <f aca="false">TRUNC($P$9,2)</f>
        <v>2.29</v>
      </c>
      <c r="I16" s="177" t="n">
        <f aca="false">TRUNC(IF(A16&lt;$A$427,$D$427*$R$10+$P$10,IF(A16&gt;$A$782,$D$782*$R$10+$P$10,D16*$R$10+$P$10)),2)</f>
        <v>77.71</v>
      </c>
      <c r="J16" s="174" t="n">
        <f aca="false">TRUNC(IF(A16&lt;$A$427,($D$427*$R$11)+$P$11,IF(A16&gt;$A$782,$D$782*$R$11+$P$11,D16*$R$11+$P$11)),2)</f>
        <v>194.03</v>
      </c>
      <c r="K16" s="176" t="n">
        <f aca="false">TRUNC(IF(A16&lt;$A$427,$D$427*$R$12+$P$12,IF(A16&gt;$A$782,$D$782*$R$12+$P$12,D16*$R$12+$P$12)),2)</f>
        <v>138.66</v>
      </c>
      <c r="L16" s="179" t="n">
        <f aca="false">B16</f>
        <v>113</v>
      </c>
      <c r="M16" s="180" t="n">
        <f aca="false">A16</f>
        <v>218</v>
      </c>
      <c r="N16" s="181" t="n">
        <f aca="false">B16</f>
        <v>113</v>
      </c>
      <c r="O16" s="182" t="n">
        <f aca="false">A16</f>
        <v>218</v>
      </c>
      <c r="P16" s="193"/>
      <c r="U16" s="171"/>
    </row>
    <row r="17" customFormat="false" ht="15.75" hidden="false" customHeight="true" outlineLevel="0" collapsed="false">
      <c r="A17" s="156" t="n">
        <v>218</v>
      </c>
      <c r="B17" s="157" t="n">
        <v>114</v>
      </c>
      <c r="C17" s="158" t="n">
        <f aca="false">ROUND($P$1*A17,2)</f>
        <v>12878</v>
      </c>
      <c r="D17" s="159" t="n">
        <f aca="false">TRUNC(C17/12,2)</f>
        <v>1073.16</v>
      </c>
      <c r="E17" s="160" t="n">
        <f aca="false">TRUNC(D17*$P$3,2)</f>
        <v>119.12</v>
      </c>
      <c r="F17" s="161" t="n">
        <f aca="false">TRUNC(IF(A17&lt;=$A$270,$D$270*$P$5,D17*$P$5),2)</f>
        <v>54.05</v>
      </c>
      <c r="G17" s="162" t="n">
        <f aca="false">TRUNC(IF(A17&lt;=$A$270,$D$270*$P$6,D17*$P$6),2)</f>
        <v>18.01</v>
      </c>
      <c r="H17" s="161" t="n">
        <f aca="false">TRUNC($P$9,2)</f>
        <v>2.29</v>
      </c>
      <c r="I17" s="161" t="n">
        <f aca="false">TRUNC(IF(A17&lt;$A$427,$D$427*$R$10+$P$10,IF(A17&gt;$A$782,$D$782*$R$10+$P$10,D17*$R$10+$P$10)),2)</f>
        <v>77.71</v>
      </c>
      <c r="J17" s="158" t="n">
        <f aca="false">TRUNC(IF(A17&lt;$A$427,($D$427*$R$11)+$P$11,IF(A17&gt;$A$782,$D$782*$R$11+$P$11,D17*$R$11+$P$11)),2)</f>
        <v>194.03</v>
      </c>
      <c r="K17" s="160" t="n">
        <f aca="false">TRUNC(IF(A17&lt;$A$427,$D$427*$R$12+$P$12,IF(A17&gt;$A$782,$D$782*$R$12+$P$12,D17*$R$12+$P$12)),2)</f>
        <v>138.66</v>
      </c>
      <c r="L17" s="163" t="n">
        <f aca="false">B17</f>
        <v>114</v>
      </c>
      <c r="M17" s="164" t="n">
        <f aca="false">A17</f>
        <v>218</v>
      </c>
      <c r="N17" s="165" t="n">
        <f aca="false">B17</f>
        <v>114</v>
      </c>
      <c r="O17" s="166" t="n">
        <f aca="false">A17</f>
        <v>218</v>
      </c>
      <c r="P17" s="194"/>
      <c r="Q17" s="19"/>
      <c r="R17" s="19"/>
      <c r="S17" s="19"/>
      <c r="T17" s="19"/>
      <c r="U17" s="171"/>
    </row>
    <row r="18" customFormat="false" ht="15.75" hidden="false" customHeight="true" outlineLevel="0" collapsed="false">
      <c r="A18" s="172" t="n">
        <v>219</v>
      </c>
      <c r="B18" s="173" t="n">
        <v>115</v>
      </c>
      <c r="C18" s="174" t="n">
        <f aca="false">ROUND($P$1*A18,2)</f>
        <v>12937.07</v>
      </c>
      <c r="D18" s="175" t="n">
        <f aca="false">TRUNC(C18/12,2)</f>
        <v>1078.08</v>
      </c>
      <c r="E18" s="176" t="n">
        <f aca="false">TRUNC(D18*$P$3,2)</f>
        <v>119.66</v>
      </c>
      <c r="F18" s="177" t="n">
        <f aca="false">TRUNC(IF(A18&lt;=$A$270,$D$270*$P$5,D18*$P$5),2)</f>
        <v>54.05</v>
      </c>
      <c r="G18" s="178" t="n">
        <f aca="false">TRUNC(IF(A18&lt;=$A$270,$D$270*$P$6,D18*$P$6),2)</f>
        <v>18.01</v>
      </c>
      <c r="H18" s="177" t="n">
        <f aca="false">TRUNC($P$9,2)</f>
        <v>2.29</v>
      </c>
      <c r="I18" s="177" t="n">
        <f aca="false">TRUNC(IF(A18&lt;$A$427,$D$427*$R$10+$P$10,IF(A18&gt;$A$782,$D$782*$R$10+$P$10,D18*$R$10+$P$10)),2)</f>
        <v>77.71</v>
      </c>
      <c r="J18" s="174" t="n">
        <f aca="false">TRUNC(IF(A18&lt;$A$427,($D$427*$R$11)+$P$11,IF(A18&gt;$A$782,$D$782*$R$11+$P$11,D18*$R$11+$P$11)),2)</f>
        <v>194.03</v>
      </c>
      <c r="K18" s="176" t="n">
        <f aca="false">TRUNC(IF(A18&lt;$A$427,$D$427*$R$12+$P$12,IF(A18&gt;$A$782,$D$782*$R$12+$P$12,D18*$R$12+$P$12)),2)</f>
        <v>138.66</v>
      </c>
      <c r="L18" s="179" t="n">
        <f aca="false">B18</f>
        <v>115</v>
      </c>
      <c r="M18" s="180" t="n">
        <f aca="false">A18</f>
        <v>219</v>
      </c>
      <c r="N18" s="181" t="n">
        <f aca="false">B18</f>
        <v>115</v>
      </c>
      <c r="O18" s="182" t="n">
        <f aca="false">A18</f>
        <v>219</v>
      </c>
      <c r="U18" s="171"/>
    </row>
    <row r="19" customFormat="false" ht="15.75" hidden="false" customHeight="true" outlineLevel="0" collapsed="false">
      <c r="A19" s="156" t="n">
        <v>220</v>
      </c>
      <c r="B19" s="157" t="n">
        <v>116</v>
      </c>
      <c r="C19" s="158" t="n">
        <f aca="false">ROUND($P$1*A19,2)</f>
        <v>12996.15</v>
      </c>
      <c r="D19" s="159" t="n">
        <f aca="false">TRUNC(C19/12,2)</f>
        <v>1083.01</v>
      </c>
      <c r="E19" s="160" t="n">
        <f aca="false">TRUNC(D19*$P$3,2)</f>
        <v>120.21</v>
      </c>
      <c r="F19" s="161" t="n">
        <f aca="false">TRUNC(IF(A19&lt;=$A$270,$D$270*$P$5,D19*$P$5),2)</f>
        <v>54.05</v>
      </c>
      <c r="G19" s="162" t="n">
        <f aca="false">TRUNC(IF(A19&lt;=$A$270,$D$270*$P$6,D19*$P$6),2)</f>
        <v>18.01</v>
      </c>
      <c r="H19" s="161" t="n">
        <f aca="false">TRUNC($P$9,2)</f>
        <v>2.29</v>
      </c>
      <c r="I19" s="161" t="n">
        <f aca="false">TRUNC(IF(A19&lt;$A$427,$D$427*$R$10+$P$10,IF(A19&gt;$A$782,$D$782*$R$10+$P$10,D19*$R$10+$P$10)),2)</f>
        <v>77.71</v>
      </c>
      <c r="J19" s="158" t="n">
        <f aca="false">TRUNC(IF(A19&lt;$A$427,($D$427*$R$11)+$P$11,IF(A19&gt;$A$782,$D$782*$R$11+$P$11,D19*$R$11+$P$11)),2)</f>
        <v>194.03</v>
      </c>
      <c r="K19" s="160" t="n">
        <f aca="false">TRUNC(IF(A19&lt;$A$427,$D$427*$R$12+$P$12,IF(A19&gt;$A$782,$D$782*$R$12+$P$12,D19*$R$12+$P$12)),2)</f>
        <v>138.66</v>
      </c>
      <c r="L19" s="163" t="n">
        <f aca="false">B19</f>
        <v>116</v>
      </c>
      <c r="M19" s="164" t="n">
        <f aca="false">A19</f>
        <v>220</v>
      </c>
      <c r="N19" s="165" t="n">
        <f aca="false">B19</f>
        <v>116</v>
      </c>
      <c r="O19" s="166" t="n">
        <f aca="false">A19</f>
        <v>220</v>
      </c>
      <c r="U19" s="171"/>
    </row>
    <row r="20" s="20" customFormat="true" ht="15.75" hidden="false" customHeight="true" outlineLevel="0" collapsed="false">
      <c r="A20" s="172" t="n">
        <v>220</v>
      </c>
      <c r="B20" s="173" t="n">
        <v>117</v>
      </c>
      <c r="C20" s="174" t="n">
        <f aca="false">ROUND($P$1*A20,2)</f>
        <v>12996.15</v>
      </c>
      <c r="D20" s="175" t="n">
        <f aca="false">TRUNC(C20/12,2)</f>
        <v>1083.01</v>
      </c>
      <c r="E20" s="176" t="n">
        <f aca="false">TRUNC(D20*$P$3,2)</f>
        <v>120.21</v>
      </c>
      <c r="F20" s="177" t="n">
        <f aca="false">TRUNC(IF(A20&lt;=$A$270,$D$270*$P$5,D20*$P$5),2)</f>
        <v>54.05</v>
      </c>
      <c r="G20" s="178" t="n">
        <f aca="false">TRUNC(IF(A20&lt;=$A$270,$D$270*$P$6,D20*$P$6),2)</f>
        <v>18.01</v>
      </c>
      <c r="H20" s="177" t="n">
        <f aca="false">TRUNC($P$9,2)</f>
        <v>2.29</v>
      </c>
      <c r="I20" s="177" t="n">
        <f aca="false">TRUNC(IF(A20&lt;$A$427,$D$427*$R$10+$P$10,IF(A20&gt;$A$782,$D$782*$R$10+$P$10,D20*$R$10+$P$10)),2)</f>
        <v>77.71</v>
      </c>
      <c r="J20" s="174" t="n">
        <f aca="false">TRUNC(IF(A20&lt;$A$427,($D$427*$R$11)+$P$11,IF(A20&gt;$A$782,$D$782*$R$11+$P$11,D20*$R$11+$P$11)),2)</f>
        <v>194.03</v>
      </c>
      <c r="K20" s="176" t="n">
        <f aca="false">TRUNC(IF(A20&lt;$A$427,$D$427*$R$12+$P$12,IF(A20&gt;$A$782,$D$782*$R$12+$P$12,D20*$R$12+$P$12)),2)</f>
        <v>138.66</v>
      </c>
      <c r="L20" s="179" t="n">
        <f aca="false">B20</f>
        <v>117</v>
      </c>
      <c r="M20" s="180" t="n">
        <f aca="false">A20</f>
        <v>220</v>
      </c>
      <c r="N20" s="181" t="n">
        <f aca="false">B20</f>
        <v>117</v>
      </c>
      <c r="O20" s="182" t="n">
        <f aca="false">A20</f>
        <v>220</v>
      </c>
      <c r="U20" s="171"/>
    </row>
    <row r="21" s="20" customFormat="true" ht="15.75" hidden="false" customHeight="true" outlineLevel="0" collapsed="false">
      <c r="A21" s="156" t="n">
        <v>221</v>
      </c>
      <c r="B21" s="157" t="n">
        <v>118</v>
      </c>
      <c r="C21" s="158" t="n">
        <f aca="false">ROUND($P$1*A21,2)</f>
        <v>13055.22</v>
      </c>
      <c r="D21" s="159" t="n">
        <f aca="false">TRUNC(C21/12,2)</f>
        <v>1087.93</v>
      </c>
      <c r="E21" s="160" t="n">
        <f aca="false">TRUNC(D21*$P$3,2)</f>
        <v>120.76</v>
      </c>
      <c r="F21" s="161" t="n">
        <f aca="false">TRUNC(IF(A21&lt;=$A$270,$D$270*$P$5,D21*$P$5),2)</f>
        <v>54.05</v>
      </c>
      <c r="G21" s="162" t="n">
        <f aca="false">TRUNC(IF(A21&lt;=$A$270,$D$270*$P$6,D21*$P$6),2)</f>
        <v>18.01</v>
      </c>
      <c r="H21" s="161" t="n">
        <f aca="false">TRUNC($P$9,2)</f>
        <v>2.29</v>
      </c>
      <c r="I21" s="161" t="n">
        <f aca="false">TRUNC(IF(A21&lt;$A$427,$D$427*$R$10+$P$10,IF(A21&gt;$A$782,$D$782*$R$10+$P$10,D21*$R$10+$P$10)),2)</f>
        <v>77.71</v>
      </c>
      <c r="J21" s="158" t="n">
        <f aca="false">TRUNC(IF(A21&lt;$A$427,($D$427*$R$11)+$P$11,IF(A21&gt;$A$782,$D$782*$R$11+$P$11,D21*$R$11+$P$11)),2)</f>
        <v>194.03</v>
      </c>
      <c r="K21" s="160" t="n">
        <f aca="false">TRUNC(IF(A21&lt;$A$427,$D$427*$R$12+$P$12,IF(A21&gt;$A$782,$D$782*$R$12+$P$12,D21*$R$12+$P$12)),2)</f>
        <v>138.66</v>
      </c>
      <c r="L21" s="163" t="n">
        <f aca="false">B21</f>
        <v>118</v>
      </c>
      <c r="M21" s="164" t="n">
        <f aca="false">A21</f>
        <v>221</v>
      </c>
      <c r="N21" s="165" t="n">
        <f aca="false">B21</f>
        <v>118</v>
      </c>
      <c r="O21" s="166" t="n">
        <f aca="false">A21</f>
        <v>221</v>
      </c>
      <c r="U21" s="171"/>
    </row>
    <row r="22" customFormat="false" ht="15.75" hidden="false" customHeight="true" outlineLevel="0" collapsed="false">
      <c r="A22" s="172" t="n">
        <v>222</v>
      </c>
      <c r="B22" s="173" t="n">
        <v>119</v>
      </c>
      <c r="C22" s="174" t="n">
        <f aca="false">ROUND($P$1*A22,2)</f>
        <v>13114.29</v>
      </c>
      <c r="D22" s="175" t="n">
        <f aca="false">TRUNC(C22/12,2)</f>
        <v>1092.85</v>
      </c>
      <c r="E22" s="176" t="n">
        <f aca="false">TRUNC(D22*$P$3,2)</f>
        <v>121.3</v>
      </c>
      <c r="F22" s="177" t="n">
        <f aca="false">TRUNC(IF(A22&lt;=$A$270,$D$270*$P$5,D22*$P$5),2)</f>
        <v>54.05</v>
      </c>
      <c r="G22" s="178" t="n">
        <f aca="false">TRUNC(IF(A22&lt;=$A$270,$D$270*$P$6,D22*$P$6),2)</f>
        <v>18.01</v>
      </c>
      <c r="H22" s="177" t="n">
        <f aca="false">TRUNC($P$9,2)</f>
        <v>2.29</v>
      </c>
      <c r="I22" s="177" t="n">
        <f aca="false">TRUNC(IF(A22&lt;$A$427,$D$427*$R$10+$P$10,IF(A22&gt;$A$782,$D$782*$R$10+$P$10,D22*$R$10+$P$10)),2)</f>
        <v>77.71</v>
      </c>
      <c r="J22" s="174" t="n">
        <f aca="false">TRUNC(IF(A22&lt;$A$427,($D$427*$R$11)+$P$11,IF(A22&gt;$A$782,$D$782*$R$11+$P$11,D22*$R$11+$P$11)),2)</f>
        <v>194.03</v>
      </c>
      <c r="K22" s="176" t="n">
        <f aca="false">TRUNC(IF(A22&lt;$A$427,$D$427*$R$12+$P$12,IF(A22&gt;$A$782,$D$782*$R$12+$P$12,D22*$R$12+$P$12)),2)</f>
        <v>138.66</v>
      </c>
      <c r="L22" s="179" t="n">
        <f aca="false">B22</f>
        <v>119</v>
      </c>
      <c r="M22" s="180" t="n">
        <f aca="false">A22</f>
        <v>222</v>
      </c>
      <c r="N22" s="181" t="n">
        <f aca="false">B22</f>
        <v>119</v>
      </c>
      <c r="O22" s="182" t="n">
        <f aca="false">A22</f>
        <v>222</v>
      </c>
      <c r="R22" s="195"/>
      <c r="S22" s="136"/>
      <c r="U22" s="171"/>
    </row>
    <row r="23" s="20" customFormat="true" ht="15.75" hidden="false" customHeight="true" outlineLevel="0" collapsed="false">
      <c r="A23" s="156" t="n">
        <v>223</v>
      </c>
      <c r="B23" s="157" t="n">
        <v>120</v>
      </c>
      <c r="C23" s="158" t="n">
        <f aca="false">ROUND($P$1*A23,2)</f>
        <v>13173.37</v>
      </c>
      <c r="D23" s="159" t="n">
        <f aca="false">TRUNC(C23/12,2)</f>
        <v>1097.78</v>
      </c>
      <c r="E23" s="160" t="n">
        <f aca="false">TRUNC(D23*$P$3,2)</f>
        <v>121.85</v>
      </c>
      <c r="F23" s="161" t="n">
        <f aca="false">TRUNC(IF(A23&lt;=$A$270,$D$270*$P$5,D23*$P$5),2)</f>
        <v>54.05</v>
      </c>
      <c r="G23" s="162" t="n">
        <f aca="false">TRUNC(IF(A23&lt;=$A$270,$D$270*$P$6,D23*$P$6),2)</f>
        <v>18.01</v>
      </c>
      <c r="H23" s="161" t="n">
        <f aca="false">TRUNC($P$9,2)</f>
        <v>2.29</v>
      </c>
      <c r="I23" s="161" t="n">
        <f aca="false">TRUNC(IF(A23&lt;$A$427,$D$427*$R$10+$P$10,IF(A23&gt;$A$782,$D$782*$R$10+$P$10,D23*$R$10+$P$10)),2)</f>
        <v>77.71</v>
      </c>
      <c r="J23" s="158" t="n">
        <f aca="false">TRUNC(IF(A23&lt;$A$427,($D$427*$R$11)+$P$11,IF(A23&gt;$A$782,$D$782*$R$11+$P$11,D23*$R$11+$P$11)),2)</f>
        <v>194.03</v>
      </c>
      <c r="K23" s="160" t="n">
        <f aca="false">TRUNC(IF(A23&lt;$A$427,$D$427*$R$12+$P$12,IF(A23&gt;$A$782,$D$782*$R$12+$P$12,D23*$R$12+$P$12)),2)</f>
        <v>138.66</v>
      </c>
      <c r="L23" s="163" t="n">
        <f aca="false">B23</f>
        <v>120</v>
      </c>
      <c r="M23" s="164" t="n">
        <f aca="false">A23</f>
        <v>223</v>
      </c>
      <c r="N23" s="165" t="n">
        <f aca="false">B23</f>
        <v>120</v>
      </c>
      <c r="O23" s="166" t="n">
        <f aca="false">A23</f>
        <v>223</v>
      </c>
      <c r="U23" s="171"/>
    </row>
    <row r="24" s="20" customFormat="true" ht="15.75" hidden="false" customHeight="true" outlineLevel="0" collapsed="false">
      <c r="A24" s="172" t="n">
        <v>224</v>
      </c>
      <c r="B24" s="173" t="n">
        <v>121</v>
      </c>
      <c r="C24" s="174" t="n">
        <f aca="false">ROUND($P$1*A24,2)</f>
        <v>13232.44</v>
      </c>
      <c r="D24" s="175" t="n">
        <f aca="false">TRUNC(C24/12,2)</f>
        <v>1102.7</v>
      </c>
      <c r="E24" s="176" t="n">
        <f aca="false">TRUNC(D24*$P$3,2)</f>
        <v>122.39</v>
      </c>
      <c r="F24" s="177" t="n">
        <f aca="false">TRUNC(IF(A24&lt;=$A$270,$D$270*$P$5,D24*$P$5),2)</f>
        <v>54.05</v>
      </c>
      <c r="G24" s="178" t="n">
        <f aca="false">TRUNC(IF(A24&lt;=$A$270,$D$270*$P$6,D24*$P$6),2)</f>
        <v>18.01</v>
      </c>
      <c r="H24" s="177" t="n">
        <f aca="false">TRUNC($P$9,2)</f>
        <v>2.29</v>
      </c>
      <c r="I24" s="177" t="n">
        <f aca="false">TRUNC(IF(A24&lt;$A$427,$D$427*$R$10+$P$10,IF(A24&gt;$A$782,$D$782*$R$10+$P$10,D24*$R$10+$P$10)),2)</f>
        <v>77.71</v>
      </c>
      <c r="J24" s="174" t="n">
        <f aca="false">TRUNC(IF(A24&lt;$A$427,($D$427*$R$11)+$P$11,IF(A24&gt;$A$782,$D$782*$R$11+$P$11,D24*$R$11+$P$11)),2)</f>
        <v>194.03</v>
      </c>
      <c r="K24" s="176" t="n">
        <f aca="false">TRUNC(IF(A24&lt;$A$427,$D$427*$R$12+$P$12,IF(A24&gt;$A$782,$D$782*$R$12+$P$12,D24*$R$12+$P$12)),2)</f>
        <v>138.66</v>
      </c>
      <c r="L24" s="179" t="n">
        <f aca="false">B24</f>
        <v>121</v>
      </c>
      <c r="M24" s="180" t="n">
        <f aca="false">A24</f>
        <v>224</v>
      </c>
      <c r="N24" s="181" t="n">
        <f aca="false">B24</f>
        <v>121</v>
      </c>
      <c r="O24" s="182" t="n">
        <f aca="false">A24</f>
        <v>224</v>
      </c>
      <c r="U24" s="171"/>
    </row>
    <row r="25" s="20" customFormat="true" ht="15.75" hidden="false" customHeight="true" outlineLevel="0" collapsed="false">
      <c r="A25" s="156" t="n">
        <v>225</v>
      </c>
      <c r="B25" s="157" t="n">
        <v>122</v>
      </c>
      <c r="C25" s="158" t="n">
        <f aca="false">ROUND($P$1*A25,2)</f>
        <v>13291.52</v>
      </c>
      <c r="D25" s="159" t="n">
        <f aca="false">TRUNC(C25/12,2)</f>
        <v>1107.62</v>
      </c>
      <c r="E25" s="160" t="n">
        <f aca="false">TRUNC(D25*$P$3,2)</f>
        <v>122.94</v>
      </c>
      <c r="F25" s="161" t="n">
        <f aca="false">TRUNC(IF(A25&lt;=$A$270,$D$270*$P$5,D25*$P$5),2)</f>
        <v>54.05</v>
      </c>
      <c r="G25" s="162" t="n">
        <f aca="false">TRUNC(IF(A25&lt;=$A$270,$D$270*$P$6,D25*$P$6),2)</f>
        <v>18.01</v>
      </c>
      <c r="H25" s="161" t="n">
        <f aca="false">TRUNC($P$9,2)</f>
        <v>2.29</v>
      </c>
      <c r="I25" s="161" t="n">
        <f aca="false">TRUNC(IF(A25&lt;$A$427,$D$427*$R$10+$P$10,IF(A25&gt;$A$782,$D$782*$R$10+$P$10,D25*$R$10+$P$10)),2)</f>
        <v>77.71</v>
      </c>
      <c r="J25" s="158" t="n">
        <f aca="false">TRUNC(IF(A25&lt;$A$427,($D$427*$R$11)+$P$11,IF(A25&gt;$A$782,$D$782*$R$11+$P$11,D25*$R$11+$P$11)),2)</f>
        <v>194.03</v>
      </c>
      <c r="K25" s="160" t="n">
        <f aca="false">TRUNC(IF(A25&lt;$A$427,$D$427*$R$12+$P$12,IF(A25&gt;$A$782,$D$782*$R$12+$P$12,D25*$R$12+$P$12)),2)</f>
        <v>138.66</v>
      </c>
      <c r="L25" s="163" t="n">
        <f aca="false">B25</f>
        <v>122</v>
      </c>
      <c r="M25" s="164" t="n">
        <f aca="false">A25</f>
        <v>225</v>
      </c>
      <c r="N25" s="165" t="n">
        <f aca="false">B25</f>
        <v>122</v>
      </c>
      <c r="O25" s="166" t="n">
        <f aca="false">A25</f>
        <v>225</v>
      </c>
      <c r="U25" s="171"/>
    </row>
    <row r="26" s="20" customFormat="true" ht="15.75" hidden="false" customHeight="true" outlineLevel="0" collapsed="false">
      <c r="A26" s="172" t="n">
        <v>226</v>
      </c>
      <c r="B26" s="173" t="n">
        <v>123</v>
      </c>
      <c r="C26" s="174" t="n">
        <f aca="false">ROUND($P$1*A26,2)</f>
        <v>13350.59</v>
      </c>
      <c r="D26" s="175" t="n">
        <f aca="false">TRUNC(C26/12,2)</f>
        <v>1112.54</v>
      </c>
      <c r="E26" s="176" t="n">
        <f aca="false">TRUNC(D26*$P$3,2)</f>
        <v>123.49</v>
      </c>
      <c r="F26" s="177" t="n">
        <f aca="false">TRUNC(IF(A26&lt;=$A$270,$D$270*$P$5,D26*$P$5),2)</f>
        <v>54.05</v>
      </c>
      <c r="G26" s="178" t="n">
        <f aca="false">TRUNC(IF(A26&lt;=$A$270,$D$270*$P$6,D26*$P$6),2)</f>
        <v>18.01</v>
      </c>
      <c r="H26" s="177" t="n">
        <f aca="false">TRUNC($P$9,2)</f>
        <v>2.29</v>
      </c>
      <c r="I26" s="177" t="n">
        <f aca="false">TRUNC(IF(A26&lt;$A$427,$D$427*$R$10+$P$10,IF(A26&gt;$A$782,$D$782*$R$10+$P$10,D26*$R$10+$P$10)),2)</f>
        <v>77.71</v>
      </c>
      <c r="J26" s="174" t="n">
        <f aca="false">TRUNC(IF(A26&lt;$A$427,($D$427*$R$11)+$P$11,IF(A26&gt;$A$782,$D$782*$R$11+$P$11,D26*$R$11+$P$11)),2)</f>
        <v>194.03</v>
      </c>
      <c r="K26" s="176" t="n">
        <f aca="false">TRUNC(IF(A26&lt;$A$427,$D$427*$R$12+$P$12,IF(A26&gt;$A$782,$D$782*$R$12+$P$12,D26*$R$12+$P$12)),2)</f>
        <v>138.66</v>
      </c>
      <c r="L26" s="179" t="n">
        <f aca="false">B26</f>
        <v>123</v>
      </c>
      <c r="M26" s="180" t="n">
        <f aca="false">A26</f>
        <v>226</v>
      </c>
      <c r="N26" s="181" t="n">
        <f aca="false">B26</f>
        <v>123</v>
      </c>
      <c r="O26" s="182" t="n">
        <f aca="false">A26</f>
        <v>226</v>
      </c>
      <c r="U26" s="171"/>
    </row>
    <row r="27" s="20" customFormat="true" ht="15.75" hidden="false" customHeight="true" outlineLevel="0" collapsed="false">
      <c r="A27" s="156" t="n">
        <v>227</v>
      </c>
      <c r="B27" s="157" t="n">
        <v>124</v>
      </c>
      <c r="C27" s="158" t="n">
        <f aca="false">ROUND($P$1*A27,2)</f>
        <v>13409.66</v>
      </c>
      <c r="D27" s="159" t="n">
        <f aca="false">TRUNC(C27/12,2)</f>
        <v>1117.47</v>
      </c>
      <c r="E27" s="160" t="n">
        <f aca="false">TRUNC(D27*$P$3,2)</f>
        <v>124.03</v>
      </c>
      <c r="F27" s="161" t="n">
        <f aca="false">TRUNC(IF(A27&lt;=$A$270,$D$270*$P$5,D27*$P$5),2)</f>
        <v>54.05</v>
      </c>
      <c r="G27" s="162" t="n">
        <f aca="false">TRUNC(IF(A27&lt;=$A$270,$D$270*$P$6,D27*$P$6),2)</f>
        <v>18.01</v>
      </c>
      <c r="H27" s="161" t="n">
        <f aca="false">TRUNC($P$9,2)</f>
        <v>2.29</v>
      </c>
      <c r="I27" s="161" t="n">
        <f aca="false">TRUNC(IF(A27&lt;$A$427,$D$427*$R$10+$P$10,IF(A27&gt;$A$782,$D$782*$R$10+$P$10,D27*$R$10+$P$10)),2)</f>
        <v>77.71</v>
      </c>
      <c r="J27" s="158" t="n">
        <f aca="false">TRUNC(IF(A27&lt;$A$427,($D$427*$R$11)+$P$11,IF(A27&gt;$A$782,$D$782*$R$11+$P$11,D27*$R$11+$P$11)),2)</f>
        <v>194.03</v>
      </c>
      <c r="K27" s="160" t="n">
        <f aca="false">TRUNC(IF(A27&lt;$A$427,$D$427*$R$12+$P$12,IF(A27&gt;$A$782,$D$782*$R$12+$P$12,D27*$R$12+$P$12)),2)</f>
        <v>138.66</v>
      </c>
      <c r="L27" s="163" t="n">
        <f aca="false">B27</f>
        <v>124</v>
      </c>
      <c r="M27" s="164" t="n">
        <f aca="false">A27</f>
        <v>227</v>
      </c>
      <c r="N27" s="165" t="n">
        <f aca="false">B27</f>
        <v>124</v>
      </c>
      <c r="O27" s="166" t="n">
        <f aca="false">A27</f>
        <v>227</v>
      </c>
      <c r="U27" s="171"/>
    </row>
    <row r="28" s="20" customFormat="true" ht="15.75" hidden="false" customHeight="true" outlineLevel="0" collapsed="false">
      <c r="A28" s="172" t="n">
        <v>227</v>
      </c>
      <c r="B28" s="173" t="n">
        <v>125</v>
      </c>
      <c r="C28" s="174" t="n">
        <f aca="false">ROUND($P$1*A28,2)</f>
        <v>13409.66</v>
      </c>
      <c r="D28" s="175" t="n">
        <f aca="false">TRUNC(C28/12,2)</f>
        <v>1117.47</v>
      </c>
      <c r="E28" s="176" t="n">
        <f aca="false">TRUNC(D28*$P$3,2)</f>
        <v>124.03</v>
      </c>
      <c r="F28" s="177" t="n">
        <f aca="false">TRUNC(IF(A28&lt;=$A$270,$D$270*$P$5,D28*$P$5),2)</f>
        <v>54.05</v>
      </c>
      <c r="G28" s="178" t="n">
        <f aca="false">TRUNC(IF(A28&lt;=$A$270,$D$270*$P$6,D28*$P$6),2)</f>
        <v>18.01</v>
      </c>
      <c r="H28" s="177" t="n">
        <f aca="false">TRUNC($P$9,2)</f>
        <v>2.29</v>
      </c>
      <c r="I28" s="177" t="n">
        <f aca="false">TRUNC(IF(A28&lt;$A$427,$D$427*$R$10+$P$10,IF(A28&gt;$A$782,$D$782*$R$10+$P$10,D28*$R$10+$P$10)),2)</f>
        <v>77.71</v>
      </c>
      <c r="J28" s="174" t="n">
        <f aca="false">TRUNC(IF(A28&lt;$A$427,($D$427*$R$11)+$P$11,IF(A28&gt;$A$782,$D$782*$R$11+$P$11,D28*$R$11+$P$11)),2)</f>
        <v>194.03</v>
      </c>
      <c r="K28" s="176" t="n">
        <f aca="false">TRUNC(IF(A28&lt;$A$427,$D$427*$R$12+$P$12,IF(A28&gt;$A$782,$D$782*$R$12+$P$12,D28*$R$12+$P$12)),2)</f>
        <v>138.66</v>
      </c>
      <c r="L28" s="179" t="n">
        <f aca="false">B28</f>
        <v>125</v>
      </c>
      <c r="M28" s="180" t="n">
        <f aca="false">A28</f>
        <v>227</v>
      </c>
      <c r="N28" s="181" t="n">
        <f aca="false">B28</f>
        <v>125</v>
      </c>
      <c r="O28" s="182" t="n">
        <f aca="false">A28</f>
        <v>227</v>
      </c>
      <c r="U28" s="171"/>
    </row>
    <row r="29" s="20" customFormat="true" ht="15.75" hidden="false" customHeight="true" outlineLevel="0" collapsed="false">
      <c r="A29" s="156" t="n">
        <v>228</v>
      </c>
      <c r="B29" s="157" t="n">
        <v>126</v>
      </c>
      <c r="C29" s="158" t="n">
        <f aca="false">ROUND($P$1*A29,2)</f>
        <v>13468.74</v>
      </c>
      <c r="D29" s="159" t="n">
        <f aca="false">TRUNC(C29/12,2)</f>
        <v>1122.39</v>
      </c>
      <c r="E29" s="160" t="n">
        <f aca="false">TRUNC(D29*$P$3,2)</f>
        <v>124.58</v>
      </c>
      <c r="F29" s="161" t="n">
        <f aca="false">TRUNC(IF(A29&lt;=$A$270,$D$270*$P$5,D29*$P$5),2)</f>
        <v>54.05</v>
      </c>
      <c r="G29" s="162" t="n">
        <f aca="false">TRUNC(IF(A29&lt;=$A$270,$D$270*$P$6,D29*$P$6),2)</f>
        <v>18.01</v>
      </c>
      <c r="H29" s="161" t="n">
        <f aca="false">TRUNC($P$9,2)</f>
        <v>2.29</v>
      </c>
      <c r="I29" s="161" t="n">
        <f aca="false">TRUNC(IF(A29&lt;$A$427,$D$427*$R$10+$P$10,IF(A29&gt;$A$782,$D$782*$R$10+$P$10,D29*$R$10+$P$10)),2)</f>
        <v>77.71</v>
      </c>
      <c r="J29" s="158" t="n">
        <f aca="false">TRUNC(IF(A29&lt;$A$427,($D$427*$R$11)+$P$11,IF(A29&gt;$A$782,$D$782*$R$11+$P$11,D29*$R$11+$P$11)),2)</f>
        <v>194.03</v>
      </c>
      <c r="K29" s="160" t="n">
        <f aca="false">TRUNC(IF(A29&lt;$A$427,$D$427*$R$12+$P$12,IF(A29&gt;$A$782,$D$782*$R$12+$P$12,D29*$R$12+$P$12)),2)</f>
        <v>138.66</v>
      </c>
      <c r="L29" s="163" t="n">
        <f aca="false">B29</f>
        <v>126</v>
      </c>
      <c r="M29" s="164" t="n">
        <f aca="false">A29</f>
        <v>228</v>
      </c>
      <c r="N29" s="165" t="n">
        <f aca="false">B29</f>
        <v>126</v>
      </c>
      <c r="O29" s="166" t="n">
        <f aca="false">A29</f>
        <v>228</v>
      </c>
      <c r="U29" s="171"/>
    </row>
    <row r="30" s="20" customFormat="true" ht="15.75" hidden="false" customHeight="true" outlineLevel="0" collapsed="false">
      <c r="A30" s="172" t="n">
        <v>229</v>
      </c>
      <c r="B30" s="173" t="n">
        <v>127</v>
      </c>
      <c r="C30" s="174" t="n">
        <f aca="false">ROUND($P$1*A30,2)</f>
        <v>13527.81</v>
      </c>
      <c r="D30" s="175" t="n">
        <f aca="false">TRUNC(C30/12,2)</f>
        <v>1127.31</v>
      </c>
      <c r="E30" s="176" t="n">
        <f aca="false">TRUNC(D30*$P$3,2)</f>
        <v>125.13</v>
      </c>
      <c r="F30" s="177" t="n">
        <f aca="false">TRUNC(IF(A30&lt;=$A$270,$D$270*$P$5,D30*$P$5),2)</f>
        <v>54.05</v>
      </c>
      <c r="G30" s="178" t="n">
        <f aca="false">TRUNC(IF(A30&lt;=$A$270,$D$270*$P$6,D30*$P$6),2)</f>
        <v>18.01</v>
      </c>
      <c r="H30" s="177" t="n">
        <f aca="false">TRUNC($P$9,2)</f>
        <v>2.29</v>
      </c>
      <c r="I30" s="177" t="n">
        <f aca="false">TRUNC(IF(A30&lt;$A$427,$D$427*$R$10+$P$10,IF(A30&gt;$A$782,$D$782*$R$10+$P$10,D30*$R$10+$P$10)),2)</f>
        <v>77.71</v>
      </c>
      <c r="J30" s="174" t="n">
        <f aca="false">TRUNC(IF(A30&lt;$A$427,($D$427*$R$11)+$P$11,IF(A30&gt;$A$782,$D$782*$R$11+$P$11,D30*$R$11+$P$11)),2)</f>
        <v>194.03</v>
      </c>
      <c r="K30" s="176" t="n">
        <f aca="false">TRUNC(IF(A30&lt;$A$427,$D$427*$R$12+$P$12,IF(A30&gt;$A$782,$D$782*$R$12+$P$12,D30*$R$12+$P$12)),2)</f>
        <v>138.66</v>
      </c>
      <c r="L30" s="179" t="n">
        <f aca="false">B30</f>
        <v>127</v>
      </c>
      <c r="M30" s="180" t="n">
        <f aca="false">A30</f>
        <v>229</v>
      </c>
      <c r="N30" s="181" t="n">
        <f aca="false">B30</f>
        <v>127</v>
      </c>
      <c r="O30" s="182" t="n">
        <f aca="false">A30</f>
        <v>229</v>
      </c>
      <c r="U30" s="171"/>
    </row>
    <row r="31" s="20" customFormat="true" ht="15.75" hidden="false" customHeight="true" outlineLevel="0" collapsed="false">
      <c r="A31" s="156" t="n">
        <v>230</v>
      </c>
      <c r="B31" s="157" t="n">
        <v>128</v>
      </c>
      <c r="C31" s="158" t="n">
        <f aca="false">ROUND($P$1*A31,2)</f>
        <v>13586.88</v>
      </c>
      <c r="D31" s="159" t="n">
        <f aca="false">TRUNC(C31/12,2)</f>
        <v>1132.24</v>
      </c>
      <c r="E31" s="160" t="n">
        <f aca="false">TRUNC(D31*$P$3,2)</f>
        <v>125.67</v>
      </c>
      <c r="F31" s="161" t="n">
        <f aca="false">TRUNC(IF(A31&lt;=$A$270,$D$270*$P$5,D31*$P$5),2)</f>
        <v>54.05</v>
      </c>
      <c r="G31" s="162" t="n">
        <f aca="false">TRUNC(IF(A31&lt;=$A$270,$D$270*$P$6,D31*$P$6),2)</f>
        <v>18.01</v>
      </c>
      <c r="H31" s="161" t="n">
        <f aca="false">TRUNC($P$9,2)</f>
        <v>2.29</v>
      </c>
      <c r="I31" s="161" t="n">
        <f aca="false">TRUNC(IF(A31&lt;$A$427,$D$427*$R$10+$P$10,IF(A31&gt;$A$782,$D$782*$R$10+$P$10,D31*$R$10+$P$10)),2)</f>
        <v>77.71</v>
      </c>
      <c r="J31" s="158" t="n">
        <f aca="false">TRUNC(IF(A31&lt;$A$427,($D$427*$R$11)+$P$11,IF(A31&gt;$A$782,$D$782*$R$11+$P$11,D31*$R$11+$P$11)),2)</f>
        <v>194.03</v>
      </c>
      <c r="K31" s="160" t="n">
        <f aca="false">TRUNC(IF(A31&lt;$A$427,$D$427*$R$12+$P$12,IF(A31&gt;$A$782,$D$782*$R$12+$P$12,D31*$R$12+$P$12)),2)</f>
        <v>138.66</v>
      </c>
      <c r="L31" s="163" t="n">
        <f aca="false">B31</f>
        <v>128</v>
      </c>
      <c r="M31" s="164" t="n">
        <f aca="false">A31</f>
        <v>230</v>
      </c>
      <c r="N31" s="165" t="n">
        <f aca="false">B31</f>
        <v>128</v>
      </c>
      <c r="O31" s="166" t="n">
        <f aca="false">A31</f>
        <v>230</v>
      </c>
      <c r="U31" s="171"/>
    </row>
    <row r="32" s="20" customFormat="true" ht="15.75" hidden="false" customHeight="true" outlineLevel="0" collapsed="false">
      <c r="A32" s="172" t="n">
        <v>230</v>
      </c>
      <c r="B32" s="173" t="n">
        <v>129</v>
      </c>
      <c r="C32" s="174" t="n">
        <f aca="false">ROUND($P$1*A32,2)</f>
        <v>13586.88</v>
      </c>
      <c r="D32" s="175" t="n">
        <f aca="false">TRUNC(C32/12,2)</f>
        <v>1132.24</v>
      </c>
      <c r="E32" s="176" t="n">
        <f aca="false">TRUNC(D32*$P$3,2)</f>
        <v>125.67</v>
      </c>
      <c r="F32" s="177" t="n">
        <f aca="false">TRUNC(IF(A32&lt;=$A$270,$D$270*$P$5,D32*$P$5),2)</f>
        <v>54.05</v>
      </c>
      <c r="G32" s="178" t="n">
        <f aca="false">TRUNC(IF(A32&lt;=$A$270,$D$270*$P$6,D32*$P$6),2)</f>
        <v>18.01</v>
      </c>
      <c r="H32" s="177" t="n">
        <f aca="false">TRUNC($P$9,2)</f>
        <v>2.29</v>
      </c>
      <c r="I32" s="177" t="n">
        <f aca="false">TRUNC(IF(A32&lt;$A$427,$D$427*$R$10+$P$10,IF(A32&gt;$A$782,$D$782*$R$10+$P$10,D32*$R$10+$P$10)),2)</f>
        <v>77.71</v>
      </c>
      <c r="J32" s="174" t="n">
        <f aca="false">TRUNC(IF(A32&lt;$A$427,($D$427*$R$11)+$P$11,IF(A32&gt;$A$782,$D$782*$R$11+$P$11,D32*$R$11+$P$11)),2)</f>
        <v>194.03</v>
      </c>
      <c r="K32" s="176" t="n">
        <f aca="false">TRUNC(IF(A32&lt;$A$427,$D$427*$R$12+$P$12,IF(A32&gt;$A$782,$D$782*$R$12+$P$12,D32*$R$12+$P$12)),2)</f>
        <v>138.66</v>
      </c>
      <c r="L32" s="179" t="n">
        <f aca="false">B32</f>
        <v>129</v>
      </c>
      <c r="M32" s="180" t="n">
        <f aca="false">A32</f>
        <v>230</v>
      </c>
      <c r="N32" s="181" t="n">
        <f aca="false">B32</f>
        <v>129</v>
      </c>
      <c r="O32" s="182" t="n">
        <f aca="false">A32</f>
        <v>230</v>
      </c>
      <c r="U32" s="171"/>
    </row>
    <row r="33" s="20" customFormat="true" ht="15.75" hidden="false" customHeight="true" outlineLevel="0" collapsed="false">
      <c r="A33" s="156" t="n">
        <v>231</v>
      </c>
      <c r="B33" s="157" t="n">
        <v>130</v>
      </c>
      <c r="C33" s="158" t="n">
        <f aca="false">ROUND($P$1*A33,2)</f>
        <v>13645.96</v>
      </c>
      <c r="D33" s="159" t="n">
        <f aca="false">TRUNC(C33/12,2)</f>
        <v>1137.16</v>
      </c>
      <c r="E33" s="160" t="n">
        <f aca="false">TRUNC(D33*$P$3,2)</f>
        <v>126.22</v>
      </c>
      <c r="F33" s="161" t="n">
        <f aca="false">TRUNC(IF(A33&lt;=$A$270,$D$270*$P$5,D33*$P$5),2)</f>
        <v>54.05</v>
      </c>
      <c r="G33" s="162" t="n">
        <f aca="false">TRUNC(IF(A33&lt;=$A$270,$D$270*$P$6,D33*$P$6),2)</f>
        <v>18.01</v>
      </c>
      <c r="H33" s="161" t="n">
        <f aca="false">TRUNC($P$9,2)</f>
        <v>2.29</v>
      </c>
      <c r="I33" s="161" t="n">
        <f aca="false">TRUNC(IF(A33&lt;$A$427,$D$427*$R$10+$P$10,IF(A33&gt;$A$782,$D$782*$R$10+$P$10,D33*$R$10+$P$10)),2)</f>
        <v>77.71</v>
      </c>
      <c r="J33" s="158" t="n">
        <f aca="false">TRUNC(IF(A33&lt;$A$427,($D$427*$R$11)+$P$11,IF(A33&gt;$A$782,$D$782*$R$11+$P$11,D33*$R$11+$P$11)),2)</f>
        <v>194.03</v>
      </c>
      <c r="K33" s="160" t="n">
        <f aca="false">TRUNC(IF(A33&lt;$A$427,$D$427*$R$12+$P$12,IF(A33&gt;$A$782,$D$782*$R$12+$P$12,D33*$R$12+$P$12)),2)</f>
        <v>138.66</v>
      </c>
      <c r="L33" s="163" t="n">
        <f aca="false">B33</f>
        <v>130</v>
      </c>
      <c r="M33" s="164" t="n">
        <f aca="false">A33</f>
        <v>231</v>
      </c>
      <c r="N33" s="165" t="n">
        <f aca="false">B33</f>
        <v>130</v>
      </c>
      <c r="O33" s="166" t="n">
        <f aca="false">A33</f>
        <v>231</v>
      </c>
      <c r="U33" s="171"/>
    </row>
    <row r="34" s="20" customFormat="true" ht="15.75" hidden="false" customHeight="true" outlineLevel="0" collapsed="false">
      <c r="A34" s="172" t="n">
        <v>232</v>
      </c>
      <c r="B34" s="173" t="n">
        <v>131</v>
      </c>
      <c r="C34" s="174" t="n">
        <f aca="false">ROUND($P$1*A34,2)</f>
        <v>13705.03</v>
      </c>
      <c r="D34" s="175" t="n">
        <f aca="false">TRUNC(C34/12,2)</f>
        <v>1142.08</v>
      </c>
      <c r="E34" s="176" t="n">
        <f aca="false">TRUNC(D34*$P$3,2)</f>
        <v>126.77</v>
      </c>
      <c r="F34" s="177" t="n">
        <f aca="false">TRUNC(IF(A34&lt;=$A$270,$D$270*$P$5,D34*$P$5),2)</f>
        <v>54.05</v>
      </c>
      <c r="G34" s="178" t="n">
        <f aca="false">TRUNC(IF(A34&lt;=$A$270,$D$270*$P$6,D34*$P$6),2)</f>
        <v>18.01</v>
      </c>
      <c r="H34" s="177" t="n">
        <f aca="false">TRUNC($P$9,2)</f>
        <v>2.29</v>
      </c>
      <c r="I34" s="177" t="n">
        <f aca="false">TRUNC(IF(A34&lt;$A$427,$D$427*$R$10+$P$10,IF(A34&gt;$A$782,$D$782*$R$10+$P$10,D34*$R$10+$P$10)),2)</f>
        <v>77.71</v>
      </c>
      <c r="J34" s="174" t="n">
        <f aca="false">TRUNC(IF(A34&lt;$A$427,($D$427*$R$11)+$P$11,IF(A34&gt;$A$782,$D$782*$R$11+$P$11,D34*$R$11+$P$11)),2)</f>
        <v>194.03</v>
      </c>
      <c r="K34" s="176" t="n">
        <f aca="false">TRUNC(IF(A34&lt;$A$427,$D$427*$R$12+$P$12,IF(A34&gt;$A$782,$D$782*$R$12+$P$12,D34*$R$12+$P$12)),2)</f>
        <v>138.66</v>
      </c>
      <c r="L34" s="179" t="n">
        <f aca="false">B34</f>
        <v>131</v>
      </c>
      <c r="M34" s="180" t="n">
        <f aca="false">A34</f>
        <v>232</v>
      </c>
      <c r="N34" s="181" t="n">
        <f aca="false">B34</f>
        <v>131</v>
      </c>
      <c r="O34" s="182" t="n">
        <f aca="false">A34</f>
        <v>232</v>
      </c>
      <c r="U34" s="171"/>
    </row>
    <row r="35" s="20" customFormat="true" ht="15.75" hidden="false" customHeight="true" outlineLevel="0" collapsed="false">
      <c r="A35" s="156" t="n">
        <v>233</v>
      </c>
      <c r="B35" s="157" t="n">
        <v>132</v>
      </c>
      <c r="C35" s="158" t="n">
        <f aca="false">ROUND($P$1*A35,2)</f>
        <v>13764.1</v>
      </c>
      <c r="D35" s="159" t="n">
        <f aca="false">TRUNC(C35/12,2)</f>
        <v>1147</v>
      </c>
      <c r="E35" s="160" t="n">
        <f aca="false">TRUNC(D35*$P$3,2)</f>
        <v>127.31</v>
      </c>
      <c r="F35" s="161" t="n">
        <f aca="false">TRUNC(IF(A35&lt;=$A$270,$D$270*$P$5,D35*$P$5),2)</f>
        <v>54.05</v>
      </c>
      <c r="G35" s="162" t="n">
        <f aca="false">TRUNC(IF(A35&lt;=$A$270,$D$270*$P$6,D35*$P$6),2)</f>
        <v>18.01</v>
      </c>
      <c r="H35" s="161" t="n">
        <f aca="false">TRUNC($P$9,2)</f>
        <v>2.29</v>
      </c>
      <c r="I35" s="161" t="n">
        <f aca="false">TRUNC(IF(A35&lt;$A$427,$D$427*$R$10+$P$10,IF(A35&gt;$A$782,$D$782*$R$10+$P$10,D35*$R$10+$P$10)),2)</f>
        <v>77.71</v>
      </c>
      <c r="J35" s="158" t="n">
        <f aca="false">TRUNC(IF(A35&lt;$A$427,($D$427*$R$11)+$P$11,IF(A35&gt;$A$782,$D$782*$R$11+$P$11,D35*$R$11+$P$11)),2)</f>
        <v>194.03</v>
      </c>
      <c r="K35" s="160" t="n">
        <f aca="false">TRUNC(IF(A35&lt;$A$427,$D$427*$R$12+$P$12,IF(A35&gt;$A$782,$D$782*$R$12+$P$12,D35*$R$12+$P$12)),2)</f>
        <v>138.66</v>
      </c>
      <c r="L35" s="163" t="n">
        <f aca="false">B35</f>
        <v>132</v>
      </c>
      <c r="M35" s="164" t="n">
        <f aca="false">A35</f>
        <v>233</v>
      </c>
      <c r="N35" s="165" t="n">
        <f aca="false">B35</f>
        <v>132</v>
      </c>
      <c r="O35" s="166" t="n">
        <f aca="false">A35</f>
        <v>233</v>
      </c>
      <c r="U35" s="171"/>
    </row>
    <row r="36" s="20" customFormat="true" ht="15.75" hidden="false" customHeight="true" outlineLevel="0" collapsed="false">
      <c r="A36" s="172" t="n">
        <v>233</v>
      </c>
      <c r="B36" s="173" t="n">
        <v>133</v>
      </c>
      <c r="C36" s="174" t="n">
        <f aca="false">ROUND($P$1*A36,2)</f>
        <v>13764.1</v>
      </c>
      <c r="D36" s="175" t="n">
        <f aca="false">TRUNC(C36/12,2)</f>
        <v>1147</v>
      </c>
      <c r="E36" s="176" t="n">
        <f aca="false">TRUNC(D36*$P$3,2)</f>
        <v>127.31</v>
      </c>
      <c r="F36" s="177" t="n">
        <f aca="false">TRUNC(IF(A36&lt;=$A$270,$D$270*$P$5,D36*$P$5),2)</f>
        <v>54.05</v>
      </c>
      <c r="G36" s="178" t="n">
        <f aca="false">TRUNC(IF(A36&lt;=$A$270,$D$270*$P$6,D36*$P$6),2)</f>
        <v>18.01</v>
      </c>
      <c r="H36" s="177" t="n">
        <f aca="false">TRUNC($P$9,2)</f>
        <v>2.29</v>
      </c>
      <c r="I36" s="177" t="n">
        <f aca="false">TRUNC(IF(A36&lt;$A$427,$D$427*$R$10+$P$10,IF(A36&gt;$A$782,$D$782*$R$10+$P$10,D36*$R$10+$P$10)),2)</f>
        <v>77.71</v>
      </c>
      <c r="J36" s="174" t="n">
        <f aca="false">TRUNC(IF(A36&lt;$A$427,($D$427*$R$11)+$P$11,IF(A36&gt;$A$782,$D$782*$R$11+$P$11,D36*$R$11+$P$11)),2)</f>
        <v>194.03</v>
      </c>
      <c r="K36" s="176" t="n">
        <f aca="false">TRUNC(IF(A36&lt;$A$427,$D$427*$R$12+$P$12,IF(A36&gt;$A$782,$D$782*$R$12+$P$12,D36*$R$12+$P$12)),2)</f>
        <v>138.66</v>
      </c>
      <c r="L36" s="179" t="n">
        <f aca="false">B36</f>
        <v>133</v>
      </c>
      <c r="M36" s="180" t="n">
        <f aca="false">A36</f>
        <v>233</v>
      </c>
      <c r="N36" s="181" t="n">
        <f aca="false">B36</f>
        <v>133</v>
      </c>
      <c r="O36" s="182" t="n">
        <f aca="false">A36</f>
        <v>233</v>
      </c>
      <c r="U36" s="171"/>
    </row>
    <row r="37" s="20" customFormat="true" ht="15.75" hidden="false" customHeight="true" outlineLevel="0" collapsed="false">
      <c r="A37" s="156" t="n">
        <v>234</v>
      </c>
      <c r="B37" s="157" t="n">
        <v>134</v>
      </c>
      <c r="C37" s="158" t="n">
        <f aca="false">ROUND($P$1*A37,2)</f>
        <v>13823.18</v>
      </c>
      <c r="D37" s="159" t="n">
        <f aca="false">TRUNC(C37/12,2)</f>
        <v>1151.93</v>
      </c>
      <c r="E37" s="160" t="n">
        <f aca="false">TRUNC(D37*$P$3,2)</f>
        <v>127.86</v>
      </c>
      <c r="F37" s="161" t="n">
        <f aca="false">TRUNC(IF(A37&lt;=$A$270,$D$270*$P$5,D37*$P$5),2)</f>
        <v>54.05</v>
      </c>
      <c r="G37" s="162" t="n">
        <f aca="false">TRUNC(IF(A37&lt;=$A$270,$D$270*$P$6,D37*$P$6),2)</f>
        <v>18.01</v>
      </c>
      <c r="H37" s="161" t="n">
        <f aca="false">TRUNC($P$9,2)</f>
        <v>2.29</v>
      </c>
      <c r="I37" s="161" t="n">
        <f aca="false">TRUNC(IF(A37&lt;$A$427,$D$427*$R$10+$P$10,IF(A37&gt;$A$782,$D$782*$R$10+$P$10,D37*$R$10+$P$10)),2)</f>
        <v>77.71</v>
      </c>
      <c r="J37" s="158" t="n">
        <f aca="false">TRUNC(IF(A37&lt;$A$427,($D$427*$R$11)+$P$11,IF(A37&gt;$A$782,$D$782*$R$11+$P$11,D37*$R$11+$P$11)),2)</f>
        <v>194.03</v>
      </c>
      <c r="K37" s="160" t="n">
        <f aca="false">TRUNC(IF(A37&lt;$A$427,$D$427*$R$12+$P$12,IF(A37&gt;$A$782,$D$782*$R$12+$P$12,D37*$R$12+$P$12)),2)</f>
        <v>138.66</v>
      </c>
      <c r="L37" s="163" t="n">
        <f aca="false">B37</f>
        <v>134</v>
      </c>
      <c r="M37" s="164" t="n">
        <f aca="false">A37</f>
        <v>234</v>
      </c>
      <c r="N37" s="165" t="n">
        <f aca="false">B37</f>
        <v>134</v>
      </c>
      <c r="O37" s="166" t="n">
        <f aca="false">A37</f>
        <v>234</v>
      </c>
      <c r="U37" s="171"/>
    </row>
    <row r="38" s="20" customFormat="true" ht="15.75" hidden="false" customHeight="true" outlineLevel="0" collapsed="false">
      <c r="A38" s="172" t="n">
        <v>235</v>
      </c>
      <c r="B38" s="173" t="n">
        <v>135</v>
      </c>
      <c r="C38" s="174" t="n">
        <f aca="false">ROUND($P$1*A38,2)</f>
        <v>13882.25</v>
      </c>
      <c r="D38" s="175" t="n">
        <f aca="false">TRUNC(C38/12,2)</f>
        <v>1156.85</v>
      </c>
      <c r="E38" s="176" t="n">
        <f aca="false">TRUNC(D38*$P$3,2)</f>
        <v>128.41</v>
      </c>
      <c r="F38" s="177" t="n">
        <f aca="false">TRUNC(IF(A38&lt;=$A$270,$D$270*$P$5,D38*$P$5),2)</f>
        <v>54.05</v>
      </c>
      <c r="G38" s="178" t="n">
        <f aca="false">TRUNC(IF(A38&lt;=$A$270,$D$270*$P$6,D38*$P$6),2)</f>
        <v>18.01</v>
      </c>
      <c r="H38" s="177" t="n">
        <f aca="false">TRUNC($P$9,2)</f>
        <v>2.29</v>
      </c>
      <c r="I38" s="177" t="n">
        <f aca="false">TRUNC(IF(A38&lt;$A$427,$D$427*$R$10+$P$10,IF(A38&gt;$A$782,$D$782*$R$10+$P$10,D38*$R$10+$P$10)),2)</f>
        <v>77.71</v>
      </c>
      <c r="J38" s="174" t="n">
        <f aca="false">TRUNC(IF(A38&lt;$A$427,($D$427*$R$11)+$P$11,IF(A38&gt;$A$782,$D$782*$R$11+$P$11,D38*$R$11+$P$11)),2)</f>
        <v>194.03</v>
      </c>
      <c r="K38" s="176" t="n">
        <f aca="false">TRUNC(IF(A38&lt;$A$427,$D$427*$R$12+$P$12,IF(A38&gt;$A$782,$D$782*$R$12+$P$12,D38*$R$12+$P$12)),2)</f>
        <v>138.66</v>
      </c>
      <c r="L38" s="179" t="n">
        <f aca="false">B38</f>
        <v>135</v>
      </c>
      <c r="M38" s="180" t="n">
        <f aca="false">A38</f>
        <v>235</v>
      </c>
      <c r="N38" s="181" t="n">
        <f aca="false">B38</f>
        <v>135</v>
      </c>
      <c r="O38" s="182" t="n">
        <f aca="false">A38</f>
        <v>235</v>
      </c>
      <c r="U38" s="171"/>
    </row>
    <row r="39" s="20" customFormat="true" ht="15.75" hidden="false" customHeight="true" outlineLevel="0" collapsed="false">
      <c r="A39" s="156" t="n">
        <v>235</v>
      </c>
      <c r="B39" s="157" t="n">
        <v>136</v>
      </c>
      <c r="C39" s="158" t="n">
        <f aca="false">ROUND($P$1*A39,2)</f>
        <v>13882.25</v>
      </c>
      <c r="D39" s="159" t="n">
        <f aca="false">TRUNC(C39/12,2)</f>
        <v>1156.85</v>
      </c>
      <c r="E39" s="160" t="n">
        <f aca="false">TRUNC(D39*$P$3,2)</f>
        <v>128.41</v>
      </c>
      <c r="F39" s="161" t="n">
        <f aca="false">TRUNC(IF(A39&lt;=$A$270,$D$270*$P$5,D39*$P$5),2)</f>
        <v>54.05</v>
      </c>
      <c r="G39" s="162" t="n">
        <f aca="false">TRUNC(IF(A39&lt;=$A$270,$D$270*$P$6,D39*$P$6),2)</f>
        <v>18.01</v>
      </c>
      <c r="H39" s="161" t="n">
        <f aca="false">TRUNC($P$9,2)</f>
        <v>2.29</v>
      </c>
      <c r="I39" s="161" t="n">
        <f aca="false">TRUNC(IF(A39&lt;$A$427,$D$427*$R$10+$P$10,IF(A39&gt;$A$782,$D$782*$R$10+$P$10,D39*$R$10+$P$10)),2)</f>
        <v>77.71</v>
      </c>
      <c r="J39" s="158" t="n">
        <f aca="false">TRUNC(IF(A39&lt;$A$427,($D$427*$R$11)+$P$11,IF(A39&gt;$A$782,$D$782*$R$11+$P$11,D39*$R$11+$P$11)),2)</f>
        <v>194.03</v>
      </c>
      <c r="K39" s="160" t="n">
        <f aca="false">TRUNC(IF(A39&lt;$A$427,$D$427*$R$12+$P$12,IF(A39&gt;$A$782,$D$782*$R$12+$P$12,D39*$R$12+$P$12)),2)</f>
        <v>138.66</v>
      </c>
      <c r="L39" s="163" t="n">
        <f aca="false">B39</f>
        <v>136</v>
      </c>
      <c r="M39" s="164" t="n">
        <f aca="false">A39</f>
        <v>235</v>
      </c>
      <c r="N39" s="165" t="n">
        <f aca="false">B39</f>
        <v>136</v>
      </c>
      <c r="O39" s="166" t="n">
        <f aca="false">A39</f>
        <v>235</v>
      </c>
      <c r="U39" s="171"/>
    </row>
    <row r="40" s="20" customFormat="true" ht="15.75" hidden="false" customHeight="true" outlineLevel="0" collapsed="false">
      <c r="A40" s="172" t="n">
        <v>236</v>
      </c>
      <c r="B40" s="173" t="n">
        <v>137</v>
      </c>
      <c r="C40" s="174" t="n">
        <f aca="false">ROUND($P$1*A40,2)</f>
        <v>13941.32</v>
      </c>
      <c r="D40" s="175" t="n">
        <f aca="false">TRUNC(C40/12,2)</f>
        <v>1161.77</v>
      </c>
      <c r="E40" s="176" t="n">
        <f aca="false">TRUNC(D40*$P$3,2)</f>
        <v>128.95</v>
      </c>
      <c r="F40" s="177" t="n">
        <f aca="false">TRUNC(IF(A40&lt;=$A$270,$D$270*$P$5,D40*$P$5),2)</f>
        <v>54.05</v>
      </c>
      <c r="G40" s="178" t="n">
        <f aca="false">TRUNC(IF(A40&lt;=$A$270,$D$270*$P$6,D40*$P$6),2)</f>
        <v>18.01</v>
      </c>
      <c r="H40" s="177" t="n">
        <f aca="false">TRUNC($P$9,2)</f>
        <v>2.29</v>
      </c>
      <c r="I40" s="177" t="n">
        <f aca="false">TRUNC(IF(A40&lt;$A$427,$D$427*$R$10+$P$10,IF(A40&gt;$A$782,$D$782*$R$10+$P$10,D40*$R$10+$P$10)),2)</f>
        <v>77.71</v>
      </c>
      <c r="J40" s="174" t="n">
        <f aca="false">TRUNC(IF(A40&lt;$A$427,($D$427*$R$11)+$P$11,IF(A40&gt;$A$782,$D$782*$R$11+$P$11,D40*$R$11+$P$11)),2)</f>
        <v>194.03</v>
      </c>
      <c r="K40" s="176" t="n">
        <f aca="false">TRUNC(IF(A40&lt;$A$427,$D$427*$R$12+$P$12,IF(A40&gt;$A$782,$D$782*$R$12+$P$12,D40*$R$12+$P$12)),2)</f>
        <v>138.66</v>
      </c>
      <c r="L40" s="179" t="n">
        <f aca="false">B40</f>
        <v>137</v>
      </c>
      <c r="M40" s="180" t="n">
        <f aca="false">A40</f>
        <v>236</v>
      </c>
      <c r="N40" s="181" t="n">
        <f aca="false">B40</f>
        <v>137</v>
      </c>
      <c r="O40" s="182" t="n">
        <f aca="false">A40</f>
        <v>236</v>
      </c>
      <c r="U40" s="171"/>
    </row>
    <row r="41" s="20" customFormat="true" ht="15.75" hidden="false" customHeight="true" outlineLevel="0" collapsed="false">
      <c r="A41" s="156" t="n">
        <v>236</v>
      </c>
      <c r="B41" s="157" t="n">
        <v>138</v>
      </c>
      <c r="C41" s="158" t="n">
        <f aca="false">ROUND($P$1*A41,2)</f>
        <v>13941.32</v>
      </c>
      <c r="D41" s="159" t="n">
        <f aca="false">TRUNC(C41/12,2)</f>
        <v>1161.77</v>
      </c>
      <c r="E41" s="160" t="n">
        <f aca="false">TRUNC(D41*$P$3,2)</f>
        <v>128.95</v>
      </c>
      <c r="F41" s="161" t="n">
        <f aca="false">TRUNC(IF(A41&lt;=$A$270,$D$270*$P$5,D41*$P$5),2)</f>
        <v>54.05</v>
      </c>
      <c r="G41" s="162" t="n">
        <f aca="false">TRUNC(IF(A41&lt;=$A$270,$D$270*$P$6,D41*$P$6),2)</f>
        <v>18.01</v>
      </c>
      <c r="H41" s="161" t="n">
        <f aca="false">TRUNC($P$9,2)</f>
        <v>2.29</v>
      </c>
      <c r="I41" s="161" t="n">
        <f aca="false">TRUNC(IF(A41&lt;$A$427,$D$427*$R$10+$P$10,IF(A41&gt;$A$782,$D$782*$R$10+$P$10,D41*$R$10+$P$10)),2)</f>
        <v>77.71</v>
      </c>
      <c r="J41" s="158" t="n">
        <f aca="false">TRUNC(IF(A41&lt;$A$427,($D$427*$R$11)+$P$11,IF(A41&gt;$A$782,$D$782*$R$11+$P$11,D41*$R$11+$P$11)),2)</f>
        <v>194.03</v>
      </c>
      <c r="K41" s="160" t="n">
        <f aca="false">TRUNC(IF(A41&lt;$A$427,$D$427*$R$12+$P$12,IF(A41&gt;$A$782,$D$782*$R$12+$P$12,D41*$R$12+$P$12)),2)</f>
        <v>138.66</v>
      </c>
      <c r="L41" s="163" t="n">
        <f aca="false">B41</f>
        <v>138</v>
      </c>
      <c r="M41" s="164" t="n">
        <f aca="false">A41</f>
        <v>236</v>
      </c>
      <c r="N41" s="165" t="n">
        <f aca="false">B41</f>
        <v>138</v>
      </c>
      <c r="O41" s="166" t="n">
        <f aca="false">A41</f>
        <v>236</v>
      </c>
      <c r="U41" s="171"/>
    </row>
    <row r="42" s="20" customFormat="true" ht="15.75" hidden="false" customHeight="true" outlineLevel="0" collapsed="false">
      <c r="A42" s="172" t="n">
        <v>236</v>
      </c>
      <c r="B42" s="173" t="n">
        <v>139</v>
      </c>
      <c r="C42" s="174" t="n">
        <f aca="false">ROUND($P$1*A42,2)</f>
        <v>13941.32</v>
      </c>
      <c r="D42" s="175" t="n">
        <f aca="false">TRUNC(C42/12,2)</f>
        <v>1161.77</v>
      </c>
      <c r="E42" s="176" t="n">
        <f aca="false">TRUNC(D42*$P$3,2)</f>
        <v>128.95</v>
      </c>
      <c r="F42" s="177" t="n">
        <f aca="false">TRUNC(IF(A42&lt;=$A$270,$D$270*$P$5,D42*$P$5),2)</f>
        <v>54.05</v>
      </c>
      <c r="G42" s="178" t="n">
        <f aca="false">TRUNC(IF(A42&lt;=$A$270,$D$270*$P$6,D42*$P$6),2)</f>
        <v>18.01</v>
      </c>
      <c r="H42" s="177" t="n">
        <f aca="false">TRUNC($P$9,2)</f>
        <v>2.29</v>
      </c>
      <c r="I42" s="177" t="n">
        <f aca="false">TRUNC(IF(A42&lt;$A$427,$D$427*$R$10+$P$10,IF(A42&gt;$A$782,$D$782*$R$10+$P$10,D42*$R$10+$P$10)),2)</f>
        <v>77.71</v>
      </c>
      <c r="J42" s="174" t="n">
        <f aca="false">TRUNC(IF(A42&lt;$A$427,($D$427*$R$11)+$P$11,IF(A42&gt;$A$782,$D$782*$R$11+$P$11,D42*$R$11+$P$11)),2)</f>
        <v>194.03</v>
      </c>
      <c r="K42" s="176" t="n">
        <f aca="false">TRUNC(IF(A42&lt;$A$427,$D$427*$R$12+$P$12,IF(A42&gt;$A$782,$D$782*$R$12+$P$12,D42*$R$12+$P$12)),2)</f>
        <v>138.66</v>
      </c>
      <c r="L42" s="179" t="n">
        <f aca="false">B42</f>
        <v>139</v>
      </c>
      <c r="M42" s="180" t="n">
        <f aca="false">A42</f>
        <v>236</v>
      </c>
      <c r="N42" s="181" t="n">
        <f aca="false">B42</f>
        <v>139</v>
      </c>
      <c r="O42" s="182" t="n">
        <f aca="false">A42</f>
        <v>236</v>
      </c>
      <c r="U42" s="171"/>
    </row>
    <row r="43" s="20" customFormat="true" ht="15.75" hidden="false" customHeight="true" outlineLevel="0" collapsed="false">
      <c r="A43" s="156" t="n">
        <v>237</v>
      </c>
      <c r="B43" s="157" t="n">
        <v>140</v>
      </c>
      <c r="C43" s="158" t="n">
        <f aca="false">ROUND($P$1*A43,2)</f>
        <v>14000.4</v>
      </c>
      <c r="D43" s="159" t="n">
        <f aca="false">TRUNC(C43/12,2)</f>
        <v>1166.7</v>
      </c>
      <c r="E43" s="160" t="n">
        <f aca="false">TRUNC(D43*$P$3,2)</f>
        <v>129.5</v>
      </c>
      <c r="F43" s="161" t="n">
        <f aca="false">TRUNC(IF(A43&lt;=$A$270,$D$270*$P$5,D43*$P$5),2)</f>
        <v>54.05</v>
      </c>
      <c r="G43" s="162" t="n">
        <f aca="false">TRUNC(IF(A43&lt;=$A$270,$D$270*$P$6,D43*$P$6),2)</f>
        <v>18.01</v>
      </c>
      <c r="H43" s="161" t="n">
        <f aca="false">TRUNC($P$9,2)</f>
        <v>2.29</v>
      </c>
      <c r="I43" s="161" t="n">
        <f aca="false">TRUNC(IF(A43&lt;$A$427,$D$427*$R$10+$P$10,IF(A43&gt;$A$782,$D$782*$R$10+$P$10,D43*$R$10+$P$10)),2)</f>
        <v>77.71</v>
      </c>
      <c r="J43" s="158" t="n">
        <f aca="false">TRUNC(IF(A43&lt;$A$427,($D$427*$R$11)+$P$11,IF(A43&gt;$A$782,$D$782*$R$11+$P$11,D43*$R$11+$P$11)),2)</f>
        <v>194.03</v>
      </c>
      <c r="K43" s="160" t="n">
        <f aca="false">TRUNC(IF(A43&lt;$A$427,$D$427*$R$12+$P$12,IF(A43&gt;$A$782,$D$782*$R$12+$P$12,D43*$R$12+$P$12)),2)</f>
        <v>138.66</v>
      </c>
      <c r="L43" s="163" t="n">
        <f aca="false">B43</f>
        <v>140</v>
      </c>
      <c r="M43" s="164" t="n">
        <f aca="false">A43</f>
        <v>237</v>
      </c>
      <c r="N43" s="165" t="n">
        <f aca="false">B43</f>
        <v>140</v>
      </c>
      <c r="O43" s="166" t="n">
        <f aca="false">A43</f>
        <v>237</v>
      </c>
      <c r="U43" s="171"/>
    </row>
    <row r="44" s="20" customFormat="true" ht="15.75" hidden="false" customHeight="true" outlineLevel="0" collapsed="false">
      <c r="A44" s="172" t="n">
        <v>237</v>
      </c>
      <c r="B44" s="173" t="n">
        <v>141</v>
      </c>
      <c r="C44" s="174" t="n">
        <f aca="false">ROUND($P$1*A44,2)</f>
        <v>14000.4</v>
      </c>
      <c r="D44" s="175" t="n">
        <f aca="false">TRUNC(C44/12,2)</f>
        <v>1166.7</v>
      </c>
      <c r="E44" s="176" t="n">
        <f aca="false">TRUNC(D44*$P$3,2)</f>
        <v>129.5</v>
      </c>
      <c r="F44" s="177" t="n">
        <f aca="false">TRUNC(IF(A44&lt;=$A$270,$D$270*$P$5,D44*$P$5),2)</f>
        <v>54.05</v>
      </c>
      <c r="G44" s="178" t="n">
        <f aca="false">TRUNC(IF(A44&lt;=$A$270,$D$270*$P$6,D44*$P$6),2)</f>
        <v>18.01</v>
      </c>
      <c r="H44" s="177" t="n">
        <f aca="false">TRUNC($P$9,2)</f>
        <v>2.29</v>
      </c>
      <c r="I44" s="177" t="n">
        <f aca="false">TRUNC(IF(A44&lt;$A$427,$D$427*$R$10+$P$10,IF(A44&gt;$A$782,$D$782*$R$10+$P$10,D44*$R$10+$P$10)),2)</f>
        <v>77.71</v>
      </c>
      <c r="J44" s="174" t="n">
        <f aca="false">TRUNC(IF(A44&lt;$A$427,($D$427*$R$11)+$P$11,IF(A44&gt;$A$782,$D$782*$R$11+$P$11,D44*$R$11+$P$11)),2)</f>
        <v>194.03</v>
      </c>
      <c r="K44" s="176" t="n">
        <f aca="false">TRUNC(IF(A44&lt;$A$427,$D$427*$R$12+$P$12,IF(A44&gt;$A$782,$D$782*$R$12+$P$12,D44*$R$12+$P$12)),2)</f>
        <v>138.66</v>
      </c>
      <c r="L44" s="179" t="n">
        <f aca="false">B44</f>
        <v>141</v>
      </c>
      <c r="M44" s="180" t="n">
        <f aca="false">A44</f>
        <v>237</v>
      </c>
      <c r="N44" s="181" t="n">
        <f aca="false">B44</f>
        <v>141</v>
      </c>
      <c r="O44" s="182" t="n">
        <f aca="false">A44</f>
        <v>237</v>
      </c>
      <c r="U44" s="171"/>
    </row>
    <row r="45" s="20" customFormat="true" ht="15.75" hidden="false" customHeight="true" outlineLevel="0" collapsed="false">
      <c r="A45" s="156" t="n">
        <v>238</v>
      </c>
      <c r="B45" s="157" t="n">
        <v>142</v>
      </c>
      <c r="C45" s="158" t="n">
        <f aca="false">ROUND($P$1*A45,2)</f>
        <v>14059.47</v>
      </c>
      <c r="D45" s="159" t="n">
        <f aca="false">TRUNC(C45/12,2)</f>
        <v>1171.62</v>
      </c>
      <c r="E45" s="160" t="n">
        <f aca="false">TRUNC(D45*$P$3,2)</f>
        <v>130.04</v>
      </c>
      <c r="F45" s="161" t="n">
        <f aca="false">TRUNC(IF(A45&lt;=$A$270,$D$270*$P$5,D45*$P$5),2)</f>
        <v>54.05</v>
      </c>
      <c r="G45" s="162" t="n">
        <f aca="false">TRUNC(IF(A45&lt;=$A$270,$D$270*$P$6,D45*$P$6),2)</f>
        <v>18.01</v>
      </c>
      <c r="H45" s="161" t="n">
        <f aca="false">TRUNC($P$9,2)</f>
        <v>2.29</v>
      </c>
      <c r="I45" s="161" t="n">
        <f aca="false">TRUNC(IF(A45&lt;$A$427,$D$427*$R$10+$P$10,IF(A45&gt;$A$782,$D$782*$R$10+$P$10,D45*$R$10+$P$10)),2)</f>
        <v>77.71</v>
      </c>
      <c r="J45" s="158" t="n">
        <f aca="false">TRUNC(IF(A45&lt;$A$427,($D$427*$R$11)+$P$11,IF(A45&gt;$A$782,$D$782*$R$11+$P$11,D45*$R$11+$P$11)),2)</f>
        <v>194.03</v>
      </c>
      <c r="K45" s="160" t="n">
        <f aca="false">TRUNC(IF(A45&lt;$A$427,$D$427*$R$12+$P$12,IF(A45&gt;$A$782,$D$782*$R$12+$P$12,D45*$R$12+$P$12)),2)</f>
        <v>138.66</v>
      </c>
      <c r="L45" s="163" t="n">
        <f aca="false">B45</f>
        <v>142</v>
      </c>
      <c r="M45" s="164" t="n">
        <f aca="false">A45</f>
        <v>238</v>
      </c>
      <c r="N45" s="165" t="n">
        <f aca="false">B45</f>
        <v>142</v>
      </c>
      <c r="O45" s="166" t="n">
        <f aca="false">A45</f>
        <v>238</v>
      </c>
      <c r="U45" s="171"/>
    </row>
    <row r="46" s="20" customFormat="true" ht="15.75" hidden="false" customHeight="true" outlineLevel="0" collapsed="false">
      <c r="A46" s="172" t="n">
        <v>238</v>
      </c>
      <c r="B46" s="173" t="n">
        <v>143</v>
      </c>
      <c r="C46" s="174" t="n">
        <f aca="false">ROUND($P$1*A46,2)</f>
        <v>14059.47</v>
      </c>
      <c r="D46" s="175" t="n">
        <f aca="false">TRUNC(C46/12,2)</f>
        <v>1171.62</v>
      </c>
      <c r="E46" s="176" t="n">
        <f aca="false">TRUNC(D46*$P$3,2)</f>
        <v>130.04</v>
      </c>
      <c r="F46" s="177" t="n">
        <f aca="false">TRUNC(IF(A46&lt;=$A$270,$D$270*$P$5,D46*$P$5),2)</f>
        <v>54.05</v>
      </c>
      <c r="G46" s="178" t="n">
        <f aca="false">TRUNC(IF(A46&lt;=$A$270,$D$270*$P$6,D46*$P$6),2)</f>
        <v>18.01</v>
      </c>
      <c r="H46" s="177" t="n">
        <f aca="false">TRUNC($P$9,2)</f>
        <v>2.29</v>
      </c>
      <c r="I46" s="177" t="n">
        <f aca="false">TRUNC(IF(A46&lt;$A$427,$D$427*$R$10+$P$10,IF(A46&gt;$A$782,$D$782*$R$10+$P$10,D46*$R$10+$P$10)),2)</f>
        <v>77.71</v>
      </c>
      <c r="J46" s="174" t="n">
        <f aca="false">TRUNC(IF(A46&lt;$A$427,($D$427*$R$11)+$P$11,IF(A46&gt;$A$782,$D$782*$R$11+$P$11,D46*$R$11+$P$11)),2)</f>
        <v>194.03</v>
      </c>
      <c r="K46" s="176" t="n">
        <f aca="false">TRUNC(IF(A46&lt;$A$427,$D$427*$R$12+$P$12,IF(A46&gt;$A$782,$D$782*$R$12+$P$12,D46*$R$12+$P$12)),2)</f>
        <v>138.66</v>
      </c>
      <c r="L46" s="179" t="n">
        <f aca="false">B46</f>
        <v>143</v>
      </c>
      <c r="M46" s="180" t="n">
        <f aca="false">A46</f>
        <v>238</v>
      </c>
      <c r="N46" s="181" t="n">
        <f aca="false">B46</f>
        <v>143</v>
      </c>
      <c r="O46" s="182" t="n">
        <f aca="false">A46</f>
        <v>238</v>
      </c>
      <c r="U46" s="171"/>
    </row>
    <row r="47" s="20" customFormat="true" ht="15.75" hidden="false" customHeight="true" outlineLevel="0" collapsed="false">
      <c r="A47" s="156" t="n">
        <v>239</v>
      </c>
      <c r="B47" s="157" t="n">
        <v>144</v>
      </c>
      <c r="C47" s="158" t="n">
        <f aca="false">ROUND($P$1*A47,2)</f>
        <v>14118.54</v>
      </c>
      <c r="D47" s="159" t="n">
        <f aca="false">TRUNC(C47/12,2)</f>
        <v>1176.54</v>
      </c>
      <c r="E47" s="160" t="n">
        <f aca="false">TRUNC(D47*$P$3,2)</f>
        <v>130.59</v>
      </c>
      <c r="F47" s="161" t="n">
        <f aca="false">TRUNC(IF(A47&lt;=$A$270,$D$270*$P$5,D47*$P$5),2)</f>
        <v>54.05</v>
      </c>
      <c r="G47" s="162" t="n">
        <f aca="false">TRUNC(IF(A47&lt;=$A$270,$D$270*$P$6,D47*$P$6),2)</f>
        <v>18.01</v>
      </c>
      <c r="H47" s="161" t="n">
        <f aca="false">TRUNC($P$9,2)</f>
        <v>2.29</v>
      </c>
      <c r="I47" s="161" t="n">
        <f aca="false">TRUNC(IF(A47&lt;$A$427,$D$427*$R$10+$P$10,IF(A47&gt;$A$782,$D$782*$R$10+$P$10,D47*$R$10+$P$10)),2)</f>
        <v>77.71</v>
      </c>
      <c r="J47" s="158" t="n">
        <f aca="false">TRUNC(IF(A47&lt;$A$427,($D$427*$R$11)+$P$11,IF(A47&gt;$A$782,$D$782*$R$11+$P$11,D47*$R$11+$P$11)),2)</f>
        <v>194.03</v>
      </c>
      <c r="K47" s="160" t="n">
        <f aca="false">TRUNC(IF(A47&lt;$A$427,$D$427*$R$12+$P$12,IF(A47&gt;$A$782,$D$782*$R$12+$P$12,D47*$R$12+$P$12)),2)</f>
        <v>138.66</v>
      </c>
      <c r="L47" s="163" t="n">
        <f aca="false">B47</f>
        <v>144</v>
      </c>
      <c r="M47" s="164" t="n">
        <f aca="false">A47</f>
        <v>239</v>
      </c>
      <c r="N47" s="165" t="n">
        <f aca="false">B47</f>
        <v>144</v>
      </c>
      <c r="O47" s="166" t="n">
        <f aca="false">A47</f>
        <v>239</v>
      </c>
      <c r="U47" s="171"/>
    </row>
    <row r="48" s="20" customFormat="true" ht="15.75" hidden="false" customHeight="true" outlineLevel="0" collapsed="false">
      <c r="A48" s="172" t="n">
        <v>239</v>
      </c>
      <c r="B48" s="173" t="n">
        <v>145</v>
      </c>
      <c r="C48" s="174" t="n">
        <f aca="false">ROUND($P$1*A48,2)</f>
        <v>14118.54</v>
      </c>
      <c r="D48" s="175" t="n">
        <f aca="false">TRUNC(C48/12,2)</f>
        <v>1176.54</v>
      </c>
      <c r="E48" s="176" t="n">
        <f aca="false">TRUNC(D48*$P$3,2)</f>
        <v>130.59</v>
      </c>
      <c r="F48" s="177" t="n">
        <f aca="false">TRUNC(IF(A48&lt;=$A$270,$D$270*$P$5,D48*$P$5),2)</f>
        <v>54.05</v>
      </c>
      <c r="G48" s="178" t="n">
        <f aca="false">TRUNC(IF(A48&lt;=$A$270,$D$270*$P$6,D48*$P$6),2)</f>
        <v>18.01</v>
      </c>
      <c r="H48" s="177" t="n">
        <f aca="false">TRUNC($P$9,2)</f>
        <v>2.29</v>
      </c>
      <c r="I48" s="177" t="n">
        <f aca="false">TRUNC(IF(A48&lt;$A$427,$D$427*$R$10+$P$10,IF(A48&gt;$A$782,$D$782*$R$10+$P$10,D48*$R$10+$P$10)),2)</f>
        <v>77.71</v>
      </c>
      <c r="J48" s="174" t="n">
        <f aca="false">TRUNC(IF(A48&lt;$A$427,($D$427*$R$11)+$P$11,IF(A48&gt;$A$782,$D$782*$R$11+$P$11,D48*$R$11+$P$11)),2)</f>
        <v>194.03</v>
      </c>
      <c r="K48" s="176" t="n">
        <f aca="false">TRUNC(IF(A48&lt;$A$427,$D$427*$R$12+$P$12,IF(A48&gt;$A$782,$D$782*$R$12+$P$12,D48*$R$12+$P$12)),2)</f>
        <v>138.66</v>
      </c>
      <c r="L48" s="179" t="n">
        <f aca="false">B48</f>
        <v>145</v>
      </c>
      <c r="M48" s="180" t="n">
        <f aca="false">A48</f>
        <v>239</v>
      </c>
      <c r="N48" s="181" t="n">
        <f aca="false">B48</f>
        <v>145</v>
      </c>
      <c r="O48" s="182" t="n">
        <f aca="false">A48</f>
        <v>239</v>
      </c>
      <c r="U48" s="171"/>
    </row>
    <row r="49" s="20" customFormat="true" ht="15.75" hidden="false" customHeight="true" outlineLevel="0" collapsed="false">
      <c r="A49" s="156" t="n">
        <v>240</v>
      </c>
      <c r="B49" s="157" t="n">
        <v>146</v>
      </c>
      <c r="C49" s="158" t="n">
        <f aca="false">ROUND($P$1*A49,2)</f>
        <v>14177.62</v>
      </c>
      <c r="D49" s="159" t="n">
        <f aca="false">TRUNC(C49/12,2)</f>
        <v>1181.46</v>
      </c>
      <c r="E49" s="160" t="n">
        <f aca="false">TRUNC(D49*$P$3,2)</f>
        <v>131.14</v>
      </c>
      <c r="F49" s="161" t="n">
        <f aca="false">TRUNC(IF(A49&lt;=$A$270,$D$270*$P$5,D49*$P$5),2)</f>
        <v>54.05</v>
      </c>
      <c r="G49" s="162" t="n">
        <f aca="false">TRUNC(IF(A49&lt;=$A$270,$D$270*$P$6,D49*$P$6),2)</f>
        <v>18.01</v>
      </c>
      <c r="H49" s="161" t="n">
        <f aca="false">TRUNC($P$9,2)</f>
        <v>2.29</v>
      </c>
      <c r="I49" s="161" t="n">
        <f aca="false">TRUNC(IF(A49&lt;$A$427,$D$427*$R$10+$P$10,IF(A49&gt;$A$782,$D$782*$R$10+$P$10,D49*$R$10+$P$10)),2)</f>
        <v>77.71</v>
      </c>
      <c r="J49" s="158" t="n">
        <f aca="false">TRUNC(IF(A49&lt;$A$427,($D$427*$R$11)+$P$11,IF(A49&gt;$A$782,$D$782*$R$11+$P$11,D49*$R$11+$P$11)),2)</f>
        <v>194.03</v>
      </c>
      <c r="K49" s="160" t="n">
        <f aca="false">TRUNC(IF(A49&lt;$A$427,$D$427*$R$12+$P$12,IF(A49&gt;$A$782,$D$782*$R$12+$P$12,D49*$R$12+$P$12)),2)</f>
        <v>138.66</v>
      </c>
      <c r="L49" s="163" t="n">
        <f aca="false">B49</f>
        <v>146</v>
      </c>
      <c r="M49" s="164" t="n">
        <f aca="false">A49</f>
        <v>240</v>
      </c>
      <c r="N49" s="165" t="n">
        <f aca="false">B49</f>
        <v>146</v>
      </c>
      <c r="O49" s="166" t="n">
        <f aca="false">A49</f>
        <v>240</v>
      </c>
      <c r="U49" s="171"/>
    </row>
    <row r="50" s="20" customFormat="true" ht="15.75" hidden="false" customHeight="true" outlineLevel="0" collapsed="false">
      <c r="A50" s="172" t="n">
        <v>241</v>
      </c>
      <c r="B50" s="173" t="n">
        <v>147</v>
      </c>
      <c r="C50" s="174" t="n">
        <f aca="false">ROUND($P$1*A50,2)</f>
        <v>14236.69</v>
      </c>
      <c r="D50" s="175" t="n">
        <f aca="false">TRUNC(C50/12,2)</f>
        <v>1186.39</v>
      </c>
      <c r="E50" s="176" t="n">
        <f aca="false">TRUNC(D50*$P$3,2)</f>
        <v>131.68</v>
      </c>
      <c r="F50" s="177" t="n">
        <f aca="false">TRUNC(IF(A50&lt;=$A$270,$D$270*$P$5,D50*$P$5),2)</f>
        <v>54.05</v>
      </c>
      <c r="G50" s="178" t="n">
        <f aca="false">TRUNC(IF(A50&lt;=$A$270,$D$270*$P$6,D50*$P$6),2)</f>
        <v>18.01</v>
      </c>
      <c r="H50" s="177" t="n">
        <f aca="false">TRUNC($P$9,2)</f>
        <v>2.29</v>
      </c>
      <c r="I50" s="177" t="n">
        <f aca="false">TRUNC(IF(A50&lt;$A$427,$D$427*$R$10+$P$10,IF(A50&gt;$A$782,$D$782*$R$10+$P$10,D50*$R$10+$P$10)),2)</f>
        <v>77.71</v>
      </c>
      <c r="J50" s="174" t="n">
        <f aca="false">TRUNC(IF(A50&lt;$A$427,($D$427*$R$11)+$P$11,IF(A50&gt;$A$782,$D$782*$R$11+$P$11,D50*$R$11+$P$11)),2)</f>
        <v>194.03</v>
      </c>
      <c r="K50" s="176" t="n">
        <f aca="false">TRUNC(IF(A50&lt;$A$427,$D$427*$R$12+$P$12,IF(A50&gt;$A$782,$D$782*$R$12+$P$12,D50*$R$12+$P$12)),2)</f>
        <v>138.66</v>
      </c>
      <c r="L50" s="179" t="n">
        <f aca="false">B50</f>
        <v>147</v>
      </c>
      <c r="M50" s="180" t="n">
        <f aca="false">A50</f>
        <v>241</v>
      </c>
      <c r="N50" s="181" t="n">
        <f aca="false">B50</f>
        <v>147</v>
      </c>
      <c r="O50" s="182" t="n">
        <f aca="false">A50</f>
        <v>241</v>
      </c>
      <c r="U50" s="171"/>
    </row>
    <row r="51" s="20" customFormat="true" ht="15.75" hidden="false" customHeight="true" outlineLevel="0" collapsed="false">
      <c r="A51" s="156" t="n">
        <v>241</v>
      </c>
      <c r="B51" s="157" t="n">
        <v>148</v>
      </c>
      <c r="C51" s="158" t="n">
        <f aca="false">ROUND($P$1*A51,2)</f>
        <v>14236.69</v>
      </c>
      <c r="D51" s="159" t="n">
        <f aca="false">TRUNC(C51/12,2)</f>
        <v>1186.39</v>
      </c>
      <c r="E51" s="160" t="n">
        <f aca="false">TRUNC(D51*$P$3,2)</f>
        <v>131.68</v>
      </c>
      <c r="F51" s="161" t="n">
        <f aca="false">TRUNC(IF(A51&lt;=$A$270,$D$270*$P$5,D51*$P$5),2)</f>
        <v>54.05</v>
      </c>
      <c r="G51" s="162" t="n">
        <f aca="false">TRUNC(IF(A51&lt;=$A$270,$D$270*$P$6,D51*$P$6),2)</f>
        <v>18.01</v>
      </c>
      <c r="H51" s="161" t="n">
        <f aca="false">TRUNC($P$9,2)</f>
        <v>2.29</v>
      </c>
      <c r="I51" s="161" t="n">
        <f aca="false">TRUNC(IF(A51&lt;$A$427,$D$427*$R$10+$P$10,IF(A51&gt;$A$782,$D$782*$R$10+$P$10,D51*$R$10+$P$10)),2)</f>
        <v>77.71</v>
      </c>
      <c r="J51" s="158" t="n">
        <f aca="false">TRUNC(IF(A51&lt;$A$427,($D$427*$R$11)+$P$11,IF(A51&gt;$A$782,$D$782*$R$11+$P$11,D51*$R$11+$P$11)),2)</f>
        <v>194.03</v>
      </c>
      <c r="K51" s="160" t="n">
        <f aca="false">TRUNC(IF(A51&lt;$A$427,$D$427*$R$12+$P$12,IF(A51&gt;$A$782,$D$782*$R$12+$P$12,D51*$R$12+$P$12)),2)</f>
        <v>138.66</v>
      </c>
      <c r="L51" s="163" t="n">
        <f aca="false">B51</f>
        <v>148</v>
      </c>
      <c r="M51" s="164" t="n">
        <f aca="false">A51</f>
        <v>241</v>
      </c>
      <c r="N51" s="165" t="n">
        <f aca="false">B51</f>
        <v>148</v>
      </c>
      <c r="O51" s="166" t="n">
        <f aca="false">A51</f>
        <v>241</v>
      </c>
      <c r="U51" s="171"/>
    </row>
    <row r="52" s="20" customFormat="true" ht="15.75" hidden="false" customHeight="true" outlineLevel="0" collapsed="false">
      <c r="A52" s="172" t="n">
        <v>242</v>
      </c>
      <c r="B52" s="173" t="n">
        <v>149</v>
      </c>
      <c r="C52" s="174" t="n">
        <f aca="false">ROUND($P$1*A52,2)</f>
        <v>14295.76</v>
      </c>
      <c r="D52" s="175" t="n">
        <f aca="false">TRUNC(C52/12,2)</f>
        <v>1191.31</v>
      </c>
      <c r="E52" s="176" t="n">
        <f aca="false">TRUNC(D52*$P$3,2)</f>
        <v>132.23</v>
      </c>
      <c r="F52" s="177" t="n">
        <f aca="false">TRUNC(IF(A52&lt;=$A$270,$D$270*$P$5,D52*$P$5),2)</f>
        <v>54.05</v>
      </c>
      <c r="G52" s="178" t="n">
        <f aca="false">TRUNC(IF(A52&lt;=$A$270,$D$270*$P$6,D52*$P$6),2)</f>
        <v>18.01</v>
      </c>
      <c r="H52" s="177" t="n">
        <f aca="false">TRUNC($P$9,2)</f>
        <v>2.29</v>
      </c>
      <c r="I52" s="177" t="n">
        <f aca="false">TRUNC(IF(A52&lt;$A$427,$D$427*$R$10+$P$10,IF(A52&gt;$A$782,$D$782*$R$10+$P$10,D52*$R$10+$P$10)),2)</f>
        <v>77.71</v>
      </c>
      <c r="J52" s="174" t="n">
        <f aca="false">TRUNC(IF(A52&lt;$A$427,($D$427*$R$11)+$P$11,IF(A52&gt;$A$782,$D$782*$R$11+$P$11,D52*$R$11+$P$11)),2)</f>
        <v>194.03</v>
      </c>
      <c r="K52" s="176" t="n">
        <f aca="false">TRUNC(IF(A52&lt;$A$427,$D$427*$R$12+$P$12,IF(A52&gt;$A$782,$D$782*$R$12+$P$12,D52*$R$12+$P$12)),2)</f>
        <v>138.66</v>
      </c>
      <c r="L52" s="179" t="n">
        <f aca="false">B52</f>
        <v>149</v>
      </c>
      <c r="M52" s="180" t="n">
        <f aca="false">A52</f>
        <v>242</v>
      </c>
      <c r="N52" s="181" t="n">
        <f aca="false">B52</f>
        <v>149</v>
      </c>
      <c r="O52" s="182" t="n">
        <f aca="false">A52</f>
        <v>242</v>
      </c>
      <c r="U52" s="171"/>
    </row>
    <row r="53" s="20" customFormat="true" ht="15.75" hidden="false" customHeight="true" outlineLevel="0" collapsed="false">
      <c r="A53" s="156" t="n">
        <v>242</v>
      </c>
      <c r="B53" s="157" t="n">
        <v>150</v>
      </c>
      <c r="C53" s="158" t="n">
        <f aca="false">ROUND($P$1*A53,2)</f>
        <v>14295.76</v>
      </c>
      <c r="D53" s="159" t="n">
        <f aca="false">TRUNC(C53/12,2)</f>
        <v>1191.31</v>
      </c>
      <c r="E53" s="160" t="n">
        <f aca="false">TRUNC(D53*$P$3,2)</f>
        <v>132.23</v>
      </c>
      <c r="F53" s="161" t="n">
        <f aca="false">TRUNC(IF(A53&lt;=$A$270,$D$270*$P$5,D53*$P$5),2)</f>
        <v>54.05</v>
      </c>
      <c r="G53" s="162" t="n">
        <f aca="false">TRUNC(IF(A53&lt;=$A$270,$D$270*$P$6,D53*$P$6),2)</f>
        <v>18.01</v>
      </c>
      <c r="H53" s="161" t="n">
        <f aca="false">TRUNC($P$9,2)</f>
        <v>2.29</v>
      </c>
      <c r="I53" s="161" t="n">
        <f aca="false">TRUNC(IF(A53&lt;$A$427,$D$427*$R$10+$P$10,IF(A53&gt;$A$782,$D$782*$R$10+$P$10,D53*$R$10+$P$10)),2)</f>
        <v>77.71</v>
      </c>
      <c r="J53" s="158" t="n">
        <f aca="false">TRUNC(IF(A53&lt;$A$427,($D$427*$R$11)+$P$11,IF(A53&gt;$A$782,$D$782*$R$11+$P$11,D53*$R$11+$P$11)),2)</f>
        <v>194.03</v>
      </c>
      <c r="K53" s="160" t="n">
        <f aca="false">TRUNC(IF(A53&lt;$A$427,$D$427*$R$12+$P$12,IF(A53&gt;$A$782,$D$782*$R$12+$P$12,D53*$R$12+$P$12)),2)</f>
        <v>138.66</v>
      </c>
      <c r="L53" s="163" t="n">
        <f aca="false">B53</f>
        <v>150</v>
      </c>
      <c r="M53" s="164" t="n">
        <f aca="false">A53</f>
        <v>242</v>
      </c>
      <c r="N53" s="165" t="n">
        <f aca="false">B53</f>
        <v>150</v>
      </c>
      <c r="O53" s="166" t="n">
        <f aca="false">A53</f>
        <v>242</v>
      </c>
      <c r="U53" s="171"/>
    </row>
    <row r="54" s="20" customFormat="true" ht="15.75" hidden="false" customHeight="true" outlineLevel="0" collapsed="false">
      <c r="A54" s="172" t="n">
        <v>243</v>
      </c>
      <c r="B54" s="173" t="n">
        <v>151</v>
      </c>
      <c r="C54" s="174" t="n">
        <f aca="false">ROUND($P$1*A54,2)</f>
        <v>14354.84</v>
      </c>
      <c r="D54" s="175" t="n">
        <f aca="false">TRUNC(C54/12,2)</f>
        <v>1196.23</v>
      </c>
      <c r="E54" s="176" t="n">
        <f aca="false">TRUNC(D54*$P$3,2)</f>
        <v>132.78</v>
      </c>
      <c r="F54" s="177" t="n">
        <f aca="false">TRUNC(IF(A54&lt;=$A$270,$D$270*$P$5,D54*$P$5),2)</f>
        <v>54.05</v>
      </c>
      <c r="G54" s="178" t="n">
        <f aca="false">TRUNC(IF(A54&lt;=$A$270,$D$270*$P$6,D54*$P$6),2)</f>
        <v>18.01</v>
      </c>
      <c r="H54" s="177" t="n">
        <f aca="false">TRUNC($P$9,2)</f>
        <v>2.29</v>
      </c>
      <c r="I54" s="177" t="n">
        <f aca="false">TRUNC(IF(A54&lt;$A$427,$D$427*$R$10+$P$10,IF(A54&gt;$A$782,$D$782*$R$10+$P$10,D54*$R$10+$P$10)),2)</f>
        <v>77.71</v>
      </c>
      <c r="J54" s="174" t="n">
        <f aca="false">TRUNC(IF(A54&lt;$A$427,($D$427*$R$11)+$P$11,IF(A54&gt;$A$782,$D$782*$R$11+$P$11,D54*$R$11+$P$11)),2)</f>
        <v>194.03</v>
      </c>
      <c r="K54" s="176" t="n">
        <f aca="false">TRUNC(IF(A54&lt;$A$427,$D$427*$R$12+$P$12,IF(A54&gt;$A$782,$D$782*$R$12+$P$12,D54*$R$12+$P$12)),2)</f>
        <v>138.66</v>
      </c>
      <c r="L54" s="179" t="n">
        <f aca="false">B54</f>
        <v>151</v>
      </c>
      <c r="M54" s="180" t="n">
        <f aca="false">A54</f>
        <v>243</v>
      </c>
      <c r="N54" s="181" t="n">
        <f aca="false">B54</f>
        <v>151</v>
      </c>
      <c r="O54" s="182" t="n">
        <f aca="false">A54</f>
        <v>243</v>
      </c>
      <c r="U54" s="171"/>
    </row>
    <row r="55" s="20" customFormat="true" ht="15.75" hidden="false" customHeight="true" outlineLevel="0" collapsed="false">
      <c r="A55" s="156" t="n">
        <v>243</v>
      </c>
      <c r="B55" s="157" t="n">
        <v>152</v>
      </c>
      <c r="C55" s="158" t="n">
        <f aca="false">ROUND($P$1*A55,2)</f>
        <v>14354.84</v>
      </c>
      <c r="D55" s="159" t="n">
        <f aca="false">TRUNC(C55/12,2)</f>
        <v>1196.23</v>
      </c>
      <c r="E55" s="160" t="n">
        <f aca="false">TRUNC(D55*$P$3,2)</f>
        <v>132.78</v>
      </c>
      <c r="F55" s="161" t="n">
        <f aca="false">TRUNC(IF(A55&lt;=$A$270,$D$270*$P$5,D55*$P$5),2)</f>
        <v>54.05</v>
      </c>
      <c r="G55" s="162" t="n">
        <f aca="false">TRUNC(IF(A55&lt;=$A$270,$D$270*$P$6,D55*$P$6),2)</f>
        <v>18.01</v>
      </c>
      <c r="H55" s="161" t="n">
        <f aca="false">TRUNC($P$9,2)</f>
        <v>2.29</v>
      </c>
      <c r="I55" s="161" t="n">
        <f aca="false">TRUNC(IF(A55&lt;$A$427,$D$427*$R$10+$P$10,IF(A55&gt;$A$782,$D$782*$R$10+$P$10,D55*$R$10+$P$10)),2)</f>
        <v>77.71</v>
      </c>
      <c r="J55" s="158" t="n">
        <f aca="false">TRUNC(IF(A55&lt;$A$427,($D$427*$R$11)+$P$11,IF(A55&gt;$A$782,$D$782*$R$11+$P$11,D55*$R$11+$P$11)),2)</f>
        <v>194.03</v>
      </c>
      <c r="K55" s="160" t="n">
        <f aca="false">TRUNC(IF(A55&lt;$A$427,$D$427*$R$12+$P$12,IF(A55&gt;$A$782,$D$782*$R$12+$P$12,D55*$R$12+$P$12)),2)</f>
        <v>138.66</v>
      </c>
      <c r="L55" s="163" t="n">
        <f aca="false">B55</f>
        <v>152</v>
      </c>
      <c r="M55" s="164" t="n">
        <f aca="false">A55</f>
        <v>243</v>
      </c>
      <c r="N55" s="165" t="n">
        <f aca="false">B55</f>
        <v>152</v>
      </c>
      <c r="O55" s="166" t="n">
        <f aca="false">A55</f>
        <v>243</v>
      </c>
      <c r="U55" s="171"/>
    </row>
    <row r="56" s="20" customFormat="true" ht="15.75" hidden="false" customHeight="true" outlineLevel="0" collapsed="false">
      <c r="A56" s="172" t="n">
        <v>243</v>
      </c>
      <c r="B56" s="173" t="n">
        <v>153</v>
      </c>
      <c r="C56" s="174" t="n">
        <f aca="false">ROUND($P$1*A56,2)</f>
        <v>14354.84</v>
      </c>
      <c r="D56" s="175" t="n">
        <f aca="false">TRUNC(C56/12,2)</f>
        <v>1196.23</v>
      </c>
      <c r="E56" s="176" t="n">
        <f aca="false">TRUNC(D56*$P$3,2)</f>
        <v>132.78</v>
      </c>
      <c r="F56" s="177" t="n">
        <f aca="false">TRUNC(IF(A56&lt;=$A$270,$D$270*$P$5,D56*$P$5),2)</f>
        <v>54.05</v>
      </c>
      <c r="G56" s="178" t="n">
        <f aca="false">TRUNC(IF(A56&lt;=$A$270,$D$270*$P$6,D56*$P$6),2)</f>
        <v>18.01</v>
      </c>
      <c r="H56" s="177" t="n">
        <f aca="false">TRUNC($P$9,2)</f>
        <v>2.29</v>
      </c>
      <c r="I56" s="177" t="n">
        <f aca="false">TRUNC(IF(A56&lt;$A$427,$D$427*$R$10+$P$10,IF(A56&gt;$A$782,$D$782*$R$10+$P$10,D56*$R$10+$P$10)),2)</f>
        <v>77.71</v>
      </c>
      <c r="J56" s="174" t="n">
        <f aca="false">TRUNC(IF(A56&lt;$A$427,($D$427*$R$11)+$P$11,IF(A56&gt;$A$782,$D$782*$R$11+$P$11,D56*$R$11+$P$11)),2)</f>
        <v>194.03</v>
      </c>
      <c r="K56" s="176" t="n">
        <f aca="false">TRUNC(IF(A56&lt;$A$427,$D$427*$R$12+$P$12,IF(A56&gt;$A$782,$D$782*$R$12+$P$12,D56*$R$12+$P$12)),2)</f>
        <v>138.66</v>
      </c>
      <c r="L56" s="179" t="n">
        <f aca="false">B56</f>
        <v>153</v>
      </c>
      <c r="M56" s="180" t="n">
        <f aca="false">A56</f>
        <v>243</v>
      </c>
      <c r="N56" s="181" t="n">
        <f aca="false">B56</f>
        <v>153</v>
      </c>
      <c r="O56" s="182" t="n">
        <f aca="false">A56</f>
        <v>243</v>
      </c>
      <c r="U56" s="171"/>
    </row>
    <row r="57" s="20" customFormat="true" ht="15.75" hidden="false" customHeight="true" outlineLevel="0" collapsed="false">
      <c r="A57" s="156" t="n">
        <v>244</v>
      </c>
      <c r="B57" s="157" t="n">
        <v>154</v>
      </c>
      <c r="C57" s="158" t="n">
        <f aca="false">ROUND($P$1*A57,2)</f>
        <v>14413.91</v>
      </c>
      <c r="D57" s="159" t="n">
        <f aca="false">TRUNC(C57/12,2)</f>
        <v>1201.15</v>
      </c>
      <c r="E57" s="160" t="n">
        <f aca="false">TRUNC(D57*$P$3,2)</f>
        <v>133.32</v>
      </c>
      <c r="F57" s="161" t="n">
        <f aca="false">TRUNC(IF(A57&lt;=$A$270,$D$270*$P$5,D57*$P$5),2)</f>
        <v>54.05</v>
      </c>
      <c r="G57" s="162" t="n">
        <f aca="false">TRUNC(IF(A57&lt;=$A$270,$D$270*$P$6,D57*$P$6),2)</f>
        <v>18.01</v>
      </c>
      <c r="H57" s="161" t="n">
        <f aca="false">TRUNC($P$9,2)</f>
        <v>2.29</v>
      </c>
      <c r="I57" s="161" t="n">
        <f aca="false">TRUNC(IF(A57&lt;$A$427,$D$427*$R$10+$P$10,IF(A57&gt;$A$782,$D$782*$R$10+$P$10,D57*$R$10+$P$10)),2)</f>
        <v>77.71</v>
      </c>
      <c r="J57" s="158" t="n">
        <f aca="false">TRUNC(IF(A57&lt;$A$427,($D$427*$R$11)+$P$11,IF(A57&gt;$A$782,$D$782*$R$11+$P$11,D57*$R$11+$P$11)),2)</f>
        <v>194.03</v>
      </c>
      <c r="K57" s="160" t="n">
        <f aca="false">TRUNC(IF(A57&lt;$A$427,$D$427*$R$12+$P$12,IF(A57&gt;$A$782,$D$782*$R$12+$P$12,D57*$R$12+$P$12)),2)</f>
        <v>138.66</v>
      </c>
      <c r="L57" s="163" t="n">
        <f aca="false">B57</f>
        <v>154</v>
      </c>
      <c r="M57" s="164" t="n">
        <f aca="false">A57</f>
        <v>244</v>
      </c>
      <c r="N57" s="165" t="n">
        <f aca="false">B57</f>
        <v>154</v>
      </c>
      <c r="O57" s="166" t="n">
        <f aca="false">A57</f>
        <v>244</v>
      </c>
      <c r="U57" s="171"/>
    </row>
    <row r="58" s="20" customFormat="true" ht="15.75" hidden="false" customHeight="true" outlineLevel="0" collapsed="false">
      <c r="A58" s="172" t="n">
        <v>244</v>
      </c>
      <c r="B58" s="173" t="n">
        <v>155</v>
      </c>
      <c r="C58" s="174" t="n">
        <f aca="false">ROUND($P$1*A58,2)</f>
        <v>14413.91</v>
      </c>
      <c r="D58" s="175" t="n">
        <f aca="false">TRUNC(C58/12,2)</f>
        <v>1201.15</v>
      </c>
      <c r="E58" s="176" t="n">
        <f aca="false">TRUNC(D58*$P$3,2)</f>
        <v>133.32</v>
      </c>
      <c r="F58" s="177" t="n">
        <f aca="false">TRUNC(IF(A58&lt;=$A$270,$D$270*$P$5,D58*$P$5),2)</f>
        <v>54.05</v>
      </c>
      <c r="G58" s="178" t="n">
        <f aca="false">TRUNC(IF(A58&lt;=$A$270,$D$270*$P$6,D58*$P$6),2)</f>
        <v>18.01</v>
      </c>
      <c r="H58" s="177" t="n">
        <f aca="false">TRUNC($P$9,2)</f>
        <v>2.29</v>
      </c>
      <c r="I58" s="177" t="n">
        <f aca="false">TRUNC(IF(A58&lt;$A$427,$D$427*$R$10+$P$10,IF(A58&gt;$A$782,$D$782*$R$10+$P$10,D58*$R$10+$P$10)),2)</f>
        <v>77.71</v>
      </c>
      <c r="J58" s="174" t="n">
        <f aca="false">TRUNC(IF(A58&lt;$A$427,($D$427*$R$11)+$P$11,IF(A58&gt;$A$782,$D$782*$R$11+$P$11,D58*$R$11+$P$11)),2)</f>
        <v>194.03</v>
      </c>
      <c r="K58" s="176" t="n">
        <f aca="false">TRUNC(IF(A58&lt;$A$427,$D$427*$R$12+$P$12,IF(A58&gt;$A$782,$D$782*$R$12+$P$12,D58*$R$12+$P$12)),2)</f>
        <v>138.66</v>
      </c>
      <c r="L58" s="179" t="n">
        <f aca="false">B58</f>
        <v>155</v>
      </c>
      <c r="M58" s="180" t="n">
        <f aca="false">A58</f>
        <v>244</v>
      </c>
      <c r="N58" s="181" t="n">
        <f aca="false">B58</f>
        <v>155</v>
      </c>
      <c r="O58" s="182" t="n">
        <f aca="false">A58</f>
        <v>244</v>
      </c>
      <c r="U58" s="171"/>
    </row>
    <row r="59" s="20" customFormat="true" ht="15.75" hidden="false" customHeight="true" outlineLevel="0" collapsed="false">
      <c r="A59" s="156" t="n">
        <v>244</v>
      </c>
      <c r="B59" s="157" t="n">
        <v>156</v>
      </c>
      <c r="C59" s="158" t="n">
        <f aca="false">ROUND($P$1*A59,2)</f>
        <v>14413.91</v>
      </c>
      <c r="D59" s="159" t="n">
        <f aca="false">TRUNC(C59/12,2)</f>
        <v>1201.15</v>
      </c>
      <c r="E59" s="160" t="n">
        <f aca="false">TRUNC(D59*$P$3,2)</f>
        <v>133.32</v>
      </c>
      <c r="F59" s="161" t="n">
        <f aca="false">TRUNC(IF(A59&lt;=$A$270,$D$270*$P$5,D59*$P$5),2)</f>
        <v>54.05</v>
      </c>
      <c r="G59" s="162" t="n">
        <f aca="false">TRUNC(IF(A59&lt;=$A$270,$D$270*$P$6,D59*$P$6),2)</f>
        <v>18.01</v>
      </c>
      <c r="H59" s="161" t="n">
        <f aca="false">TRUNC($P$9,2)</f>
        <v>2.29</v>
      </c>
      <c r="I59" s="161" t="n">
        <f aca="false">TRUNC(IF(A59&lt;$A$427,$D$427*$R$10+$P$10,IF(A59&gt;$A$782,$D$782*$R$10+$P$10,D59*$R$10+$P$10)),2)</f>
        <v>77.71</v>
      </c>
      <c r="J59" s="158" t="n">
        <f aca="false">TRUNC(IF(A59&lt;$A$427,($D$427*$R$11)+$P$11,IF(A59&gt;$A$782,$D$782*$R$11+$P$11,D59*$R$11+$P$11)),2)</f>
        <v>194.03</v>
      </c>
      <c r="K59" s="160" t="n">
        <f aca="false">TRUNC(IF(A59&lt;$A$427,$D$427*$R$12+$P$12,IF(A59&gt;$A$782,$D$782*$R$12+$P$12,D59*$R$12+$P$12)),2)</f>
        <v>138.66</v>
      </c>
      <c r="L59" s="163" t="n">
        <f aca="false">B59</f>
        <v>156</v>
      </c>
      <c r="M59" s="164" t="n">
        <f aca="false">A59</f>
        <v>244</v>
      </c>
      <c r="N59" s="165" t="n">
        <f aca="false">B59</f>
        <v>156</v>
      </c>
      <c r="O59" s="166" t="n">
        <f aca="false">A59</f>
        <v>244</v>
      </c>
      <c r="U59" s="171"/>
    </row>
    <row r="60" s="20" customFormat="true" ht="15.75" hidden="false" customHeight="true" outlineLevel="0" collapsed="false">
      <c r="A60" s="172" t="n">
        <v>245</v>
      </c>
      <c r="B60" s="173" t="n">
        <v>157</v>
      </c>
      <c r="C60" s="174" t="n">
        <f aca="false">ROUND($P$1*A60,2)</f>
        <v>14472.98</v>
      </c>
      <c r="D60" s="175" t="n">
        <f aca="false">TRUNC(C60/12,2)</f>
        <v>1206.08</v>
      </c>
      <c r="E60" s="176" t="n">
        <f aca="false">TRUNC(D60*$P$3,2)</f>
        <v>133.87</v>
      </c>
      <c r="F60" s="177" t="n">
        <f aca="false">TRUNC(IF(A60&lt;=$A$270,$D$270*$P$5,D60*$P$5),2)</f>
        <v>54.05</v>
      </c>
      <c r="G60" s="178" t="n">
        <f aca="false">TRUNC(IF(A60&lt;=$A$270,$D$270*$P$6,D60*$P$6),2)</f>
        <v>18.01</v>
      </c>
      <c r="H60" s="177" t="n">
        <f aca="false">TRUNC($P$9,2)</f>
        <v>2.29</v>
      </c>
      <c r="I60" s="177" t="n">
        <f aca="false">TRUNC(IF(A60&lt;$A$427,$D$427*$R$10+$P$10,IF(A60&gt;$A$782,$D$782*$R$10+$P$10,D60*$R$10+$P$10)),2)</f>
        <v>77.71</v>
      </c>
      <c r="J60" s="174" t="n">
        <f aca="false">TRUNC(IF(A60&lt;$A$427,($D$427*$R$11)+$P$11,IF(A60&gt;$A$782,$D$782*$R$11+$P$11,D60*$R$11+$P$11)),2)</f>
        <v>194.03</v>
      </c>
      <c r="K60" s="176" t="n">
        <f aca="false">TRUNC(IF(A60&lt;$A$427,$D$427*$R$12+$P$12,IF(A60&gt;$A$782,$D$782*$R$12+$P$12,D60*$R$12+$P$12)),2)</f>
        <v>138.66</v>
      </c>
      <c r="L60" s="179" t="n">
        <f aca="false">B60</f>
        <v>157</v>
      </c>
      <c r="M60" s="180" t="n">
        <f aca="false">A60</f>
        <v>245</v>
      </c>
      <c r="N60" s="181" t="n">
        <f aca="false">B60</f>
        <v>157</v>
      </c>
      <c r="O60" s="182" t="n">
        <f aca="false">A60</f>
        <v>245</v>
      </c>
      <c r="U60" s="171"/>
    </row>
    <row r="61" s="20" customFormat="true" ht="15.75" hidden="false" customHeight="true" outlineLevel="0" collapsed="false">
      <c r="A61" s="156" t="n">
        <v>245</v>
      </c>
      <c r="B61" s="157" t="n">
        <v>158</v>
      </c>
      <c r="C61" s="158" t="n">
        <f aca="false">ROUND($P$1*A61,2)</f>
        <v>14472.98</v>
      </c>
      <c r="D61" s="159" t="n">
        <f aca="false">TRUNC(C61/12,2)</f>
        <v>1206.08</v>
      </c>
      <c r="E61" s="160" t="n">
        <f aca="false">TRUNC(D61*$P$3,2)</f>
        <v>133.87</v>
      </c>
      <c r="F61" s="161" t="n">
        <f aca="false">TRUNC(IF(A61&lt;=$A$270,$D$270*$P$5,D61*$P$5),2)</f>
        <v>54.05</v>
      </c>
      <c r="G61" s="162" t="n">
        <f aca="false">TRUNC(IF(A61&lt;=$A$270,$D$270*$P$6,D61*$P$6),2)</f>
        <v>18.01</v>
      </c>
      <c r="H61" s="161" t="n">
        <f aca="false">TRUNC($P$9,2)</f>
        <v>2.29</v>
      </c>
      <c r="I61" s="161" t="n">
        <f aca="false">TRUNC(IF(A61&lt;$A$427,$D$427*$R$10+$P$10,IF(A61&gt;$A$782,$D$782*$R$10+$P$10,D61*$R$10+$P$10)),2)</f>
        <v>77.71</v>
      </c>
      <c r="J61" s="158" t="n">
        <f aca="false">TRUNC(IF(A61&lt;$A$427,($D$427*$R$11)+$P$11,IF(A61&gt;$A$782,$D$782*$R$11+$P$11,D61*$R$11+$P$11)),2)</f>
        <v>194.03</v>
      </c>
      <c r="K61" s="160" t="n">
        <f aca="false">TRUNC(IF(A61&lt;$A$427,$D$427*$R$12+$P$12,IF(A61&gt;$A$782,$D$782*$R$12+$P$12,D61*$R$12+$P$12)),2)</f>
        <v>138.66</v>
      </c>
      <c r="L61" s="163" t="n">
        <f aca="false">B61</f>
        <v>158</v>
      </c>
      <c r="M61" s="164" t="n">
        <f aca="false">A61</f>
        <v>245</v>
      </c>
      <c r="N61" s="165" t="n">
        <f aca="false">B61</f>
        <v>158</v>
      </c>
      <c r="O61" s="166" t="n">
        <f aca="false">A61</f>
        <v>245</v>
      </c>
      <c r="U61" s="171"/>
    </row>
    <row r="62" s="20" customFormat="true" ht="15.75" hidden="false" customHeight="true" outlineLevel="0" collapsed="false">
      <c r="A62" s="172" t="n">
        <v>246</v>
      </c>
      <c r="B62" s="173" t="n">
        <v>159</v>
      </c>
      <c r="C62" s="174" t="n">
        <f aca="false">ROUND($P$1*A62,2)</f>
        <v>14532.06</v>
      </c>
      <c r="D62" s="175" t="n">
        <f aca="false">TRUNC(C62/12,2)</f>
        <v>1211</v>
      </c>
      <c r="E62" s="176" t="n">
        <f aca="false">TRUNC(D62*$P$3,2)</f>
        <v>134.42</v>
      </c>
      <c r="F62" s="177" t="n">
        <f aca="false">TRUNC(IF(A62&lt;=$A$270,$D$270*$P$5,D62*$P$5),2)</f>
        <v>54.05</v>
      </c>
      <c r="G62" s="178" t="n">
        <f aca="false">TRUNC(IF(A62&lt;=$A$270,$D$270*$P$6,D62*$P$6),2)</f>
        <v>18.01</v>
      </c>
      <c r="H62" s="177" t="n">
        <f aca="false">TRUNC($P$9,2)</f>
        <v>2.29</v>
      </c>
      <c r="I62" s="177" t="n">
        <f aca="false">TRUNC(IF(A62&lt;$A$427,$D$427*$R$10+$P$10,IF(A62&gt;$A$782,$D$782*$R$10+$P$10,D62*$R$10+$P$10)),2)</f>
        <v>77.71</v>
      </c>
      <c r="J62" s="174" t="n">
        <f aca="false">TRUNC(IF(A62&lt;$A$427,($D$427*$R$11)+$P$11,IF(A62&gt;$A$782,$D$782*$R$11+$P$11,D62*$R$11+$P$11)),2)</f>
        <v>194.03</v>
      </c>
      <c r="K62" s="176" t="n">
        <f aca="false">TRUNC(IF(A62&lt;$A$427,$D$427*$R$12+$P$12,IF(A62&gt;$A$782,$D$782*$R$12+$P$12,D62*$R$12+$P$12)),2)</f>
        <v>138.66</v>
      </c>
      <c r="L62" s="179" t="n">
        <f aca="false">B62</f>
        <v>159</v>
      </c>
      <c r="M62" s="180" t="n">
        <f aca="false">A62</f>
        <v>246</v>
      </c>
      <c r="N62" s="181" t="n">
        <f aca="false">B62</f>
        <v>159</v>
      </c>
      <c r="O62" s="182" t="n">
        <f aca="false">A62</f>
        <v>246</v>
      </c>
      <c r="U62" s="171"/>
    </row>
    <row r="63" s="20" customFormat="true" ht="15.75" hidden="false" customHeight="true" outlineLevel="0" collapsed="false">
      <c r="A63" s="156" t="n">
        <v>246</v>
      </c>
      <c r="B63" s="157" t="n">
        <v>160</v>
      </c>
      <c r="C63" s="158" t="n">
        <f aca="false">ROUND($P$1*A63,2)</f>
        <v>14532.06</v>
      </c>
      <c r="D63" s="159" t="n">
        <f aca="false">TRUNC(C63/12,2)</f>
        <v>1211</v>
      </c>
      <c r="E63" s="160" t="n">
        <f aca="false">TRUNC(D63*$P$3,2)</f>
        <v>134.42</v>
      </c>
      <c r="F63" s="161" t="n">
        <f aca="false">TRUNC(IF(A63&lt;=$A$270,$D$270*$P$5,D63*$P$5),2)</f>
        <v>54.05</v>
      </c>
      <c r="G63" s="162" t="n">
        <f aca="false">TRUNC(IF(A63&lt;=$A$270,$D$270*$P$6,D63*$P$6),2)</f>
        <v>18.01</v>
      </c>
      <c r="H63" s="161" t="n">
        <f aca="false">TRUNC($P$9,2)</f>
        <v>2.29</v>
      </c>
      <c r="I63" s="161" t="n">
        <f aca="false">TRUNC(IF(A63&lt;$A$427,$D$427*$R$10+$P$10,IF(A63&gt;$A$782,$D$782*$R$10+$P$10,D63*$R$10+$P$10)),2)</f>
        <v>77.71</v>
      </c>
      <c r="J63" s="158" t="n">
        <f aca="false">TRUNC(IF(A63&lt;$A$427,($D$427*$R$11)+$P$11,IF(A63&gt;$A$782,$D$782*$R$11+$P$11,D63*$R$11+$P$11)),2)</f>
        <v>194.03</v>
      </c>
      <c r="K63" s="160" t="n">
        <f aca="false">TRUNC(IF(A63&lt;$A$427,$D$427*$R$12+$P$12,IF(A63&gt;$A$782,$D$782*$R$12+$P$12,D63*$R$12+$P$12)),2)</f>
        <v>138.66</v>
      </c>
      <c r="L63" s="163" t="n">
        <f aca="false">B63</f>
        <v>160</v>
      </c>
      <c r="M63" s="164" t="n">
        <f aca="false">A63</f>
        <v>246</v>
      </c>
      <c r="N63" s="165" t="n">
        <f aca="false">B63</f>
        <v>160</v>
      </c>
      <c r="O63" s="166" t="n">
        <f aca="false">A63</f>
        <v>246</v>
      </c>
      <c r="U63" s="171"/>
    </row>
    <row r="64" s="20" customFormat="true" ht="15.75" hidden="false" customHeight="true" outlineLevel="0" collapsed="false">
      <c r="A64" s="172" t="n">
        <v>246</v>
      </c>
      <c r="B64" s="173" t="n">
        <v>161</v>
      </c>
      <c r="C64" s="174" t="n">
        <f aca="false">ROUND($P$1*A64,2)</f>
        <v>14532.06</v>
      </c>
      <c r="D64" s="175" t="n">
        <f aca="false">TRUNC(C64/12,2)</f>
        <v>1211</v>
      </c>
      <c r="E64" s="176" t="n">
        <f aca="false">TRUNC(D64*$P$3,2)</f>
        <v>134.42</v>
      </c>
      <c r="F64" s="177" t="n">
        <f aca="false">TRUNC(IF(A64&lt;=$A$270,$D$270*$P$5,D64*$P$5),2)</f>
        <v>54.05</v>
      </c>
      <c r="G64" s="178" t="n">
        <f aca="false">TRUNC(IF(A64&lt;=$A$270,$D$270*$P$6,D64*$P$6),2)</f>
        <v>18.01</v>
      </c>
      <c r="H64" s="177" t="n">
        <f aca="false">TRUNC($P$9,2)</f>
        <v>2.29</v>
      </c>
      <c r="I64" s="177" t="n">
        <f aca="false">TRUNC(IF(A64&lt;$A$427,$D$427*$R$10+$P$10,IF(A64&gt;$A$782,$D$782*$R$10+$P$10,D64*$R$10+$P$10)),2)</f>
        <v>77.71</v>
      </c>
      <c r="J64" s="174" t="n">
        <f aca="false">TRUNC(IF(A64&lt;$A$427,($D$427*$R$11)+$P$11,IF(A64&gt;$A$782,$D$782*$R$11+$P$11,D64*$R$11+$P$11)),2)</f>
        <v>194.03</v>
      </c>
      <c r="K64" s="176" t="n">
        <f aca="false">TRUNC(IF(A64&lt;$A$427,$D$427*$R$12+$P$12,IF(A64&gt;$A$782,$D$782*$R$12+$P$12,D64*$R$12+$P$12)),2)</f>
        <v>138.66</v>
      </c>
      <c r="L64" s="179" t="n">
        <f aca="false">B64</f>
        <v>161</v>
      </c>
      <c r="M64" s="180" t="n">
        <f aca="false">A64</f>
        <v>246</v>
      </c>
      <c r="N64" s="181" t="n">
        <f aca="false">B64</f>
        <v>161</v>
      </c>
      <c r="O64" s="182" t="n">
        <f aca="false">A64</f>
        <v>246</v>
      </c>
      <c r="U64" s="171"/>
    </row>
    <row r="65" s="20" customFormat="true" ht="15.75" hidden="false" customHeight="true" outlineLevel="0" collapsed="false">
      <c r="A65" s="156" t="n">
        <v>247</v>
      </c>
      <c r="B65" s="157" t="n">
        <v>162</v>
      </c>
      <c r="C65" s="158" t="n">
        <f aca="false">ROUND($P$1*A65,2)</f>
        <v>14591.13</v>
      </c>
      <c r="D65" s="159" t="n">
        <f aca="false">TRUNC(C65/12,2)</f>
        <v>1215.92</v>
      </c>
      <c r="E65" s="160" t="n">
        <f aca="false">TRUNC(D65*$P$3,2)</f>
        <v>134.96</v>
      </c>
      <c r="F65" s="161" t="n">
        <f aca="false">TRUNC(IF(A65&lt;=$A$270,$D$270*$P$5,D65*$P$5),2)</f>
        <v>54.05</v>
      </c>
      <c r="G65" s="162" t="n">
        <f aca="false">TRUNC(IF(A65&lt;=$A$270,$D$270*$P$6,D65*$P$6),2)</f>
        <v>18.01</v>
      </c>
      <c r="H65" s="161" t="n">
        <f aca="false">TRUNC($P$9,2)</f>
        <v>2.29</v>
      </c>
      <c r="I65" s="161" t="n">
        <f aca="false">TRUNC(IF(A65&lt;$A$427,$D$427*$R$10+$P$10,IF(A65&gt;$A$782,$D$782*$R$10+$P$10,D65*$R$10+$P$10)),2)</f>
        <v>77.71</v>
      </c>
      <c r="J65" s="158" t="n">
        <f aca="false">TRUNC(IF(A65&lt;$A$427,($D$427*$R$11)+$P$11,IF(A65&gt;$A$782,$D$782*$R$11+$P$11,D65*$R$11+$P$11)),2)</f>
        <v>194.03</v>
      </c>
      <c r="K65" s="160" t="n">
        <f aca="false">TRUNC(IF(A65&lt;$A$427,$D$427*$R$12+$P$12,IF(A65&gt;$A$782,$D$782*$R$12+$P$12,D65*$R$12+$P$12)),2)</f>
        <v>138.66</v>
      </c>
      <c r="L65" s="163" t="n">
        <f aca="false">B65</f>
        <v>162</v>
      </c>
      <c r="M65" s="164" t="n">
        <f aca="false">A65</f>
        <v>247</v>
      </c>
      <c r="N65" s="165" t="n">
        <f aca="false">B65</f>
        <v>162</v>
      </c>
      <c r="O65" s="166" t="n">
        <f aca="false">A65</f>
        <v>247</v>
      </c>
      <c r="U65" s="171"/>
    </row>
    <row r="66" s="20" customFormat="true" ht="15.75" hidden="false" customHeight="true" outlineLevel="0" collapsed="false">
      <c r="A66" s="172" t="n">
        <v>247</v>
      </c>
      <c r="B66" s="173" t="n">
        <v>163</v>
      </c>
      <c r="C66" s="174" t="n">
        <f aca="false">ROUND($P$1*A66,2)</f>
        <v>14591.13</v>
      </c>
      <c r="D66" s="175" t="n">
        <f aca="false">TRUNC(C66/12,2)</f>
        <v>1215.92</v>
      </c>
      <c r="E66" s="176" t="n">
        <f aca="false">TRUNC(D66*$P$3,2)</f>
        <v>134.96</v>
      </c>
      <c r="F66" s="177" t="n">
        <f aca="false">TRUNC(IF(A66&lt;=$A$270,$D$270*$P$5,D66*$P$5),2)</f>
        <v>54.05</v>
      </c>
      <c r="G66" s="178" t="n">
        <f aca="false">TRUNC(IF(A66&lt;=$A$270,$D$270*$P$6,D66*$P$6),2)</f>
        <v>18.01</v>
      </c>
      <c r="H66" s="177" t="n">
        <f aca="false">TRUNC($P$9,2)</f>
        <v>2.29</v>
      </c>
      <c r="I66" s="177" t="n">
        <f aca="false">TRUNC(IF(A66&lt;$A$427,$D$427*$R$10+$P$10,IF(A66&gt;$A$782,$D$782*$R$10+$P$10,D66*$R$10+$P$10)),2)</f>
        <v>77.71</v>
      </c>
      <c r="J66" s="174" t="n">
        <f aca="false">TRUNC(IF(A66&lt;$A$427,($D$427*$R$11)+$P$11,IF(A66&gt;$A$782,$D$782*$R$11+$P$11,D66*$R$11+$P$11)),2)</f>
        <v>194.03</v>
      </c>
      <c r="K66" s="176" t="n">
        <f aca="false">TRUNC(IF(A66&lt;$A$427,$D$427*$R$12+$P$12,IF(A66&gt;$A$782,$D$782*$R$12+$P$12,D66*$R$12+$P$12)),2)</f>
        <v>138.66</v>
      </c>
      <c r="L66" s="179" t="n">
        <f aca="false">B66</f>
        <v>163</v>
      </c>
      <c r="M66" s="180" t="n">
        <f aca="false">A66</f>
        <v>247</v>
      </c>
      <c r="N66" s="181" t="n">
        <f aca="false">B66</f>
        <v>163</v>
      </c>
      <c r="O66" s="182" t="n">
        <f aca="false">A66</f>
        <v>247</v>
      </c>
      <c r="U66" s="171"/>
    </row>
    <row r="67" s="20" customFormat="true" ht="15.75" hidden="false" customHeight="true" outlineLevel="0" collapsed="false">
      <c r="A67" s="156" t="n">
        <v>248</v>
      </c>
      <c r="B67" s="157" t="n">
        <v>164</v>
      </c>
      <c r="C67" s="158" t="n">
        <f aca="false">ROUND($P$1*A67,2)</f>
        <v>14650.2</v>
      </c>
      <c r="D67" s="159" t="n">
        <f aca="false">TRUNC(C67/12,2)</f>
        <v>1220.85</v>
      </c>
      <c r="E67" s="160" t="n">
        <f aca="false">TRUNC(D67*$P$3,2)</f>
        <v>135.51</v>
      </c>
      <c r="F67" s="161" t="n">
        <f aca="false">TRUNC(IF(A67&lt;=$A$270,$D$270*$P$5,D67*$P$5),2)</f>
        <v>54.05</v>
      </c>
      <c r="G67" s="162" t="n">
        <f aca="false">TRUNC(IF(A67&lt;=$A$270,$D$270*$P$6,D67*$P$6),2)</f>
        <v>18.01</v>
      </c>
      <c r="H67" s="161" t="n">
        <f aca="false">TRUNC($P$9,2)</f>
        <v>2.29</v>
      </c>
      <c r="I67" s="161" t="n">
        <f aca="false">TRUNC(IF(A67&lt;$A$427,$D$427*$R$10+$P$10,IF(A67&gt;$A$782,$D$782*$R$10+$P$10,D67*$R$10+$P$10)),2)</f>
        <v>77.71</v>
      </c>
      <c r="J67" s="158" t="n">
        <f aca="false">TRUNC(IF(A67&lt;$A$427,($D$427*$R$11)+$P$11,IF(A67&gt;$A$782,$D$782*$R$11+$P$11,D67*$R$11+$P$11)),2)</f>
        <v>194.03</v>
      </c>
      <c r="K67" s="160" t="n">
        <f aca="false">TRUNC(IF(A67&lt;$A$427,$D$427*$R$12+$P$12,IF(A67&gt;$A$782,$D$782*$R$12+$P$12,D67*$R$12+$P$12)),2)</f>
        <v>138.66</v>
      </c>
      <c r="L67" s="163" t="n">
        <f aca="false">B67</f>
        <v>164</v>
      </c>
      <c r="M67" s="164" t="n">
        <f aca="false">A67</f>
        <v>248</v>
      </c>
      <c r="N67" s="165" t="n">
        <f aca="false">B67</f>
        <v>164</v>
      </c>
      <c r="O67" s="166" t="n">
        <f aca="false">A67</f>
        <v>248</v>
      </c>
      <c r="U67" s="171"/>
    </row>
    <row r="68" s="20" customFormat="true" ht="15.75" hidden="false" customHeight="true" outlineLevel="0" collapsed="false">
      <c r="A68" s="172" t="n">
        <v>249</v>
      </c>
      <c r="B68" s="173" t="n">
        <v>165</v>
      </c>
      <c r="C68" s="174" t="n">
        <f aca="false">ROUND($P$1*A68,2)</f>
        <v>14709.28</v>
      </c>
      <c r="D68" s="175" t="n">
        <f aca="false">TRUNC(C68/12,2)</f>
        <v>1225.77</v>
      </c>
      <c r="E68" s="176" t="n">
        <f aca="false">TRUNC(D68*$P$3,2)</f>
        <v>136.06</v>
      </c>
      <c r="F68" s="177" t="n">
        <f aca="false">TRUNC(IF(A68&lt;=$A$270,$D$270*$P$5,D68*$P$5),2)</f>
        <v>54.05</v>
      </c>
      <c r="G68" s="178" t="n">
        <f aca="false">TRUNC(IF(A68&lt;=$A$270,$D$270*$P$6,D68*$P$6),2)</f>
        <v>18.01</v>
      </c>
      <c r="H68" s="177" t="n">
        <f aca="false">TRUNC($P$9,2)</f>
        <v>2.29</v>
      </c>
      <c r="I68" s="177" t="n">
        <f aca="false">TRUNC(IF(A68&lt;$A$427,$D$427*$R$10+$P$10,IF(A68&gt;$A$782,$D$782*$R$10+$P$10,D68*$R$10+$P$10)),2)</f>
        <v>77.71</v>
      </c>
      <c r="J68" s="174" t="n">
        <f aca="false">TRUNC(IF(A68&lt;$A$427,($D$427*$R$11)+$P$11,IF(A68&gt;$A$782,$D$782*$R$11+$P$11,D68*$R$11+$P$11)),2)</f>
        <v>194.03</v>
      </c>
      <c r="K68" s="176" t="n">
        <f aca="false">TRUNC(IF(A68&lt;$A$427,$D$427*$R$12+$P$12,IF(A68&gt;$A$782,$D$782*$R$12+$P$12,D68*$R$12+$P$12)),2)</f>
        <v>138.66</v>
      </c>
      <c r="L68" s="179" t="n">
        <f aca="false">B68</f>
        <v>165</v>
      </c>
      <c r="M68" s="180" t="n">
        <f aca="false">A68</f>
        <v>249</v>
      </c>
      <c r="N68" s="181" t="n">
        <f aca="false">B68</f>
        <v>165</v>
      </c>
      <c r="O68" s="182" t="n">
        <f aca="false">A68</f>
        <v>249</v>
      </c>
      <c r="U68" s="171"/>
    </row>
    <row r="69" s="20" customFormat="true" ht="15.75" hidden="false" customHeight="true" outlineLevel="0" collapsed="false">
      <c r="A69" s="156" t="n">
        <v>249</v>
      </c>
      <c r="B69" s="157" t="n">
        <v>166</v>
      </c>
      <c r="C69" s="158" t="n">
        <f aca="false">ROUND($P$1*A69,2)</f>
        <v>14709.28</v>
      </c>
      <c r="D69" s="159" t="n">
        <f aca="false">TRUNC(C69/12,2)</f>
        <v>1225.77</v>
      </c>
      <c r="E69" s="160" t="n">
        <f aca="false">TRUNC(D69*$P$3,2)</f>
        <v>136.06</v>
      </c>
      <c r="F69" s="161" t="n">
        <f aca="false">TRUNC(IF(A69&lt;=$A$270,$D$270*$P$5,D69*$P$5),2)</f>
        <v>54.05</v>
      </c>
      <c r="G69" s="162" t="n">
        <f aca="false">TRUNC(IF(A69&lt;=$A$270,$D$270*$P$6,D69*$P$6),2)</f>
        <v>18.01</v>
      </c>
      <c r="H69" s="161" t="n">
        <f aca="false">TRUNC($P$9,2)</f>
        <v>2.29</v>
      </c>
      <c r="I69" s="161" t="n">
        <f aca="false">TRUNC(IF(A69&lt;$A$427,$D$427*$R$10+$P$10,IF(A69&gt;$A$782,$D$782*$R$10+$P$10,D69*$R$10+$P$10)),2)</f>
        <v>77.71</v>
      </c>
      <c r="J69" s="158" t="n">
        <f aca="false">TRUNC(IF(A69&lt;$A$427,($D$427*$R$11)+$P$11,IF(A69&gt;$A$782,$D$782*$R$11+$P$11,D69*$R$11+$P$11)),2)</f>
        <v>194.03</v>
      </c>
      <c r="K69" s="160" t="n">
        <f aca="false">TRUNC(IF(A69&lt;$A$427,$D$427*$R$12+$P$12,IF(A69&gt;$A$782,$D$782*$R$12+$P$12,D69*$R$12+$P$12)),2)</f>
        <v>138.66</v>
      </c>
      <c r="L69" s="163" t="n">
        <f aca="false">B69</f>
        <v>166</v>
      </c>
      <c r="M69" s="164" t="n">
        <f aca="false">A69</f>
        <v>249</v>
      </c>
      <c r="N69" s="165" t="n">
        <f aca="false">B69</f>
        <v>166</v>
      </c>
      <c r="O69" s="166" t="n">
        <f aca="false">A69</f>
        <v>249</v>
      </c>
      <c r="U69" s="171"/>
    </row>
    <row r="70" s="20" customFormat="true" ht="15.75" hidden="false" customHeight="true" outlineLevel="0" collapsed="false">
      <c r="A70" s="172" t="n">
        <v>249</v>
      </c>
      <c r="B70" s="173" t="n">
        <v>167</v>
      </c>
      <c r="C70" s="174" t="n">
        <f aca="false">ROUND($P$1*A70,2)</f>
        <v>14709.28</v>
      </c>
      <c r="D70" s="175" t="n">
        <f aca="false">TRUNC(C70/12,2)</f>
        <v>1225.77</v>
      </c>
      <c r="E70" s="176" t="n">
        <f aca="false">TRUNC(D70*$P$3,2)</f>
        <v>136.06</v>
      </c>
      <c r="F70" s="177" t="n">
        <f aca="false">TRUNC(IF(A70&lt;=$A$270,$D$270*$P$5,D70*$P$5),2)</f>
        <v>54.05</v>
      </c>
      <c r="G70" s="178" t="n">
        <f aca="false">TRUNC(IF(A70&lt;=$A$270,$D$270*$P$6,D70*$P$6),2)</f>
        <v>18.01</v>
      </c>
      <c r="H70" s="177" t="n">
        <f aca="false">TRUNC($P$9,2)</f>
        <v>2.29</v>
      </c>
      <c r="I70" s="177" t="n">
        <f aca="false">TRUNC(IF(A70&lt;$A$427,$D$427*$R$10+$P$10,IF(A70&gt;$A$782,$D$782*$R$10+$P$10,D70*$R$10+$P$10)),2)</f>
        <v>77.71</v>
      </c>
      <c r="J70" s="174" t="n">
        <f aca="false">TRUNC(IF(A70&lt;$A$427,($D$427*$R$11)+$P$11,IF(A70&gt;$A$782,$D$782*$R$11+$P$11,D70*$R$11+$P$11)),2)</f>
        <v>194.03</v>
      </c>
      <c r="K70" s="176" t="n">
        <f aca="false">TRUNC(IF(A70&lt;$A$427,$D$427*$R$12+$P$12,IF(A70&gt;$A$782,$D$782*$R$12+$P$12,D70*$R$12+$P$12)),2)</f>
        <v>138.66</v>
      </c>
      <c r="L70" s="179" t="n">
        <f aca="false">B70</f>
        <v>167</v>
      </c>
      <c r="M70" s="180" t="n">
        <f aca="false">A70</f>
        <v>249</v>
      </c>
      <c r="N70" s="181" t="n">
        <f aca="false">B70</f>
        <v>167</v>
      </c>
      <c r="O70" s="182" t="n">
        <f aca="false">A70</f>
        <v>249</v>
      </c>
      <c r="U70" s="171"/>
    </row>
    <row r="71" s="20" customFormat="true" ht="15.75" hidden="false" customHeight="true" outlineLevel="0" collapsed="false">
      <c r="A71" s="156" t="n">
        <v>250</v>
      </c>
      <c r="B71" s="157" t="n">
        <v>168</v>
      </c>
      <c r="C71" s="158" t="n">
        <f aca="false">ROUND($P$1*A71,2)</f>
        <v>14768.35</v>
      </c>
      <c r="D71" s="159" t="n">
        <f aca="false">TRUNC(C71/12,2)</f>
        <v>1230.69</v>
      </c>
      <c r="E71" s="160" t="n">
        <f aca="false">TRUNC(D71*$P$3,2)</f>
        <v>136.6</v>
      </c>
      <c r="F71" s="161" t="n">
        <f aca="false">TRUNC(IF(A71&lt;=$A$270,$D$270*$P$5,D71*$P$5),2)</f>
        <v>54.05</v>
      </c>
      <c r="G71" s="162" t="n">
        <f aca="false">TRUNC(IF(A71&lt;=$A$270,$D$270*$P$6,D71*$P$6),2)</f>
        <v>18.01</v>
      </c>
      <c r="H71" s="161" t="n">
        <f aca="false">TRUNC($P$9,2)</f>
        <v>2.29</v>
      </c>
      <c r="I71" s="161" t="n">
        <f aca="false">TRUNC(IF(A71&lt;$A$427,$D$427*$R$10+$P$10,IF(A71&gt;$A$782,$D$782*$R$10+$P$10,D71*$R$10+$P$10)),2)</f>
        <v>77.71</v>
      </c>
      <c r="J71" s="158" t="n">
        <f aca="false">TRUNC(IF(A71&lt;$A$427,($D$427*$R$11)+$P$11,IF(A71&gt;$A$782,$D$782*$R$11+$P$11,D71*$R$11+$P$11)),2)</f>
        <v>194.03</v>
      </c>
      <c r="K71" s="160" t="n">
        <f aca="false">TRUNC(IF(A71&lt;$A$427,$D$427*$R$12+$P$12,IF(A71&gt;$A$782,$D$782*$R$12+$P$12,D71*$R$12+$P$12)),2)</f>
        <v>138.66</v>
      </c>
      <c r="L71" s="163" t="n">
        <f aca="false">B71</f>
        <v>168</v>
      </c>
      <c r="M71" s="164" t="n">
        <f aca="false">A71</f>
        <v>250</v>
      </c>
      <c r="N71" s="165" t="n">
        <f aca="false">B71</f>
        <v>168</v>
      </c>
      <c r="O71" s="166" t="n">
        <f aca="false">A71</f>
        <v>250</v>
      </c>
      <c r="U71" s="171"/>
    </row>
    <row r="72" s="20" customFormat="true" ht="15.75" hidden="false" customHeight="true" outlineLevel="0" collapsed="false">
      <c r="A72" s="172" t="n">
        <v>250</v>
      </c>
      <c r="B72" s="173" t="n">
        <v>169</v>
      </c>
      <c r="C72" s="174" t="n">
        <f aca="false">ROUND($P$1*A72,2)</f>
        <v>14768.35</v>
      </c>
      <c r="D72" s="175" t="n">
        <f aca="false">TRUNC(C72/12,2)</f>
        <v>1230.69</v>
      </c>
      <c r="E72" s="176" t="n">
        <f aca="false">TRUNC(D72*$P$3,2)</f>
        <v>136.6</v>
      </c>
      <c r="F72" s="177" t="n">
        <f aca="false">TRUNC(IF(A72&lt;=$A$270,$D$270*$P$5,D72*$P$5),2)</f>
        <v>54.05</v>
      </c>
      <c r="G72" s="178" t="n">
        <f aca="false">TRUNC(IF(A72&lt;=$A$270,$D$270*$P$6,D72*$P$6),2)</f>
        <v>18.01</v>
      </c>
      <c r="H72" s="177" t="n">
        <f aca="false">TRUNC($P$9,2)</f>
        <v>2.29</v>
      </c>
      <c r="I72" s="177" t="n">
        <f aca="false">TRUNC(IF(A72&lt;$A$427,$D$427*$R$10+$P$10,IF(A72&gt;$A$782,$D$782*$R$10+$P$10,D72*$R$10+$P$10)),2)</f>
        <v>77.71</v>
      </c>
      <c r="J72" s="174" t="n">
        <f aca="false">TRUNC(IF(A72&lt;$A$427,($D$427*$R$11)+$P$11,IF(A72&gt;$A$782,$D$782*$R$11+$P$11,D72*$R$11+$P$11)),2)</f>
        <v>194.03</v>
      </c>
      <c r="K72" s="176" t="n">
        <f aca="false">TRUNC(IF(A72&lt;$A$427,$D$427*$R$12+$P$12,IF(A72&gt;$A$782,$D$782*$R$12+$P$12,D72*$R$12+$P$12)),2)</f>
        <v>138.66</v>
      </c>
      <c r="L72" s="179" t="n">
        <f aca="false">B72</f>
        <v>169</v>
      </c>
      <c r="M72" s="180" t="n">
        <f aca="false">A72</f>
        <v>250</v>
      </c>
      <c r="N72" s="181" t="n">
        <f aca="false">B72</f>
        <v>169</v>
      </c>
      <c r="O72" s="182" t="n">
        <f aca="false">A72</f>
        <v>250</v>
      </c>
      <c r="U72" s="171"/>
    </row>
    <row r="73" s="20" customFormat="true" ht="15.75" hidden="false" customHeight="true" outlineLevel="0" collapsed="false">
      <c r="A73" s="156" t="n">
        <v>251</v>
      </c>
      <c r="B73" s="157" t="n">
        <v>170</v>
      </c>
      <c r="C73" s="158" t="n">
        <f aca="false">ROUND($P$1*A73,2)</f>
        <v>14827.42</v>
      </c>
      <c r="D73" s="159" t="n">
        <f aca="false">TRUNC(C73/12,2)</f>
        <v>1235.61</v>
      </c>
      <c r="E73" s="160" t="n">
        <f aca="false">TRUNC(D73*$P$3,2)</f>
        <v>137.15</v>
      </c>
      <c r="F73" s="161" t="n">
        <f aca="false">TRUNC(IF(A73&lt;=$A$270,$D$270*$P$5,D73*$P$5),2)</f>
        <v>54.05</v>
      </c>
      <c r="G73" s="162" t="n">
        <f aca="false">TRUNC(IF(A73&lt;=$A$270,$D$270*$P$6,D73*$P$6),2)</f>
        <v>18.01</v>
      </c>
      <c r="H73" s="161" t="n">
        <f aca="false">TRUNC($P$9,2)</f>
        <v>2.29</v>
      </c>
      <c r="I73" s="161" t="n">
        <f aca="false">TRUNC(IF(A73&lt;$A$427,$D$427*$R$10+$P$10,IF(A73&gt;$A$782,$D$782*$R$10+$P$10,D73*$R$10+$P$10)),2)</f>
        <v>77.71</v>
      </c>
      <c r="J73" s="158" t="n">
        <f aca="false">TRUNC(IF(A73&lt;$A$427,($D$427*$R$11)+$P$11,IF(A73&gt;$A$782,$D$782*$R$11+$P$11,D73*$R$11+$P$11)),2)</f>
        <v>194.03</v>
      </c>
      <c r="K73" s="160" t="n">
        <f aca="false">TRUNC(IF(A73&lt;$A$427,$D$427*$R$12+$P$12,IF(A73&gt;$A$782,$D$782*$R$12+$P$12,D73*$R$12+$P$12)),2)</f>
        <v>138.66</v>
      </c>
      <c r="L73" s="163" t="n">
        <f aca="false">B73</f>
        <v>170</v>
      </c>
      <c r="M73" s="164" t="n">
        <f aca="false">A73</f>
        <v>251</v>
      </c>
      <c r="N73" s="165" t="n">
        <f aca="false">B73</f>
        <v>170</v>
      </c>
      <c r="O73" s="166" t="n">
        <f aca="false">A73</f>
        <v>251</v>
      </c>
      <c r="U73" s="171"/>
    </row>
    <row r="74" s="20" customFormat="true" ht="15.75" hidden="false" customHeight="true" outlineLevel="0" collapsed="false">
      <c r="A74" s="172" t="n">
        <v>251</v>
      </c>
      <c r="B74" s="173" t="n">
        <v>171</v>
      </c>
      <c r="C74" s="174" t="n">
        <f aca="false">ROUND($P$1*A74,2)</f>
        <v>14827.42</v>
      </c>
      <c r="D74" s="175" t="n">
        <f aca="false">TRUNC(C74/12,2)</f>
        <v>1235.61</v>
      </c>
      <c r="E74" s="176" t="n">
        <f aca="false">TRUNC(D74*$P$3,2)</f>
        <v>137.15</v>
      </c>
      <c r="F74" s="177" t="n">
        <f aca="false">TRUNC(IF(A74&lt;=$A$270,$D$270*$P$5,D74*$P$5),2)</f>
        <v>54.05</v>
      </c>
      <c r="G74" s="178" t="n">
        <f aca="false">TRUNC(IF(A74&lt;=$A$270,$D$270*$P$6,D74*$P$6),2)</f>
        <v>18.01</v>
      </c>
      <c r="H74" s="177" t="n">
        <f aca="false">TRUNC($P$9,2)</f>
        <v>2.29</v>
      </c>
      <c r="I74" s="177" t="n">
        <f aca="false">TRUNC(IF(A74&lt;$A$427,$D$427*$R$10+$P$10,IF(A74&gt;$A$782,$D$782*$R$10+$P$10,D74*$R$10+$P$10)),2)</f>
        <v>77.71</v>
      </c>
      <c r="J74" s="174" t="n">
        <f aca="false">TRUNC(IF(A74&lt;$A$427,($D$427*$R$11)+$P$11,IF(A74&gt;$A$782,$D$782*$R$11+$P$11,D74*$R$11+$P$11)),2)</f>
        <v>194.03</v>
      </c>
      <c r="K74" s="176" t="n">
        <f aca="false">TRUNC(IF(A74&lt;$A$427,$D$427*$R$12+$P$12,IF(A74&gt;$A$782,$D$782*$R$12+$P$12,D74*$R$12+$P$12)),2)</f>
        <v>138.66</v>
      </c>
      <c r="L74" s="179" t="n">
        <f aca="false">B74</f>
        <v>171</v>
      </c>
      <c r="M74" s="180" t="n">
        <f aca="false">A74</f>
        <v>251</v>
      </c>
      <c r="N74" s="181" t="n">
        <f aca="false">B74</f>
        <v>171</v>
      </c>
      <c r="O74" s="182" t="n">
        <f aca="false">A74</f>
        <v>251</v>
      </c>
      <c r="U74" s="171"/>
    </row>
    <row r="75" s="20" customFormat="true" ht="15.75" hidden="false" customHeight="true" outlineLevel="0" collapsed="false">
      <c r="A75" s="156" t="n">
        <v>251</v>
      </c>
      <c r="B75" s="157" t="n">
        <v>172</v>
      </c>
      <c r="C75" s="158" t="n">
        <f aca="false">ROUND($P$1*A75,2)</f>
        <v>14827.42</v>
      </c>
      <c r="D75" s="159" t="n">
        <f aca="false">TRUNC(C75/12,2)</f>
        <v>1235.61</v>
      </c>
      <c r="E75" s="160" t="n">
        <f aca="false">TRUNC(D75*$P$3,2)</f>
        <v>137.15</v>
      </c>
      <c r="F75" s="161" t="n">
        <f aca="false">TRUNC(IF(A75&lt;=$A$270,$D$270*$P$5,D75*$P$5),2)</f>
        <v>54.05</v>
      </c>
      <c r="G75" s="162" t="n">
        <f aca="false">TRUNC(IF(A75&lt;=$A$270,$D$270*$P$6,D75*$P$6),2)</f>
        <v>18.01</v>
      </c>
      <c r="H75" s="161" t="n">
        <f aca="false">TRUNC($P$9,2)</f>
        <v>2.29</v>
      </c>
      <c r="I75" s="161" t="n">
        <f aca="false">TRUNC(IF(A75&lt;$A$427,$D$427*$R$10+$P$10,IF(A75&gt;$A$782,$D$782*$R$10+$P$10,D75*$R$10+$P$10)),2)</f>
        <v>77.71</v>
      </c>
      <c r="J75" s="158" t="n">
        <f aca="false">TRUNC(IF(A75&lt;$A$427,($D$427*$R$11)+$P$11,IF(A75&gt;$A$782,$D$782*$R$11+$P$11,D75*$R$11+$P$11)),2)</f>
        <v>194.03</v>
      </c>
      <c r="K75" s="160" t="n">
        <f aca="false">TRUNC(IF(A75&lt;$A$427,$D$427*$R$12+$P$12,IF(A75&gt;$A$782,$D$782*$R$12+$P$12,D75*$R$12+$P$12)),2)</f>
        <v>138.66</v>
      </c>
      <c r="L75" s="163" t="n">
        <f aca="false">B75</f>
        <v>172</v>
      </c>
      <c r="M75" s="164" t="n">
        <f aca="false">A75</f>
        <v>251</v>
      </c>
      <c r="N75" s="165" t="n">
        <f aca="false">B75</f>
        <v>172</v>
      </c>
      <c r="O75" s="166" t="n">
        <f aca="false">A75</f>
        <v>251</v>
      </c>
      <c r="U75" s="171"/>
    </row>
    <row r="76" s="20" customFormat="true" ht="15.75" hidden="false" customHeight="true" outlineLevel="0" collapsed="false">
      <c r="A76" s="172" t="n">
        <v>252</v>
      </c>
      <c r="B76" s="173" t="n">
        <v>173</v>
      </c>
      <c r="C76" s="174" t="n">
        <f aca="false">ROUND($P$1*A76,2)</f>
        <v>14886.5</v>
      </c>
      <c r="D76" s="175" t="n">
        <f aca="false">TRUNC(C76/12,2)</f>
        <v>1240.54</v>
      </c>
      <c r="E76" s="176" t="n">
        <f aca="false">TRUNC(D76*$P$3,2)</f>
        <v>137.69</v>
      </c>
      <c r="F76" s="177" t="n">
        <f aca="false">TRUNC(IF(A76&lt;=$A$270,$D$270*$P$5,D76*$P$5),2)</f>
        <v>54.05</v>
      </c>
      <c r="G76" s="178" t="n">
        <f aca="false">TRUNC(IF(A76&lt;=$A$270,$D$270*$P$6,D76*$P$6),2)</f>
        <v>18.01</v>
      </c>
      <c r="H76" s="177" t="n">
        <f aca="false">TRUNC($P$9,2)</f>
        <v>2.29</v>
      </c>
      <c r="I76" s="177" t="n">
        <f aca="false">TRUNC(IF(A76&lt;$A$427,$D$427*$R$10+$P$10,IF(A76&gt;$A$782,$D$782*$R$10+$P$10,D76*$R$10+$P$10)),2)</f>
        <v>77.71</v>
      </c>
      <c r="J76" s="174" t="n">
        <f aca="false">TRUNC(IF(A76&lt;$A$427,($D$427*$R$11)+$P$11,IF(A76&gt;$A$782,$D$782*$R$11+$P$11,D76*$R$11+$P$11)),2)</f>
        <v>194.03</v>
      </c>
      <c r="K76" s="176" t="n">
        <f aca="false">TRUNC(IF(A76&lt;$A$427,$D$427*$R$12+$P$12,IF(A76&gt;$A$782,$D$782*$R$12+$P$12,D76*$R$12+$P$12)),2)</f>
        <v>138.66</v>
      </c>
      <c r="L76" s="179" t="n">
        <f aca="false">B76</f>
        <v>173</v>
      </c>
      <c r="M76" s="180" t="n">
        <f aca="false">A76</f>
        <v>252</v>
      </c>
      <c r="N76" s="181" t="n">
        <f aca="false">B76</f>
        <v>173</v>
      </c>
      <c r="O76" s="182" t="n">
        <f aca="false">A76</f>
        <v>252</v>
      </c>
      <c r="U76" s="171"/>
    </row>
    <row r="77" s="20" customFormat="true" ht="15.75" hidden="false" customHeight="true" outlineLevel="0" collapsed="false">
      <c r="A77" s="156" t="n">
        <v>252</v>
      </c>
      <c r="B77" s="157" t="n">
        <v>174</v>
      </c>
      <c r="C77" s="158" t="n">
        <f aca="false">ROUND($P$1*A77,2)</f>
        <v>14886.5</v>
      </c>
      <c r="D77" s="159" t="n">
        <f aca="false">TRUNC(C77/12,2)</f>
        <v>1240.54</v>
      </c>
      <c r="E77" s="160" t="n">
        <f aca="false">TRUNC(D77*$P$3,2)</f>
        <v>137.69</v>
      </c>
      <c r="F77" s="161" t="n">
        <f aca="false">TRUNC(IF(A77&lt;=$A$270,$D$270*$P$5,D77*$P$5),2)</f>
        <v>54.05</v>
      </c>
      <c r="G77" s="162" t="n">
        <f aca="false">TRUNC(IF(A77&lt;=$A$270,$D$270*$P$6,D77*$P$6),2)</f>
        <v>18.01</v>
      </c>
      <c r="H77" s="161" t="n">
        <f aca="false">TRUNC($P$9,2)</f>
        <v>2.29</v>
      </c>
      <c r="I77" s="161" t="n">
        <f aca="false">TRUNC(IF(A77&lt;$A$427,$D$427*$R$10+$P$10,IF(A77&gt;$A$782,$D$782*$R$10+$P$10,D77*$R$10+$P$10)),2)</f>
        <v>77.71</v>
      </c>
      <c r="J77" s="158" t="n">
        <f aca="false">TRUNC(IF(A77&lt;$A$427,($D$427*$R$11)+$P$11,IF(A77&gt;$A$782,$D$782*$R$11+$P$11,D77*$R$11+$P$11)),2)</f>
        <v>194.03</v>
      </c>
      <c r="K77" s="160" t="n">
        <f aca="false">TRUNC(IF(A77&lt;$A$427,$D$427*$R$12+$P$12,IF(A77&gt;$A$782,$D$782*$R$12+$P$12,D77*$R$12+$P$12)),2)</f>
        <v>138.66</v>
      </c>
      <c r="L77" s="163" t="n">
        <f aca="false">B77</f>
        <v>174</v>
      </c>
      <c r="M77" s="164" t="n">
        <f aca="false">A77</f>
        <v>252</v>
      </c>
      <c r="N77" s="165" t="n">
        <f aca="false">B77</f>
        <v>174</v>
      </c>
      <c r="O77" s="166" t="n">
        <f aca="false">A77</f>
        <v>252</v>
      </c>
      <c r="U77" s="171"/>
    </row>
    <row r="78" s="20" customFormat="true" ht="15.75" hidden="false" customHeight="true" outlineLevel="0" collapsed="false">
      <c r="A78" s="172" t="n">
        <v>252</v>
      </c>
      <c r="B78" s="173" t="n">
        <v>175</v>
      </c>
      <c r="C78" s="174" t="n">
        <f aca="false">ROUND($P$1*A78,2)</f>
        <v>14886.5</v>
      </c>
      <c r="D78" s="175" t="n">
        <f aca="false">TRUNC(C78/12,2)</f>
        <v>1240.54</v>
      </c>
      <c r="E78" s="176" t="n">
        <f aca="false">TRUNC(D78*$P$3,2)</f>
        <v>137.69</v>
      </c>
      <c r="F78" s="177" t="n">
        <f aca="false">TRUNC(IF(A78&lt;=$A$270,$D$270*$P$5,D78*$P$5),2)</f>
        <v>54.05</v>
      </c>
      <c r="G78" s="178" t="n">
        <f aca="false">TRUNC(IF(A78&lt;=$A$270,$D$270*$P$6,D78*$P$6),2)</f>
        <v>18.01</v>
      </c>
      <c r="H78" s="177" t="n">
        <f aca="false">TRUNC($P$9,2)</f>
        <v>2.29</v>
      </c>
      <c r="I78" s="177" t="n">
        <f aca="false">TRUNC(IF(A78&lt;$A$427,$D$427*$R$10+$P$10,IF(A78&gt;$A$782,$D$782*$R$10+$P$10,D78*$R$10+$P$10)),2)</f>
        <v>77.71</v>
      </c>
      <c r="J78" s="174" t="n">
        <f aca="false">TRUNC(IF(A78&lt;$A$427,($D$427*$R$11)+$P$11,IF(A78&gt;$A$782,$D$782*$R$11+$P$11,D78*$R$11+$P$11)),2)</f>
        <v>194.03</v>
      </c>
      <c r="K78" s="176" t="n">
        <f aca="false">TRUNC(IF(A78&lt;$A$427,$D$427*$R$12+$P$12,IF(A78&gt;$A$782,$D$782*$R$12+$P$12,D78*$R$12+$P$12)),2)</f>
        <v>138.66</v>
      </c>
      <c r="L78" s="179" t="n">
        <f aca="false">B78</f>
        <v>175</v>
      </c>
      <c r="M78" s="180" t="n">
        <f aca="false">A78</f>
        <v>252</v>
      </c>
      <c r="N78" s="181" t="n">
        <f aca="false">B78</f>
        <v>175</v>
      </c>
      <c r="O78" s="182" t="n">
        <f aca="false">A78</f>
        <v>252</v>
      </c>
      <c r="U78" s="171"/>
    </row>
    <row r="79" s="20" customFormat="true" ht="15.75" hidden="false" customHeight="true" outlineLevel="0" collapsed="false">
      <c r="A79" s="156" t="n">
        <v>253</v>
      </c>
      <c r="B79" s="157" t="n">
        <v>176</v>
      </c>
      <c r="C79" s="158" t="n">
        <f aca="false">ROUND($P$1*A79,2)</f>
        <v>14945.57</v>
      </c>
      <c r="D79" s="159" t="n">
        <f aca="false">TRUNC(C79/12,2)</f>
        <v>1245.46</v>
      </c>
      <c r="E79" s="160" t="n">
        <f aca="false">TRUNC(D79*$P$3,2)</f>
        <v>138.24</v>
      </c>
      <c r="F79" s="161" t="n">
        <f aca="false">TRUNC(IF(A79&lt;=$A$270,$D$270*$P$5,D79*$P$5),2)</f>
        <v>54.05</v>
      </c>
      <c r="G79" s="162" t="n">
        <f aca="false">TRUNC(IF(A79&lt;=$A$270,$D$270*$P$6,D79*$P$6),2)</f>
        <v>18.01</v>
      </c>
      <c r="H79" s="161" t="n">
        <f aca="false">TRUNC($P$9,2)</f>
        <v>2.29</v>
      </c>
      <c r="I79" s="161" t="n">
        <f aca="false">TRUNC(IF(A79&lt;$A$427,$D$427*$R$10+$P$10,IF(A79&gt;$A$782,$D$782*$R$10+$P$10,D79*$R$10+$P$10)),2)</f>
        <v>77.71</v>
      </c>
      <c r="J79" s="158" t="n">
        <f aca="false">TRUNC(IF(A79&lt;$A$427,($D$427*$R$11)+$P$11,IF(A79&gt;$A$782,$D$782*$R$11+$P$11,D79*$R$11+$P$11)),2)</f>
        <v>194.03</v>
      </c>
      <c r="K79" s="160" t="n">
        <f aca="false">TRUNC(IF(A79&lt;$A$427,$D$427*$R$12+$P$12,IF(A79&gt;$A$782,$D$782*$R$12+$P$12,D79*$R$12+$P$12)),2)</f>
        <v>138.66</v>
      </c>
      <c r="L79" s="163" t="n">
        <f aca="false">B79</f>
        <v>176</v>
      </c>
      <c r="M79" s="164" t="n">
        <f aca="false">A79</f>
        <v>253</v>
      </c>
      <c r="N79" s="165" t="n">
        <f aca="false">B79</f>
        <v>176</v>
      </c>
      <c r="O79" s="166" t="n">
        <f aca="false">A79</f>
        <v>253</v>
      </c>
      <c r="U79" s="171"/>
    </row>
    <row r="80" s="20" customFormat="true" ht="15.75" hidden="false" customHeight="true" outlineLevel="0" collapsed="false">
      <c r="A80" s="172" t="n">
        <v>253</v>
      </c>
      <c r="B80" s="173" t="n">
        <v>177</v>
      </c>
      <c r="C80" s="174" t="n">
        <f aca="false">ROUND($P$1*A80,2)</f>
        <v>14945.57</v>
      </c>
      <c r="D80" s="175" t="n">
        <f aca="false">TRUNC(C80/12,2)</f>
        <v>1245.46</v>
      </c>
      <c r="E80" s="176" t="n">
        <f aca="false">TRUNC(D80*$P$3,2)</f>
        <v>138.24</v>
      </c>
      <c r="F80" s="177" t="n">
        <f aca="false">TRUNC(IF(A80&lt;=$A$270,$D$270*$P$5,D80*$P$5),2)</f>
        <v>54.05</v>
      </c>
      <c r="G80" s="178" t="n">
        <f aca="false">TRUNC(IF(A80&lt;=$A$270,$D$270*$P$6,D80*$P$6),2)</f>
        <v>18.01</v>
      </c>
      <c r="H80" s="177" t="n">
        <f aca="false">TRUNC($P$9,2)</f>
        <v>2.29</v>
      </c>
      <c r="I80" s="177" t="n">
        <f aca="false">TRUNC(IF(A80&lt;$A$427,$D$427*$R$10+$P$10,IF(A80&gt;$A$782,$D$782*$R$10+$P$10,D80*$R$10+$P$10)),2)</f>
        <v>77.71</v>
      </c>
      <c r="J80" s="174" t="n">
        <f aca="false">TRUNC(IF(A80&lt;$A$427,($D$427*$R$11)+$P$11,IF(A80&gt;$A$782,$D$782*$R$11+$P$11,D80*$R$11+$P$11)),2)</f>
        <v>194.03</v>
      </c>
      <c r="K80" s="176" t="n">
        <f aca="false">TRUNC(IF(A80&lt;$A$427,$D$427*$R$12+$P$12,IF(A80&gt;$A$782,$D$782*$R$12+$P$12,D80*$R$12+$P$12)),2)</f>
        <v>138.66</v>
      </c>
      <c r="L80" s="179" t="n">
        <f aca="false">B80</f>
        <v>177</v>
      </c>
      <c r="M80" s="180" t="n">
        <f aca="false">A80</f>
        <v>253</v>
      </c>
      <c r="N80" s="181" t="n">
        <f aca="false">B80</f>
        <v>177</v>
      </c>
      <c r="O80" s="182" t="n">
        <f aca="false">A80</f>
        <v>253</v>
      </c>
      <c r="U80" s="171"/>
    </row>
    <row r="81" s="20" customFormat="true" ht="15.75" hidden="false" customHeight="true" outlineLevel="0" collapsed="false">
      <c r="A81" s="156" t="n">
        <v>253</v>
      </c>
      <c r="B81" s="157" t="n">
        <v>178</v>
      </c>
      <c r="C81" s="158" t="n">
        <f aca="false">ROUND($P$1*A81,2)</f>
        <v>14945.57</v>
      </c>
      <c r="D81" s="159" t="n">
        <f aca="false">TRUNC(C81/12,2)</f>
        <v>1245.46</v>
      </c>
      <c r="E81" s="160" t="n">
        <f aca="false">TRUNC(D81*$P$3,2)</f>
        <v>138.24</v>
      </c>
      <c r="F81" s="161" t="n">
        <f aca="false">TRUNC(IF(A81&lt;=$A$270,$D$270*$P$5,D81*$P$5),2)</f>
        <v>54.05</v>
      </c>
      <c r="G81" s="162" t="n">
        <f aca="false">TRUNC(IF(A81&lt;=$A$270,$D$270*$P$6,D81*$P$6),2)</f>
        <v>18.01</v>
      </c>
      <c r="H81" s="161" t="n">
        <f aca="false">TRUNC($P$9,2)</f>
        <v>2.29</v>
      </c>
      <c r="I81" s="161" t="n">
        <f aca="false">TRUNC(IF(A81&lt;$A$427,$D$427*$R$10+$P$10,IF(A81&gt;$A$782,$D$782*$R$10+$P$10,D81*$R$10+$P$10)),2)</f>
        <v>77.71</v>
      </c>
      <c r="J81" s="158" t="n">
        <f aca="false">TRUNC(IF(A81&lt;$A$427,($D$427*$R$11)+$P$11,IF(A81&gt;$A$782,$D$782*$R$11+$P$11,D81*$R$11+$P$11)),2)</f>
        <v>194.03</v>
      </c>
      <c r="K81" s="160" t="n">
        <f aca="false">TRUNC(IF(A81&lt;$A$427,$D$427*$R$12+$P$12,IF(A81&gt;$A$782,$D$782*$R$12+$P$12,D81*$R$12+$P$12)),2)</f>
        <v>138.66</v>
      </c>
      <c r="L81" s="163" t="n">
        <f aca="false">B81</f>
        <v>178</v>
      </c>
      <c r="M81" s="164" t="n">
        <f aca="false">A81</f>
        <v>253</v>
      </c>
      <c r="N81" s="165" t="n">
        <f aca="false">B81</f>
        <v>178</v>
      </c>
      <c r="O81" s="166" t="n">
        <f aca="false">A81</f>
        <v>253</v>
      </c>
      <c r="U81" s="171"/>
    </row>
    <row r="82" s="20" customFormat="true" ht="15.75" hidden="false" customHeight="true" outlineLevel="0" collapsed="false">
      <c r="A82" s="172" t="n">
        <v>254</v>
      </c>
      <c r="B82" s="173" t="n">
        <v>179</v>
      </c>
      <c r="C82" s="174" t="n">
        <f aca="false">ROUND($P$1*A82,2)</f>
        <v>15004.64</v>
      </c>
      <c r="D82" s="175" t="n">
        <f aca="false">TRUNC(C82/12,2)</f>
        <v>1250.38</v>
      </c>
      <c r="E82" s="176" t="n">
        <f aca="false">TRUNC(D82*$P$3,2)</f>
        <v>138.79</v>
      </c>
      <c r="F82" s="177" t="n">
        <f aca="false">TRUNC(IF(A82&lt;=$A$270,$D$270*$P$5,D82*$P$5),2)</f>
        <v>54.05</v>
      </c>
      <c r="G82" s="178" t="n">
        <f aca="false">TRUNC(IF(A82&lt;=$A$270,$D$270*$P$6,D82*$P$6),2)</f>
        <v>18.01</v>
      </c>
      <c r="H82" s="177" t="n">
        <f aca="false">TRUNC($P$9,2)</f>
        <v>2.29</v>
      </c>
      <c r="I82" s="177" t="n">
        <f aca="false">TRUNC(IF(A82&lt;$A$427,$D$427*$R$10+$P$10,IF(A82&gt;$A$782,$D$782*$R$10+$P$10,D82*$R$10+$P$10)),2)</f>
        <v>77.71</v>
      </c>
      <c r="J82" s="174" t="n">
        <f aca="false">TRUNC(IF(A82&lt;$A$427,($D$427*$R$11)+$P$11,IF(A82&gt;$A$782,$D$782*$R$11+$P$11,D82*$R$11+$P$11)),2)</f>
        <v>194.03</v>
      </c>
      <c r="K82" s="176" t="n">
        <f aca="false">TRUNC(IF(A82&lt;$A$427,$D$427*$R$12+$P$12,IF(A82&gt;$A$782,$D$782*$R$12+$P$12,D82*$R$12+$P$12)),2)</f>
        <v>138.66</v>
      </c>
      <c r="L82" s="179" t="n">
        <f aca="false">B82</f>
        <v>179</v>
      </c>
      <c r="M82" s="180" t="n">
        <f aca="false">A82</f>
        <v>254</v>
      </c>
      <c r="N82" s="181" t="n">
        <f aca="false">B82</f>
        <v>179</v>
      </c>
      <c r="O82" s="182" t="n">
        <f aca="false">A82</f>
        <v>254</v>
      </c>
      <c r="U82" s="171"/>
    </row>
    <row r="83" s="20" customFormat="true" ht="15.75" hidden="false" customHeight="true" outlineLevel="0" collapsed="false">
      <c r="A83" s="156" t="n">
        <v>254</v>
      </c>
      <c r="B83" s="157" t="n">
        <v>180</v>
      </c>
      <c r="C83" s="158" t="n">
        <f aca="false">ROUND($P$1*A83,2)</f>
        <v>15004.64</v>
      </c>
      <c r="D83" s="159" t="n">
        <f aca="false">TRUNC(C83/12,2)</f>
        <v>1250.38</v>
      </c>
      <c r="E83" s="160" t="n">
        <f aca="false">TRUNC(D83*$P$3,2)</f>
        <v>138.79</v>
      </c>
      <c r="F83" s="161" t="n">
        <f aca="false">TRUNC(IF(A83&lt;=$A$270,$D$270*$P$5,D83*$P$5),2)</f>
        <v>54.05</v>
      </c>
      <c r="G83" s="162" t="n">
        <f aca="false">TRUNC(IF(A83&lt;=$A$270,$D$270*$P$6,D83*$P$6),2)</f>
        <v>18.01</v>
      </c>
      <c r="H83" s="161" t="n">
        <f aca="false">TRUNC($P$9,2)</f>
        <v>2.29</v>
      </c>
      <c r="I83" s="161" t="n">
        <f aca="false">TRUNC(IF(A83&lt;$A$427,$D$427*$R$10+$P$10,IF(A83&gt;$A$782,$D$782*$R$10+$P$10,D83*$R$10+$P$10)),2)</f>
        <v>77.71</v>
      </c>
      <c r="J83" s="158" t="n">
        <f aca="false">TRUNC(IF(A83&lt;$A$427,($D$427*$R$11)+$P$11,IF(A83&gt;$A$782,$D$782*$R$11+$P$11,D83*$R$11+$P$11)),2)</f>
        <v>194.03</v>
      </c>
      <c r="K83" s="160" t="n">
        <f aca="false">TRUNC(IF(A83&lt;$A$427,$D$427*$R$12+$P$12,IF(A83&gt;$A$782,$D$782*$R$12+$P$12,D83*$R$12+$P$12)),2)</f>
        <v>138.66</v>
      </c>
      <c r="L83" s="163" t="n">
        <f aca="false">B83</f>
        <v>180</v>
      </c>
      <c r="M83" s="164" t="n">
        <f aca="false">A83</f>
        <v>254</v>
      </c>
      <c r="N83" s="165" t="n">
        <f aca="false">B83</f>
        <v>180</v>
      </c>
      <c r="O83" s="166" t="n">
        <f aca="false">A83</f>
        <v>254</v>
      </c>
      <c r="U83" s="171"/>
    </row>
    <row r="84" s="20" customFormat="true" ht="15.75" hidden="false" customHeight="true" outlineLevel="0" collapsed="false">
      <c r="A84" s="172" t="n">
        <v>255</v>
      </c>
      <c r="B84" s="173" t="n">
        <v>181</v>
      </c>
      <c r="C84" s="174" t="n">
        <f aca="false">ROUND($P$1*A84,2)</f>
        <v>15063.72</v>
      </c>
      <c r="D84" s="175" t="n">
        <f aca="false">TRUNC(C84/12,2)</f>
        <v>1255.31</v>
      </c>
      <c r="E84" s="176" t="n">
        <f aca="false">TRUNC(D84*$P$3,2)</f>
        <v>139.33</v>
      </c>
      <c r="F84" s="177" t="n">
        <f aca="false">TRUNC(IF(A84&lt;=$A$270,$D$270*$P$5,D84*$P$5),2)</f>
        <v>54.05</v>
      </c>
      <c r="G84" s="178" t="n">
        <f aca="false">TRUNC(IF(A84&lt;=$A$270,$D$270*$P$6,D84*$P$6),2)</f>
        <v>18.01</v>
      </c>
      <c r="H84" s="177" t="n">
        <f aca="false">TRUNC($P$9,2)</f>
        <v>2.29</v>
      </c>
      <c r="I84" s="177" t="n">
        <f aca="false">TRUNC(IF(A84&lt;$A$427,$D$427*$R$10+$P$10,IF(A84&gt;$A$782,$D$782*$R$10+$P$10,D84*$R$10+$P$10)),2)</f>
        <v>77.71</v>
      </c>
      <c r="J84" s="174" t="n">
        <f aca="false">TRUNC(IF(A84&lt;$A$427,($D$427*$R$11)+$P$11,IF(A84&gt;$A$782,$D$782*$R$11+$P$11,D84*$R$11+$P$11)),2)</f>
        <v>194.03</v>
      </c>
      <c r="K84" s="176" t="n">
        <f aca="false">TRUNC(IF(A84&lt;$A$427,$D$427*$R$12+$P$12,IF(A84&gt;$A$782,$D$782*$R$12+$P$12,D84*$R$12+$P$12)),2)</f>
        <v>138.66</v>
      </c>
      <c r="L84" s="179" t="n">
        <f aca="false">B84</f>
        <v>181</v>
      </c>
      <c r="M84" s="180" t="n">
        <f aca="false">A84</f>
        <v>255</v>
      </c>
      <c r="N84" s="181" t="n">
        <f aca="false">B84</f>
        <v>181</v>
      </c>
      <c r="O84" s="182" t="n">
        <f aca="false">A84</f>
        <v>255</v>
      </c>
      <c r="U84" s="171"/>
    </row>
    <row r="85" s="20" customFormat="true" ht="15.75" hidden="false" customHeight="true" outlineLevel="0" collapsed="false">
      <c r="A85" s="156" t="n">
        <v>256</v>
      </c>
      <c r="B85" s="157" t="n">
        <v>182</v>
      </c>
      <c r="C85" s="158" t="n">
        <f aca="false">ROUND($P$1*A85,2)</f>
        <v>15122.79</v>
      </c>
      <c r="D85" s="159" t="n">
        <f aca="false">TRUNC(C85/12,2)</f>
        <v>1260.23</v>
      </c>
      <c r="E85" s="160" t="n">
        <f aca="false">TRUNC(D85*$P$3,2)</f>
        <v>139.88</v>
      </c>
      <c r="F85" s="161" t="n">
        <f aca="false">TRUNC(IF(A85&lt;=$A$270,$D$270*$P$5,D85*$P$5),2)</f>
        <v>54.05</v>
      </c>
      <c r="G85" s="162" t="n">
        <f aca="false">TRUNC(IF(A85&lt;=$A$270,$D$270*$P$6,D85*$P$6),2)</f>
        <v>18.01</v>
      </c>
      <c r="H85" s="161" t="n">
        <f aca="false">TRUNC($P$9,2)</f>
        <v>2.29</v>
      </c>
      <c r="I85" s="161" t="n">
        <f aca="false">TRUNC(IF(A85&lt;$A$427,$D$427*$R$10+$P$10,IF(A85&gt;$A$782,$D$782*$R$10+$P$10,D85*$R$10+$P$10)),2)</f>
        <v>77.71</v>
      </c>
      <c r="J85" s="158" t="n">
        <f aca="false">TRUNC(IF(A85&lt;$A$427,($D$427*$R$11)+$P$11,IF(A85&gt;$A$782,$D$782*$R$11+$P$11,D85*$R$11+$P$11)),2)</f>
        <v>194.03</v>
      </c>
      <c r="K85" s="160" t="n">
        <f aca="false">TRUNC(IF(A85&lt;$A$427,$D$427*$R$12+$P$12,IF(A85&gt;$A$782,$D$782*$R$12+$P$12,D85*$R$12+$P$12)),2)</f>
        <v>138.66</v>
      </c>
      <c r="L85" s="163" t="n">
        <f aca="false">B85</f>
        <v>182</v>
      </c>
      <c r="M85" s="164" t="n">
        <f aca="false">A85</f>
        <v>256</v>
      </c>
      <c r="N85" s="165" t="n">
        <f aca="false">B85</f>
        <v>182</v>
      </c>
      <c r="O85" s="166" t="n">
        <f aca="false">A85</f>
        <v>256</v>
      </c>
      <c r="U85" s="171"/>
    </row>
    <row r="86" s="20" customFormat="true" ht="15.75" hidden="false" customHeight="true" outlineLevel="0" collapsed="false">
      <c r="A86" s="172" t="n">
        <v>256</v>
      </c>
      <c r="B86" s="173" t="n">
        <v>183</v>
      </c>
      <c r="C86" s="174" t="n">
        <f aca="false">ROUND($P$1*A86,2)</f>
        <v>15122.79</v>
      </c>
      <c r="D86" s="175" t="n">
        <f aca="false">TRUNC(C86/12,2)</f>
        <v>1260.23</v>
      </c>
      <c r="E86" s="176" t="n">
        <f aca="false">TRUNC(D86*$P$3,2)</f>
        <v>139.88</v>
      </c>
      <c r="F86" s="177" t="n">
        <f aca="false">TRUNC(IF(A86&lt;=$A$270,$D$270*$P$5,D86*$P$5),2)</f>
        <v>54.05</v>
      </c>
      <c r="G86" s="178" t="n">
        <f aca="false">TRUNC(IF(A86&lt;=$A$270,$D$270*$P$6,D86*$P$6),2)</f>
        <v>18.01</v>
      </c>
      <c r="H86" s="177" t="n">
        <f aca="false">TRUNC($P$9,2)</f>
        <v>2.29</v>
      </c>
      <c r="I86" s="177" t="n">
        <f aca="false">TRUNC(IF(A86&lt;$A$427,$D$427*$R$10+$P$10,IF(A86&gt;$A$782,$D$782*$R$10+$P$10,D86*$R$10+$P$10)),2)</f>
        <v>77.71</v>
      </c>
      <c r="J86" s="174" t="n">
        <f aca="false">TRUNC(IF(A86&lt;$A$427,($D$427*$R$11)+$P$11,IF(A86&gt;$A$782,$D$782*$R$11+$P$11,D86*$R$11+$P$11)),2)</f>
        <v>194.03</v>
      </c>
      <c r="K86" s="176" t="n">
        <f aca="false">TRUNC(IF(A86&lt;$A$427,$D$427*$R$12+$P$12,IF(A86&gt;$A$782,$D$782*$R$12+$P$12,D86*$R$12+$P$12)),2)</f>
        <v>138.66</v>
      </c>
      <c r="L86" s="179" t="n">
        <f aca="false">B86</f>
        <v>183</v>
      </c>
      <c r="M86" s="180" t="n">
        <f aca="false">A86</f>
        <v>256</v>
      </c>
      <c r="N86" s="181" t="n">
        <f aca="false">B86</f>
        <v>183</v>
      </c>
      <c r="O86" s="182" t="n">
        <f aca="false">A86</f>
        <v>256</v>
      </c>
      <c r="U86" s="171"/>
    </row>
    <row r="87" s="20" customFormat="true" ht="15.75" hidden="false" customHeight="true" outlineLevel="0" collapsed="false">
      <c r="A87" s="156" t="n">
        <v>257</v>
      </c>
      <c r="B87" s="157" t="n">
        <v>184</v>
      </c>
      <c r="C87" s="158" t="n">
        <f aca="false">ROUND($P$1*A87,2)</f>
        <v>15181.86</v>
      </c>
      <c r="D87" s="159" t="n">
        <f aca="false">TRUNC(C87/12,2)</f>
        <v>1265.15</v>
      </c>
      <c r="E87" s="160" t="n">
        <f aca="false">TRUNC(D87*$P$3,2)</f>
        <v>140.43</v>
      </c>
      <c r="F87" s="161" t="n">
        <f aca="false">TRUNC(IF(A87&lt;=$A$270,$D$270*$P$5,D87*$P$5),2)</f>
        <v>54.05</v>
      </c>
      <c r="G87" s="162" t="n">
        <f aca="false">TRUNC(IF(A87&lt;=$A$270,$D$270*$P$6,D87*$P$6),2)</f>
        <v>18.01</v>
      </c>
      <c r="H87" s="161" t="n">
        <f aca="false">TRUNC($P$9,2)</f>
        <v>2.29</v>
      </c>
      <c r="I87" s="161" t="n">
        <f aca="false">TRUNC(IF(A87&lt;$A$427,$D$427*$R$10+$P$10,IF(A87&gt;$A$782,$D$782*$R$10+$P$10,D87*$R$10+$P$10)),2)</f>
        <v>77.71</v>
      </c>
      <c r="J87" s="158" t="n">
        <f aca="false">TRUNC(IF(A87&lt;$A$427,($D$427*$R$11)+$P$11,IF(A87&gt;$A$782,$D$782*$R$11+$P$11,D87*$R$11+$P$11)),2)</f>
        <v>194.03</v>
      </c>
      <c r="K87" s="160" t="n">
        <f aca="false">TRUNC(IF(A87&lt;$A$427,$D$427*$R$12+$P$12,IF(A87&gt;$A$782,$D$782*$R$12+$P$12,D87*$R$12+$P$12)),2)</f>
        <v>138.66</v>
      </c>
      <c r="L87" s="163" t="n">
        <f aca="false">B87</f>
        <v>184</v>
      </c>
      <c r="M87" s="164" t="n">
        <f aca="false">A87</f>
        <v>257</v>
      </c>
      <c r="N87" s="165" t="n">
        <f aca="false">B87</f>
        <v>184</v>
      </c>
      <c r="O87" s="166" t="n">
        <f aca="false">A87</f>
        <v>257</v>
      </c>
      <c r="U87" s="171"/>
    </row>
    <row r="88" s="20" customFormat="true" ht="15.75" hidden="false" customHeight="true" outlineLevel="0" collapsed="false">
      <c r="A88" s="172" t="n">
        <v>257</v>
      </c>
      <c r="B88" s="173" t="n">
        <v>185</v>
      </c>
      <c r="C88" s="174" t="n">
        <f aca="false">ROUND($P$1*A88,2)</f>
        <v>15181.86</v>
      </c>
      <c r="D88" s="175" t="n">
        <f aca="false">TRUNC(C88/12,2)</f>
        <v>1265.15</v>
      </c>
      <c r="E88" s="176" t="n">
        <f aca="false">TRUNC(D88*$P$3,2)</f>
        <v>140.43</v>
      </c>
      <c r="F88" s="177" t="n">
        <f aca="false">TRUNC(IF(A88&lt;=$A$270,$D$270*$P$5,D88*$P$5),2)</f>
        <v>54.05</v>
      </c>
      <c r="G88" s="178" t="n">
        <f aca="false">TRUNC(IF(A88&lt;=$A$270,$D$270*$P$6,D88*$P$6),2)</f>
        <v>18.01</v>
      </c>
      <c r="H88" s="177" t="n">
        <f aca="false">TRUNC($P$9,2)</f>
        <v>2.29</v>
      </c>
      <c r="I88" s="177" t="n">
        <f aca="false">TRUNC(IF(A88&lt;$A$427,$D$427*$R$10+$P$10,IF(A88&gt;$A$782,$D$782*$R$10+$P$10,D88*$R$10+$P$10)),2)</f>
        <v>77.71</v>
      </c>
      <c r="J88" s="174" t="n">
        <f aca="false">TRUNC(IF(A88&lt;$A$427,($D$427*$R$11)+$P$11,IF(A88&gt;$A$782,$D$782*$R$11+$P$11,D88*$R$11+$P$11)),2)</f>
        <v>194.03</v>
      </c>
      <c r="K88" s="176" t="n">
        <f aca="false">TRUNC(IF(A88&lt;$A$427,$D$427*$R$12+$P$12,IF(A88&gt;$A$782,$D$782*$R$12+$P$12,D88*$R$12+$P$12)),2)</f>
        <v>138.66</v>
      </c>
      <c r="L88" s="179" t="n">
        <f aca="false">B88</f>
        <v>185</v>
      </c>
      <c r="M88" s="180" t="n">
        <f aca="false">A88</f>
        <v>257</v>
      </c>
      <c r="N88" s="181" t="n">
        <f aca="false">B88</f>
        <v>185</v>
      </c>
      <c r="O88" s="182" t="n">
        <f aca="false">A88</f>
        <v>257</v>
      </c>
      <c r="U88" s="171"/>
    </row>
    <row r="89" s="20" customFormat="true" ht="15.75" hidden="false" customHeight="true" outlineLevel="0" collapsed="false">
      <c r="A89" s="156" t="n">
        <v>257</v>
      </c>
      <c r="B89" s="157" t="n">
        <v>186</v>
      </c>
      <c r="C89" s="158" t="n">
        <f aca="false">ROUND($P$1*A89,2)</f>
        <v>15181.86</v>
      </c>
      <c r="D89" s="159" t="n">
        <f aca="false">TRUNC(C89/12,2)</f>
        <v>1265.15</v>
      </c>
      <c r="E89" s="160" t="n">
        <f aca="false">TRUNC(D89*$P$3,2)</f>
        <v>140.43</v>
      </c>
      <c r="F89" s="161" t="n">
        <f aca="false">TRUNC(IF(A89&lt;=$A$270,$D$270*$P$5,D89*$P$5),2)</f>
        <v>54.05</v>
      </c>
      <c r="G89" s="162" t="n">
        <f aca="false">TRUNC(IF(A89&lt;=$A$270,$D$270*$P$6,D89*$P$6),2)</f>
        <v>18.01</v>
      </c>
      <c r="H89" s="161" t="n">
        <f aca="false">TRUNC($P$9,2)</f>
        <v>2.29</v>
      </c>
      <c r="I89" s="161" t="n">
        <f aca="false">TRUNC(IF(A89&lt;$A$427,$D$427*$R$10+$P$10,IF(A89&gt;$A$782,$D$782*$R$10+$P$10,D89*$R$10+$P$10)),2)</f>
        <v>77.71</v>
      </c>
      <c r="J89" s="158" t="n">
        <f aca="false">TRUNC(IF(A89&lt;$A$427,($D$427*$R$11)+$P$11,IF(A89&gt;$A$782,$D$782*$R$11+$P$11,D89*$R$11+$P$11)),2)</f>
        <v>194.03</v>
      </c>
      <c r="K89" s="160" t="n">
        <f aca="false">TRUNC(IF(A89&lt;$A$427,$D$427*$R$12+$P$12,IF(A89&gt;$A$782,$D$782*$R$12+$P$12,D89*$R$12+$P$12)),2)</f>
        <v>138.66</v>
      </c>
      <c r="L89" s="163" t="n">
        <f aca="false">B89</f>
        <v>186</v>
      </c>
      <c r="M89" s="164" t="n">
        <f aca="false">A89</f>
        <v>257</v>
      </c>
      <c r="N89" s="165" t="n">
        <f aca="false">B89</f>
        <v>186</v>
      </c>
      <c r="O89" s="166" t="n">
        <f aca="false">A89</f>
        <v>257</v>
      </c>
      <c r="U89" s="171"/>
    </row>
    <row r="90" s="20" customFormat="true" ht="15.75" hidden="false" customHeight="true" outlineLevel="0" collapsed="false">
      <c r="A90" s="172" t="n">
        <v>258</v>
      </c>
      <c r="B90" s="173" t="n">
        <v>187</v>
      </c>
      <c r="C90" s="174" t="n">
        <f aca="false">ROUND($P$1*A90,2)</f>
        <v>15240.94</v>
      </c>
      <c r="D90" s="175" t="n">
        <f aca="false">TRUNC(C90/12,2)</f>
        <v>1270.07</v>
      </c>
      <c r="E90" s="176" t="n">
        <f aca="false">TRUNC(D90*$P$3,2)</f>
        <v>140.97</v>
      </c>
      <c r="F90" s="177" t="n">
        <f aca="false">TRUNC(IF(A90&lt;=$A$270,$D$270*$P$5,D90*$P$5),2)</f>
        <v>54.05</v>
      </c>
      <c r="G90" s="178" t="n">
        <f aca="false">TRUNC(IF(A90&lt;=$A$270,$D$270*$P$6,D90*$P$6),2)</f>
        <v>18.01</v>
      </c>
      <c r="H90" s="177" t="n">
        <f aca="false">TRUNC($P$9,2)</f>
        <v>2.29</v>
      </c>
      <c r="I90" s="177" t="n">
        <f aca="false">TRUNC(IF(A90&lt;$A$427,$D$427*$R$10+$P$10,IF(A90&gt;$A$782,$D$782*$R$10+$P$10,D90*$R$10+$P$10)),2)</f>
        <v>77.71</v>
      </c>
      <c r="J90" s="174" t="n">
        <f aca="false">TRUNC(IF(A90&lt;$A$427,($D$427*$R$11)+$P$11,IF(A90&gt;$A$782,$D$782*$R$11+$P$11,D90*$R$11+$P$11)),2)</f>
        <v>194.03</v>
      </c>
      <c r="K90" s="176" t="n">
        <f aca="false">TRUNC(IF(A90&lt;$A$427,$D$427*$R$12+$P$12,IF(A90&gt;$A$782,$D$782*$R$12+$P$12,D90*$R$12+$P$12)),2)</f>
        <v>138.66</v>
      </c>
      <c r="L90" s="179" t="n">
        <f aca="false">B90</f>
        <v>187</v>
      </c>
      <c r="M90" s="180" t="n">
        <f aca="false">A90</f>
        <v>258</v>
      </c>
      <c r="N90" s="181" t="n">
        <f aca="false">B90</f>
        <v>187</v>
      </c>
      <c r="O90" s="182" t="n">
        <f aca="false">A90</f>
        <v>258</v>
      </c>
      <c r="U90" s="171"/>
    </row>
    <row r="91" s="20" customFormat="true" ht="15.75" hidden="false" customHeight="true" outlineLevel="0" collapsed="false">
      <c r="A91" s="156" t="n">
        <v>258</v>
      </c>
      <c r="B91" s="157" t="n">
        <v>188</v>
      </c>
      <c r="C91" s="158" t="n">
        <f aca="false">ROUND($P$1*A91,2)</f>
        <v>15240.94</v>
      </c>
      <c r="D91" s="159" t="n">
        <f aca="false">TRUNC(C91/12,2)</f>
        <v>1270.07</v>
      </c>
      <c r="E91" s="160" t="n">
        <f aca="false">TRUNC(D91*$P$3,2)</f>
        <v>140.97</v>
      </c>
      <c r="F91" s="161" t="n">
        <f aca="false">TRUNC(IF(A91&lt;=$A$270,$D$270*$P$5,D91*$P$5),2)</f>
        <v>54.05</v>
      </c>
      <c r="G91" s="162" t="n">
        <f aca="false">TRUNC(IF(A91&lt;=$A$270,$D$270*$P$6,D91*$P$6),2)</f>
        <v>18.01</v>
      </c>
      <c r="H91" s="161" t="n">
        <f aca="false">TRUNC($P$9,2)</f>
        <v>2.29</v>
      </c>
      <c r="I91" s="161" t="n">
        <f aca="false">TRUNC(IF(A91&lt;$A$427,$D$427*$R$10+$P$10,IF(A91&gt;$A$782,$D$782*$R$10+$P$10,D91*$R$10+$P$10)),2)</f>
        <v>77.71</v>
      </c>
      <c r="J91" s="158" t="n">
        <f aca="false">TRUNC(IF(A91&lt;$A$427,($D$427*$R$11)+$P$11,IF(A91&gt;$A$782,$D$782*$R$11+$P$11,D91*$R$11+$P$11)),2)</f>
        <v>194.03</v>
      </c>
      <c r="K91" s="160" t="n">
        <f aca="false">TRUNC(IF(A91&lt;$A$427,$D$427*$R$12+$P$12,IF(A91&gt;$A$782,$D$782*$R$12+$P$12,D91*$R$12+$P$12)),2)</f>
        <v>138.66</v>
      </c>
      <c r="L91" s="163" t="n">
        <f aca="false">B91</f>
        <v>188</v>
      </c>
      <c r="M91" s="164" t="n">
        <f aca="false">A91</f>
        <v>258</v>
      </c>
      <c r="N91" s="165" t="n">
        <f aca="false">B91</f>
        <v>188</v>
      </c>
      <c r="O91" s="166" t="n">
        <f aca="false">A91</f>
        <v>258</v>
      </c>
      <c r="U91" s="171"/>
    </row>
    <row r="92" s="20" customFormat="true" ht="15.75" hidden="false" customHeight="true" outlineLevel="0" collapsed="false">
      <c r="A92" s="172" t="n">
        <v>259</v>
      </c>
      <c r="B92" s="173" t="n">
        <v>189</v>
      </c>
      <c r="C92" s="174" t="n">
        <f aca="false">ROUND($P$1*A92,2)</f>
        <v>15300.01</v>
      </c>
      <c r="D92" s="175" t="n">
        <f aca="false">TRUNC(C92/12,2)</f>
        <v>1275</v>
      </c>
      <c r="E92" s="176" t="n">
        <f aca="false">TRUNC(D92*$P$3,2)</f>
        <v>141.52</v>
      </c>
      <c r="F92" s="177" t="n">
        <f aca="false">TRUNC(IF(A92&lt;=$A$270,$D$270*$P$5,D92*$P$5),2)</f>
        <v>54.05</v>
      </c>
      <c r="G92" s="178" t="n">
        <f aca="false">TRUNC(IF(A92&lt;=$A$270,$D$270*$P$6,D92*$P$6),2)</f>
        <v>18.01</v>
      </c>
      <c r="H92" s="177" t="n">
        <f aca="false">TRUNC($P$9,2)</f>
        <v>2.29</v>
      </c>
      <c r="I92" s="177" t="n">
        <f aca="false">TRUNC(IF(A92&lt;$A$427,$D$427*$R$10+$P$10,IF(A92&gt;$A$782,$D$782*$R$10+$P$10,D92*$R$10+$P$10)),2)</f>
        <v>77.71</v>
      </c>
      <c r="J92" s="174" t="n">
        <f aca="false">TRUNC(IF(A92&lt;$A$427,($D$427*$R$11)+$P$11,IF(A92&gt;$A$782,$D$782*$R$11+$P$11,D92*$R$11+$P$11)),2)</f>
        <v>194.03</v>
      </c>
      <c r="K92" s="176" t="n">
        <f aca="false">TRUNC(IF(A92&lt;$A$427,$D$427*$R$12+$P$12,IF(A92&gt;$A$782,$D$782*$R$12+$P$12,D92*$R$12+$P$12)),2)</f>
        <v>138.66</v>
      </c>
      <c r="L92" s="179" t="n">
        <f aca="false">B92</f>
        <v>189</v>
      </c>
      <c r="M92" s="180" t="n">
        <f aca="false">A92</f>
        <v>259</v>
      </c>
      <c r="N92" s="181" t="n">
        <f aca="false">B92</f>
        <v>189</v>
      </c>
      <c r="O92" s="182" t="n">
        <f aca="false">A92</f>
        <v>259</v>
      </c>
      <c r="U92" s="171"/>
    </row>
    <row r="93" s="20" customFormat="true" ht="15.75" hidden="false" customHeight="true" outlineLevel="0" collapsed="false">
      <c r="A93" s="156" t="n">
        <v>260</v>
      </c>
      <c r="B93" s="157" t="n">
        <v>190</v>
      </c>
      <c r="C93" s="158" t="n">
        <f aca="false">ROUND($P$1*A93,2)</f>
        <v>15359.08</v>
      </c>
      <c r="D93" s="159" t="n">
        <f aca="false">TRUNC(C93/12,2)</f>
        <v>1279.92</v>
      </c>
      <c r="E93" s="160" t="n">
        <f aca="false">TRUNC(D93*$P$3,2)</f>
        <v>142.07</v>
      </c>
      <c r="F93" s="161" t="n">
        <f aca="false">TRUNC(IF(A93&lt;=$A$270,$D$270*$P$5,D93*$P$5),2)</f>
        <v>54.05</v>
      </c>
      <c r="G93" s="162" t="n">
        <f aca="false">TRUNC(IF(A93&lt;=$A$270,$D$270*$P$6,D93*$P$6),2)</f>
        <v>18.01</v>
      </c>
      <c r="H93" s="161" t="n">
        <f aca="false">TRUNC($P$9,2)</f>
        <v>2.29</v>
      </c>
      <c r="I93" s="161" t="n">
        <f aca="false">TRUNC(IF(A93&lt;$A$427,$D$427*$R$10+$P$10,IF(A93&gt;$A$782,$D$782*$R$10+$P$10,D93*$R$10+$P$10)),2)</f>
        <v>77.71</v>
      </c>
      <c r="J93" s="158" t="n">
        <f aca="false">TRUNC(IF(A93&lt;$A$427,($D$427*$R$11)+$P$11,IF(A93&gt;$A$782,$D$782*$R$11+$P$11,D93*$R$11+$P$11)),2)</f>
        <v>194.03</v>
      </c>
      <c r="K93" s="160" t="n">
        <f aca="false">TRUNC(IF(A93&lt;$A$427,$D$427*$R$12+$P$12,IF(A93&gt;$A$782,$D$782*$R$12+$P$12,D93*$R$12+$P$12)),2)</f>
        <v>138.66</v>
      </c>
      <c r="L93" s="163" t="n">
        <f aca="false">B93</f>
        <v>190</v>
      </c>
      <c r="M93" s="164" t="n">
        <f aca="false">A93</f>
        <v>260</v>
      </c>
      <c r="N93" s="165" t="n">
        <f aca="false">B93</f>
        <v>190</v>
      </c>
      <c r="O93" s="166" t="n">
        <f aca="false">A93</f>
        <v>260</v>
      </c>
      <c r="U93" s="171"/>
    </row>
    <row r="94" s="20" customFormat="true" ht="15.75" hidden="false" customHeight="true" outlineLevel="0" collapsed="false">
      <c r="A94" s="172" t="n">
        <v>261</v>
      </c>
      <c r="B94" s="173" t="n">
        <v>191</v>
      </c>
      <c r="C94" s="174" t="n">
        <f aca="false">ROUND($P$1*A94,2)</f>
        <v>15418.16</v>
      </c>
      <c r="D94" s="175" t="n">
        <f aca="false">TRUNC(C94/12,2)</f>
        <v>1284.84</v>
      </c>
      <c r="E94" s="176" t="n">
        <f aca="false">TRUNC(D94*$P$3,2)</f>
        <v>142.61</v>
      </c>
      <c r="F94" s="177" t="n">
        <f aca="false">TRUNC(IF(A94&lt;=$A$270,$D$270*$P$5,D94*$P$5),2)</f>
        <v>54.05</v>
      </c>
      <c r="G94" s="178" t="n">
        <f aca="false">TRUNC(IF(A94&lt;=$A$270,$D$270*$P$6,D94*$P$6),2)</f>
        <v>18.01</v>
      </c>
      <c r="H94" s="177" t="n">
        <f aca="false">TRUNC($P$9,2)</f>
        <v>2.29</v>
      </c>
      <c r="I94" s="177" t="n">
        <f aca="false">TRUNC(IF(A94&lt;$A$427,$D$427*$R$10+$P$10,IF(A94&gt;$A$782,$D$782*$R$10+$P$10,D94*$R$10+$P$10)),2)</f>
        <v>77.71</v>
      </c>
      <c r="J94" s="174" t="n">
        <f aca="false">TRUNC(IF(A94&lt;$A$427,($D$427*$R$11)+$P$11,IF(A94&gt;$A$782,$D$782*$R$11+$P$11,D94*$R$11+$P$11)),2)</f>
        <v>194.03</v>
      </c>
      <c r="K94" s="176" t="n">
        <f aca="false">TRUNC(IF(A94&lt;$A$427,$D$427*$R$12+$P$12,IF(A94&gt;$A$782,$D$782*$R$12+$P$12,D94*$R$12+$P$12)),2)</f>
        <v>138.66</v>
      </c>
      <c r="L94" s="179" t="n">
        <f aca="false">B94</f>
        <v>191</v>
      </c>
      <c r="M94" s="180" t="n">
        <f aca="false">A94</f>
        <v>261</v>
      </c>
      <c r="N94" s="181" t="n">
        <f aca="false">B94</f>
        <v>191</v>
      </c>
      <c r="O94" s="182" t="n">
        <f aca="false">A94</f>
        <v>261</v>
      </c>
      <c r="U94" s="171"/>
    </row>
    <row r="95" s="20" customFormat="true" ht="15.75" hidden="false" customHeight="true" outlineLevel="0" collapsed="false">
      <c r="A95" s="156" t="n">
        <v>262</v>
      </c>
      <c r="B95" s="157" t="n">
        <v>192</v>
      </c>
      <c r="C95" s="158" t="n">
        <f aca="false">ROUND($P$1*A95,2)</f>
        <v>15477.23</v>
      </c>
      <c r="D95" s="159" t="n">
        <f aca="false">TRUNC(C95/12,2)</f>
        <v>1289.76</v>
      </c>
      <c r="E95" s="160" t="n">
        <f aca="false">TRUNC(D95*$P$3,2)</f>
        <v>143.16</v>
      </c>
      <c r="F95" s="161" t="n">
        <f aca="false">TRUNC(IF(A95&lt;=$A$270,$D$270*$P$5,D95*$P$5),2)</f>
        <v>54.05</v>
      </c>
      <c r="G95" s="162" t="n">
        <f aca="false">TRUNC(IF(A95&lt;=$A$270,$D$270*$P$6,D95*$P$6),2)</f>
        <v>18.01</v>
      </c>
      <c r="H95" s="161" t="n">
        <f aca="false">TRUNC($P$9,2)</f>
        <v>2.29</v>
      </c>
      <c r="I95" s="161" t="n">
        <f aca="false">TRUNC(IF(A95&lt;$A$427,$D$427*$R$10+$P$10,IF(A95&gt;$A$782,$D$782*$R$10+$P$10,D95*$R$10+$P$10)),2)</f>
        <v>77.71</v>
      </c>
      <c r="J95" s="158" t="n">
        <f aca="false">TRUNC(IF(A95&lt;$A$427,($D$427*$R$11)+$P$11,IF(A95&gt;$A$782,$D$782*$R$11+$P$11,D95*$R$11+$P$11)),2)</f>
        <v>194.03</v>
      </c>
      <c r="K95" s="160" t="n">
        <f aca="false">TRUNC(IF(A95&lt;$A$427,$D$427*$R$12+$P$12,IF(A95&gt;$A$782,$D$782*$R$12+$P$12,D95*$R$12+$P$12)),2)</f>
        <v>138.66</v>
      </c>
      <c r="L95" s="163" t="n">
        <f aca="false">B95</f>
        <v>192</v>
      </c>
      <c r="M95" s="164" t="n">
        <f aca="false">A95</f>
        <v>262</v>
      </c>
      <c r="N95" s="165" t="n">
        <f aca="false">B95</f>
        <v>192</v>
      </c>
      <c r="O95" s="166" t="n">
        <f aca="false">A95</f>
        <v>262</v>
      </c>
      <c r="U95" s="171"/>
    </row>
    <row r="96" s="20" customFormat="true" ht="15.75" hidden="false" customHeight="true" outlineLevel="0" collapsed="false">
      <c r="A96" s="172" t="n">
        <v>263</v>
      </c>
      <c r="B96" s="173" t="n">
        <v>193</v>
      </c>
      <c r="C96" s="174" t="n">
        <f aca="false">ROUND($P$1*A96,2)</f>
        <v>15536.3</v>
      </c>
      <c r="D96" s="175" t="n">
        <f aca="false">TRUNC(C96/12,2)</f>
        <v>1294.69</v>
      </c>
      <c r="E96" s="176" t="n">
        <f aca="false">TRUNC(D96*$P$3,2)</f>
        <v>143.71</v>
      </c>
      <c r="F96" s="177" t="n">
        <f aca="false">TRUNC(IF(A96&lt;=$A$270,$D$270*$P$5,D96*$P$5),2)</f>
        <v>54.05</v>
      </c>
      <c r="G96" s="178" t="n">
        <f aca="false">TRUNC(IF(A96&lt;=$A$270,$D$270*$P$6,D96*$P$6),2)</f>
        <v>18.01</v>
      </c>
      <c r="H96" s="177" t="n">
        <f aca="false">TRUNC($P$9,2)</f>
        <v>2.29</v>
      </c>
      <c r="I96" s="177" t="n">
        <f aca="false">TRUNC(IF(A96&lt;$A$427,$D$427*$R$10+$P$10,IF(A96&gt;$A$782,$D$782*$R$10+$P$10,D96*$R$10+$P$10)),2)</f>
        <v>77.71</v>
      </c>
      <c r="J96" s="174" t="n">
        <f aca="false">TRUNC(IF(A96&lt;$A$427,($D$427*$R$11)+$P$11,IF(A96&gt;$A$782,$D$782*$R$11+$P$11,D96*$R$11+$P$11)),2)</f>
        <v>194.03</v>
      </c>
      <c r="K96" s="176" t="n">
        <f aca="false">TRUNC(IF(A96&lt;$A$427,$D$427*$R$12+$P$12,IF(A96&gt;$A$782,$D$782*$R$12+$P$12,D96*$R$12+$P$12)),2)</f>
        <v>138.66</v>
      </c>
      <c r="L96" s="179" t="n">
        <f aca="false">B96</f>
        <v>193</v>
      </c>
      <c r="M96" s="180" t="n">
        <f aca="false">A96</f>
        <v>263</v>
      </c>
      <c r="N96" s="181" t="n">
        <f aca="false">B96</f>
        <v>193</v>
      </c>
      <c r="O96" s="182" t="n">
        <f aca="false">A96</f>
        <v>263</v>
      </c>
      <c r="U96" s="171"/>
    </row>
    <row r="97" s="20" customFormat="true" ht="15.75" hidden="false" customHeight="true" outlineLevel="0" collapsed="false">
      <c r="A97" s="156" t="n">
        <v>264</v>
      </c>
      <c r="B97" s="157" t="n">
        <v>194</v>
      </c>
      <c r="C97" s="158" t="n">
        <f aca="false">ROUND($P$1*A97,2)</f>
        <v>15595.38</v>
      </c>
      <c r="D97" s="159" t="n">
        <f aca="false">TRUNC(C97/12,2)</f>
        <v>1299.61</v>
      </c>
      <c r="E97" s="160" t="n">
        <f aca="false">TRUNC(D97*$P$3,2)</f>
        <v>144.25</v>
      </c>
      <c r="F97" s="161" t="n">
        <f aca="false">TRUNC(IF(A97&lt;=$A$270,$D$270*$P$5,D97*$P$5),2)</f>
        <v>54.05</v>
      </c>
      <c r="G97" s="162" t="n">
        <f aca="false">TRUNC(IF(A97&lt;=$A$270,$D$270*$P$6,D97*$P$6),2)</f>
        <v>18.01</v>
      </c>
      <c r="H97" s="161" t="n">
        <f aca="false">TRUNC($P$9,2)</f>
        <v>2.29</v>
      </c>
      <c r="I97" s="161" t="n">
        <f aca="false">TRUNC(IF(A97&lt;$A$427,$D$427*$R$10+$P$10,IF(A97&gt;$A$782,$D$782*$R$10+$P$10,D97*$R$10+$P$10)),2)</f>
        <v>77.71</v>
      </c>
      <c r="J97" s="158" t="n">
        <f aca="false">TRUNC(IF(A97&lt;$A$427,($D$427*$R$11)+$P$11,IF(A97&gt;$A$782,$D$782*$R$11+$P$11,D97*$R$11+$P$11)),2)</f>
        <v>194.03</v>
      </c>
      <c r="K97" s="160" t="n">
        <f aca="false">TRUNC(IF(A97&lt;$A$427,$D$427*$R$12+$P$12,IF(A97&gt;$A$782,$D$782*$R$12+$P$12,D97*$R$12+$P$12)),2)</f>
        <v>138.66</v>
      </c>
      <c r="L97" s="163" t="n">
        <f aca="false">B97</f>
        <v>194</v>
      </c>
      <c r="M97" s="164" t="n">
        <f aca="false">A97</f>
        <v>264</v>
      </c>
      <c r="N97" s="165" t="n">
        <f aca="false">B97</f>
        <v>194</v>
      </c>
      <c r="O97" s="166" t="n">
        <f aca="false">A97</f>
        <v>264</v>
      </c>
      <c r="U97" s="171"/>
    </row>
    <row r="98" s="20" customFormat="true" ht="15.75" hidden="false" customHeight="true" outlineLevel="0" collapsed="false">
      <c r="A98" s="172" t="n">
        <v>265</v>
      </c>
      <c r="B98" s="173" t="n">
        <v>195</v>
      </c>
      <c r="C98" s="174" t="n">
        <f aca="false">ROUND($P$1*A98,2)</f>
        <v>15654.45</v>
      </c>
      <c r="D98" s="175" t="n">
        <f aca="false">TRUNC(C98/12,2)</f>
        <v>1304.53</v>
      </c>
      <c r="E98" s="176" t="n">
        <f aca="false">TRUNC(D98*$P$3,2)</f>
        <v>144.8</v>
      </c>
      <c r="F98" s="177" t="n">
        <f aca="false">TRUNC(IF(A98&lt;=$A$270,$D$270*$P$5,D98*$P$5),2)</f>
        <v>54.05</v>
      </c>
      <c r="G98" s="178" t="n">
        <f aca="false">TRUNC(IF(A98&lt;=$A$270,$D$270*$P$6,D98*$P$6),2)</f>
        <v>18.01</v>
      </c>
      <c r="H98" s="177" t="n">
        <f aca="false">TRUNC($P$9,2)</f>
        <v>2.29</v>
      </c>
      <c r="I98" s="177" t="n">
        <f aca="false">TRUNC(IF(A98&lt;$A$427,$D$427*$R$10+$P$10,IF(A98&gt;$A$782,$D$782*$R$10+$P$10,D98*$R$10+$P$10)),2)</f>
        <v>77.71</v>
      </c>
      <c r="J98" s="174" t="n">
        <f aca="false">TRUNC(IF(A98&lt;$A$427,($D$427*$R$11)+$P$11,IF(A98&gt;$A$782,$D$782*$R$11+$P$11,D98*$R$11+$P$11)),2)</f>
        <v>194.03</v>
      </c>
      <c r="K98" s="176" t="n">
        <f aca="false">TRUNC(IF(A98&lt;$A$427,$D$427*$R$12+$P$12,IF(A98&gt;$A$782,$D$782*$R$12+$P$12,D98*$R$12+$P$12)),2)</f>
        <v>138.66</v>
      </c>
      <c r="L98" s="179" t="n">
        <f aca="false">B98</f>
        <v>195</v>
      </c>
      <c r="M98" s="180" t="n">
        <f aca="false">A98</f>
        <v>265</v>
      </c>
      <c r="N98" s="181" t="n">
        <f aca="false">B98</f>
        <v>195</v>
      </c>
      <c r="O98" s="182" t="n">
        <f aca="false">A98</f>
        <v>265</v>
      </c>
      <c r="U98" s="171"/>
    </row>
    <row r="99" s="20" customFormat="true" ht="15.75" hidden="false" customHeight="true" outlineLevel="0" collapsed="false">
      <c r="A99" s="156" t="n">
        <v>266</v>
      </c>
      <c r="B99" s="157" t="n">
        <v>196</v>
      </c>
      <c r="C99" s="158" t="n">
        <f aca="false">ROUND($P$1*A99,2)</f>
        <v>15713.52</v>
      </c>
      <c r="D99" s="159" t="n">
        <f aca="false">TRUNC(C99/12,2)</f>
        <v>1309.46</v>
      </c>
      <c r="E99" s="160" t="n">
        <f aca="false">TRUNC(D99*$P$3,2)</f>
        <v>145.35</v>
      </c>
      <c r="F99" s="161" t="n">
        <f aca="false">TRUNC(IF(A99&lt;=$A$270,$D$270*$P$5,D99*$P$5),2)</f>
        <v>54.05</v>
      </c>
      <c r="G99" s="162" t="n">
        <f aca="false">TRUNC(IF(A99&lt;=$A$270,$D$270*$P$6,D99*$P$6),2)</f>
        <v>18.01</v>
      </c>
      <c r="H99" s="161" t="n">
        <f aca="false">TRUNC($P$9,2)</f>
        <v>2.29</v>
      </c>
      <c r="I99" s="161" t="n">
        <f aca="false">TRUNC(IF(A99&lt;$A$427,$D$427*$R$10+$P$10,IF(A99&gt;$A$782,$D$782*$R$10+$P$10,D99*$R$10+$P$10)),2)</f>
        <v>77.71</v>
      </c>
      <c r="J99" s="158" t="n">
        <f aca="false">TRUNC(IF(A99&lt;$A$427,($D$427*$R$11)+$P$11,IF(A99&gt;$A$782,$D$782*$R$11+$P$11,D99*$R$11+$P$11)),2)</f>
        <v>194.03</v>
      </c>
      <c r="K99" s="160" t="n">
        <f aca="false">TRUNC(IF(A99&lt;$A$427,$D$427*$R$12+$P$12,IF(A99&gt;$A$782,$D$782*$R$12+$P$12,D99*$R$12+$P$12)),2)</f>
        <v>138.66</v>
      </c>
      <c r="L99" s="163" t="n">
        <f aca="false">B99</f>
        <v>196</v>
      </c>
      <c r="M99" s="164" t="n">
        <f aca="false">A99</f>
        <v>266</v>
      </c>
      <c r="N99" s="165" t="n">
        <f aca="false">B99</f>
        <v>196</v>
      </c>
      <c r="O99" s="166" t="n">
        <f aca="false">A99</f>
        <v>266</v>
      </c>
      <c r="U99" s="171"/>
    </row>
    <row r="100" s="20" customFormat="true" ht="15.75" hidden="false" customHeight="true" outlineLevel="0" collapsed="false">
      <c r="A100" s="172" t="n">
        <v>267</v>
      </c>
      <c r="B100" s="173" t="n">
        <v>197</v>
      </c>
      <c r="C100" s="174" t="n">
        <f aca="false">ROUND($P$1*A100,2)</f>
        <v>15772.6</v>
      </c>
      <c r="D100" s="175" t="n">
        <f aca="false">TRUNC(C100/12,2)</f>
        <v>1314.38</v>
      </c>
      <c r="E100" s="176" t="n">
        <f aca="false">TRUNC(D100*$P$3,2)</f>
        <v>145.89</v>
      </c>
      <c r="F100" s="177" t="n">
        <f aca="false">TRUNC(IF(A100&lt;=$A$270,$D$270*$P$5,D100*$P$5),2)</f>
        <v>54.05</v>
      </c>
      <c r="G100" s="178" t="n">
        <f aca="false">TRUNC(IF(A100&lt;=$A$270,$D$270*$P$6,D100*$P$6),2)</f>
        <v>18.01</v>
      </c>
      <c r="H100" s="177" t="n">
        <f aca="false">TRUNC($P$9,2)</f>
        <v>2.29</v>
      </c>
      <c r="I100" s="177" t="n">
        <f aca="false">TRUNC(IF(A100&lt;$A$427,$D$427*$R$10+$P$10,IF(A100&gt;$A$782,$D$782*$R$10+$P$10,D100*$R$10+$P$10)),2)</f>
        <v>77.71</v>
      </c>
      <c r="J100" s="174" t="n">
        <f aca="false">TRUNC(IF(A100&lt;$A$427,($D$427*$R$11)+$P$11,IF(A100&gt;$A$782,$D$782*$R$11+$P$11,D100*$R$11+$P$11)),2)</f>
        <v>194.03</v>
      </c>
      <c r="K100" s="176" t="n">
        <f aca="false">TRUNC(IF(A100&lt;$A$427,$D$427*$R$12+$P$12,IF(A100&gt;$A$782,$D$782*$R$12+$P$12,D100*$R$12+$P$12)),2)</f>
        <v>138.66</v>
      </c>
      <c r="L100" s="179" t="n">
        <f aca="false">B100</f>
        <v>197</v>
      </c>
      <c r="M100" s="180" t="n">
        <f aca="false">A100</f>
        <v>267</v>
      </c>
      <c r="N100" s="181" t="n">
        <f aca="false">B100</f>
        <v>197</v>
      </c>
      <c r="O100" s="182" t="n">
        <f aca="false">A100</f>
        <v>267</v>
      </c>
      <c r="U100" s="171"/>
    </row>
    <row r="101" s="20" customFormat="true" ht="15.75" hidden="false" customHeight="true" outlineLevel="0" collapsed="false">
      <c r="A101" s="156" t="n">
        <v>268</v>
      </c>
      <c r="B101" s="157" t="n">
        <v>198</v>
      </c>
      <c r="C101" s="158" t="n">
        <f aca="false">ROUND($P$1*A101,2)</f>
        <v>15831.67</v>
      </c>
      <c r="D101" s="159" t="n">
        <f aca="false">TRUNC(C101/12,2)</f>
        <v>1319.3</v>
      </c>
      <c r="E101" s="160" t="n">
        <f aca="false">TRUNC(D101*$P$3,2)</f>
        <v>146.44</v>
      </c>
      <c r="F101" s="161" t="n">
        <f aca="false">TRUNC(IF(A101&lt;=$A$270,$D$270*$P$5,D101*$P$5),2)</f>
        <v>54.05</v>
      </c>
      <c r="G101" s="162" t="n">
        <f aca="false">TRUNC(IF(A101&lt;=$A$270,$D$270*$P$6,D101*$P$6),2)</f>
        <v>18.01</v>
      </c>
      <c r="H101" s="161" t="n">
        <f aca="false">TRUNC($P$9,2)</f>
        <v>2.29</v>
      </c>
      <c r="I101" s="161" t="n">
        <f aca="false">TRUNC(IF(A101&lt;$A$427,$D$427*$R$10+$P$10,IF(A101&gt;$A$782,$D$782*$R$10+$P$10,D101*$R$10+$P$10)),2)</f>
        <v>77.71</v>
      </c>
      <c r="J101" s="158" t="n">
        <f aca="false">TRUNC(IF(A101&lt;$A$427,($D$427*$R$11)+$P$11,IF(A101&gt;$A$782,$D$782*$R$11+$P$11,D101*$R$11+$P$11)),2)</f>
        <v>194.03</v>
      </c>
      <c r="K101" s="160" t="n">
        <f aca="false">TRUNC(IF(A101&lt;$A$427,$D$427*$R$12+$P$12,IF(A101&gt;$A$782,$D$782*$R$12+$P$12,D101*$R$12+$P$12)),2)</f>
        <v>138.66</v>
      </c>
      <c r="L101" s="163" t="n">
        <f aca="false">B101</f>
        <v>198</v>
      </c>
      <c r="M101" s="164" t="n">
        <f aca="false">A101</f>
        <v>268</v>
      </c>
      <c r="N101" s="165" t="n">
        <f aca="false">B101</f>
        <v>198</v>
      </c>
      <c r="O101" s="166" t="n">
        <f aca="false">A101</f>
        <v>268</v>
      </c>
      <c r="U101" s="171"/>
    </row>
    <row r="102" s="20" customFormat="true" ht="15.75" hidden="false" customHeight="true" outlineLevel="0" collapsed="false">
      <c r="A102" s="172" t="n">
        <v>269</v>
      </c>
      <c r="B102" s="173" t="n">
        <v>199</v>
      </c>
      <c r="C102" s="174" t="n">
        <f aca="false">ROUND($P$1*A102,2)</f>
        <v>15890.74</v>
      </c>
      <c r="D102" s="175" t="n">
        <f aca="false">TRUNC(C102/12,2)</f>
        <v>1324.22</v>
      </c>
      <c r="E102" s="176" t="n">
        <f aca="false">TRUNC(D102*$P$3,2)</f>
        <v>146.98</v>
      </c>
      <c r="F102" s="177" t="n">
        <f aca="false">TRUNC(IF(A102&lt;=$A$270,$D$270*$P$5,D102*$P$5),2)</f>
        <v>54.05</v>
      </c>
      <c r="G102" s="178" t="n">
        <f aca="false">TRUNC(IF(A102&lt;=$A$270,$D$270*$P$6,D102*$P$6),2)</f>
        <v>18.01</v>
      </c>
      <c r="H102" s="177" t="n">
        <f aca="false">TRUNC($P$9,2)</f>
        <v>2.29</v>
      </c>
      <c r="I102" s="177" t="n">
        <f aca="false">TRUNC(IF(A102&lt;$A$427,$D$427*$R$10+$P$10,IF(A102&gt;$A$782,$D$782*$R$10+$P$10,D102*$R$10+$P$10)),2)</f>
        <v>77.71</v>
      </c>
      <c r="J102" s="174" t="n">
        <f aca="false">TRUNC(IF(A102&lt;$A$427,($D$427*$R$11)+$P$11,IF(A102&gt;$A$782,$D$782*$R$11+$P$11,D102*$R$11+$P$11)),2)</f>
        <v>194.03</v>
      </c>
      <c r="K102" s="176" t="n">
        <f aca="false">TRUNC(IF(A102&lt;$A$427,$D$427*$R$12+$P$12,IF(A102&gt;$A$782,$D$782*$R$12+$P$12,D102*$R$12+$P$12)),2)</f>
        <v>138.66</v>
      </c>
      <c r="L102" s="179" t="n">
        <f aca="false">B102</f>
        <v>199</v>
      </c>
      <c r="M102" s="180" t="n">
        <f aca="false">A102</f>
        <v>269</v>
      </c>
      <c r="N102" s="181" t="n">
        <f aca="false">B102</f>
        <v>199</v>
      </c>
      <c r="O102" s="182" t="n">
        <f aca="false">A102</f>
        <v>269</v>
      </c>
      <c r="U102" s="171"/>
    </row>
    <row r="103" s="20" customFormat="true" ht="15.75" hidden="false" customHeight="true" outlineLevel="0" collapsed="false">
      <c r="A103" s="156" t="n">
        <v>270</v>
      </c>
      <c r="B103" s="157" t="n">
        <v>200</v>
      </c>
      <c r="C103" s="158" t="n">
        <f aca="false">ROUND($P$1*A103,2)</f>
        <v>15949.82</v>
      </c>
      <c r="D103" s="159" t="n">
        <f aca="false">TRUNC(C103/12,2)</f>
        <v>1329.15</v>
      </c>
      <c r="E103" s="160" t="n">
        <f aca="false">TRUNC(D103*$P$3,2)</f>
        <v>147.53</v>
      </c>
      <c r="F103" s="161" t="n">
        <f aca="false">TRUNC(IF(A103&lt;=$A$270,$D$270*$P$5,D103*$P$5),2)</f>
        <v>54.05</v>
      </c>
      <c r="G103" s="162" t="n">
        <f aca="false">TRUNC(IF(A103&lt;=$A$270,$D$270*$P$6,D103*$P$6),2)</f>
        <v>18.01</v>
      </c>
      <c r="H103" s="161" t="n">
        <f aca="false">TRUNC($P$9,2)</f>
        <v>2.29</v>
      </c>
      <c r="I103" s="161" t="n">
        <f aca="false">TRUNC(IF(A103&lt;$A$427,$D$427*$R$10+$P$10,IF(A103&gt;$A$782,$D$782*$R$10+$P$10,D103*$R$10+$P$10)),2)</f>
        <v>77.71</v>
      </c>
      <c r="J103" s="158" t="n">
        <f aca="false">TRUNC(IF(A103&lt;$A$427,($D$427*$R$11)+$P$11,IF(A103&gt;$A$782,$D$782*$R$11+$P$11,D103*$R$11+$P$11)),2)</f>
        <v>194.03</v>
      </c>
      <c r="K103" s="160" t="n">
        <f aca="false">TRUNC(IF(A103&lt;$A$427,$D$427*$R$12+$P$12,IF(A103&gt;$A$782,$D$782*$R$12+$P$12,D103*$R$12+$P$12)),2)</f>
        <v>138.66</v>
      </c>
      <c r="L103" s="163" t="n">
        <f aca="false">B103</f>
        <v>200</v>
      </c>
      <c r="M103" s="164" t="n">
        <f aca="false">A103</f>
        <v>270</v>
      </c>
      <c r="N103" s="165" t="n">
        <f aca="false">B103</f>
        <v>200</v>
      </c>
      <c r="O103" s="166" t="n">
        <f aca="false">A103</f>
        <v>270</v>
      </c>
      <c r="U103" s="171"/>
    </row>
    <row r="104" s="20" customFormat="true" ht="15.75" hidden="false" customHeight="true" outlineLevel="0" collapsed="false">
      <c r="A104" s="172" t="n">
        <v>271</v>
      </c>
      <c r="B104" s="173" t="n">
        <v>201</v>
      </c>
      <c r="C104" s="174" t="n">
        <f aca="false">ROUND($P$1*A104,2)</f>
        <v>16008.89</v>
      </c>
      <c r="D104" s="175" t="n">
        <f aca="false">TRUNC(C104/12,2)</f>
        <v>1334.07</v>
      </c>
      <c r="E104" s="176" t="n">
        <f aca="false">TRUNC(D104*$P$3,2)</f>
        <v>148.08</v>
      </c>
      <c r="F104" s="177" t="n">
        <f aca="false">TRUNC(IF(A104&lt;=$A$270,$D$270*$P$5,D104*$P$5),2)</f>
        <v>54.05</v>
      </c>
      <c r="G104" s="178" t="n">
        <f aca="false">TRUNC(IF(A104&lt;=$A$270,$D$270*$P$6,D104*$P$6),2)</f>
        <v>18.01</v>
      </c>
      <c r="H104" s="177" t="n">
        <f aca="false">TRUNC($P$9,2)</f>
        <v>2.29</v>
      </c>
      <c r="I104" s="177" t="n">
        <f aca="false">TRUNC(IF(A104&lt;$A$427,$D$427*$R$10+$P$10,IF(A104&gt;$A$782,$D$782*$R$10+$P$10,D104*$R$10+$P$10)),2)</f>
        <v>77.71</v>
      </c>
      <c r="J104" s="174" t="n">
        <f aca="false">TRUNC(IF(A104&lt;$A$427,($D$427*$R$11)+$P$11,IF(A104&gt;$A$782,$D$782*$R$11+$P$11,D104*$R$11+$P$11)),2)</f>
        <v>194.03</v>
      </c>
      <c r="K104" s="176" t="n">
        <f aca="false">TRUNC(IF(A104&lt;$A$427,$D$427*$R$12+$P$12,IF(A104&gt;$A$782,$D$782*$R$12+$P$12,D104*$R$12+$P$12)),2)</f>
        <v>138.66</v>
      </c>
      <c r="L104" s="179" t="n">
        <f aca="false">B104</f>
        <v>201</v>
      </c>
      <c r="M104" s="180" t="n">
        <f aca="false">A104</f>
        <v>271</v>
      </c>
      <c r="N104" s="181" t="n">
        <f aca="false">B104</f>
        <v>201</v>
      </c>
      <c r="O104" s="182" t="n">
        <f aca="false">A104</f>
        <v>271</v>
      </c>
      <c r="U104" s="171"/>
    </row>
    <row r="105" s="20" customFormat="true" ht="15.75" hidden="false" customHeight="true" outlineLevel="0" collapsed="false">
      <c r="A105" s="156" t="n">
        <v>272</v>
      </c>
      <c r="B105" s="157" t="n">
        <v>202</v>
      </c>
      <c r="C105" s="158" t="n">
        <f aca="false">ROUND($P$1*A105,2)</f>
        <v>16067.96</v>
      </c>
      <c r="D105" s="159" t="n">
        <f aca="false">TRUNC(C105/12,2)</f>
        <v>1338.99</v>
      </c>
      <c r="E105" s="160" t="n">
        <f aca="false">TRUNC(D105*$P$3,2)</f>
        <v>148.62</v>
      </c>
      <c r="F105" s="161" t="n">
        <f aca="false">TRUNC(IF(A105&lt;=$A$270,$D$270*$P$5,D105*$P$5),2)</f>
        <v>54.05</v>
      </c>
      <c r="G105" s="162" t="n">
        <f aca="false">TRUNC(IF(A105&lt;=$A$270,$D$270*$P$6,D105*$P$6),2)</f>
        <v>18.01</v>
      </c>
      <c r="H105" s="161" t="n">
        <f aca="false">TRUNC($P$9,2)</f>
        <v>2.29</v>
      </c>
      <c r="I105" s="161" t="n">
        <f aca="false">TRUNC(IF(A105&lt;$A$427,$D$427*$R$10+$P$10,IF(A105&gt;$A$782,$D$782*$R$10+$P$10,D105*$R$10+$P$10)),2)</f>
        <v>77.71</v>
      </c>
      <c r="J105" s="158" t="n">
        <f aca="false">TRUNC(IF(A105&lt;$A$427,($D$427*$R$11)+$P$11,IF(A105&gt;$A$782,$D$782*$R$11+$P$11,D105*$R$11+$P$11)),2)</f>
        <v>194.03</v>
      </c>
      <c r="K105" s="160" t="n">
        <f aca="false">TRUNC(IF(A105&lt;$A$427,$D$427*$R$12+$P$12,IF(A105&gt;$A$782,$D$782*$R$12+$P$12,D105*$R$12+$P$12)),2)</f>
        <v>138.66</v>
      </c>
      <c r="L105" s="163" t="n">
        <f aca="false">B105</f>
        <v>202</v>
      </c>
      <c r="M105" s="164" t="n">
        <f aca="false">A105</f>
        <v>272</v>
      </c>
      <c r="N105" s="165" t="n">
        <f aca="false">B105</f>
        <v>202</v>
      </c>
      <c r="O105" s="166" t="n">
        <f aca="false">A105</f>
        <v>272</v>
      </c>
      <c r="U105" s="171"/>
    </row>
    <row r="106" s="20" customFormat="true" ht="15.75" hidden="false" customHeight="true" outlineLevel="0" collapsed="false">
      <c r="A106" s="172" t="n">
        <v>273</v>
      </c>
      <c r="B106" s="173" t="n">
        <v>203</v>
      </c>
      <c r="C106" s="174" t="n">
        <f aca="false">ROUND($P$1*A106,2)</f>
        <v>16127.04</v>
      </c>
      <c r="D106" s="175" t="n">
        <f aca="false">TRUNC(C106/12,2)</f>
        <v>1343.92</v>
      </c>
      <c r="E106" s="176" t="n">
        <f aca="false">TRUNC(D106*$P$3,2)</f>
        <v>149.17</v>
      </c>
      <c r="F106" s="177" t="n">
        <f aca="false">TRUNC(IF(A106&lt;=$A$270,$D$270*$P$5,D106*$P$5),2)</f>
        <v>54.05</v>
      </c>
      <c r="G106" s="178" t="n">
        <f aca="false">TRUNC(IF(A106&lt;=$A$270,$D$270*$P$6,D106*$P$6),2)</f>
        <v>18.01</v>
      </c>
      <c r="H106" s="177" t="n">
        <f aca="false">TRUNC($P$9,2)</f>
        <v>2.29</v>
      </c>
      <c r="I106" s="177" t="n">
        <f aca="false">TRUNC(IF(A106&lt;$A$427,$D$427*$R$10+$P$10,IF(A106&gt;$A$782,$D$782*$R$10+$P$10,D106*$R$10+$P$10)),2)</f>
        <v>77.71</v>
      </c>
      <c r="J106" s="174" t="n">
        <f aca="false">TRUNC(IF(A106&lt;$A$427,($D$427*$R$11)+$P$11,IF(A106&gt;$A$782,$D$782*$R$11+$P$11,D106*$R$11+$P$11)),2)</f>
        <v>194.03</v>
      </c>
      <c r="K106" s="176" t="n">
        <f aca="false">TRUNC(IF(A106&lt;$A$427,$D$427*$R$12+$P$12,IF(A106&gt;$A$782,$D$782*$R$12+$P$12,D106*$R$12+$P$12)),2)</f>
        <v>138.66</v>
      </c>
      <c r="L106" s="179" t="n">
        <f aca="false">B106</f>
        <v>203</v>
      </c>
      <c r="M106" s="180" t="n">
        <f aca="false">A106</f>
        <v>273</v>
      </c>
      <c r="N106" s="181" t="n">
        <f aca="false">B106</f>
        <v>203</v>
      </c>
      <c r="O106" s="182" t="n">
        <f aca="false">A106</f>
        <v>273</v>
      </c>
      <c r="U106" s="171"/>
    </row>
    <row r="107" s="20" customFormat="true" ht="15.75" hidden="false" customHeight="true" outlineLevel="0" collapsed="false">
      <c r="A107" s="156" t="n">
        <v>274</v>
      </c>
      <c r="B107" s="157" t="n">
        <v>204</v>
      </c>
      <c r="C107" s="158" t="n">
        <f aca="false">ROUND($P$1*A107,2)</f>
        <v>16186.11</v>
      </c>
      <c r="D107" s="159" t="n">
        <f aca="false">TRUNC(C107/12,2)</f>
        <v>1348.84</v>
      </c>
      <c r="E107" s="160" t="n">
        <f aca="false">TRUNC(D107*$P$3,2)</f>
        <v>149.72</v>
      </c>
      <c r="F107" s="161" t="n">
        <f aca="false">TRUNC(IF(A107&lt;=$A$270,$D$270*$P$5,D107*$P$5),2)</f>
        <v>54.05</v>
      </c>
      <c r="G107" s="162" t="n">
        <f aca="false">TRUNC(IF(A107&lt;=$A$270,$D$270*$P$6,D107*$P$6),2)</f>
        <v>18.01</v>
      </c>
      <c r="H107" s="161" t="n">
        <f aca="false">TRUNC($P$9,2)</f>
        <v>2.29</v>
      </c>
      <c r="I107" s="161" t="n">
        <f aca="false">TRUNC(IF(A107&lt;$A$427,$D$427*$R$10+$P$10,IF(A107&gt;$A$782,$D$782*$R$10+$P$10,D107*$R$10+$P$10)),2)</f>
        <v>77.71</v>
      </c>
      <c r="J107" s="158" t="n">
        <f aca="false">TRUNC(IF(A107&lt;$A$427,($D$427*$R$11)+$P$11,IF(A107&gt;$A$782,$D$782*$R$11+$P$11,D107*$R$11+$P$11)),2)</f>
        <v>194.03</v>
      </c>
      <c r="K107" s="160" t="n">
        <f aca="false">TRUNC(IF(A107&lt;$A$427,$D$427*$R$12+$P$12,IF(A107&gt;$A$782,$D$782*$R$12+$P$12,D107*$R$12+$P$12)),2)</f>
        <v>138.66</v>
      </c>
      <c r="L107" s="163" t="n">
        <f aca="false">B107</f>
        <v>204</v>
      </c>
      <c r="M107" s="164" t="n">
        <f aca="false">A107</f>
        <v>274</v>
      </c>
      <c r="N107" s="165" t="n">
        <f aca="false">B107</f>
        <v>204</v>
      </c>
      <c r="O107" s="166" t="n">
        <f aca="false">A107</f>
        <v>274</v>
      </c>
      <c r="U107" s="171"/>
    </row>
    <row r="108" s="20" customFormat="true" ht="15.75" hidden="false" customHeight="true" outlineLevel="0" collapsed="false">
      <c r="A108" s="172" t="n">
        <v>275</v>
      </c>
      <c r="B108" s="173" t="n">
        <v>205</v>
      </c>
      <c r="C108" s="174" t="n">
        <f aca="false">ROUND($P$1*A108,2)</f>
        <v>16245.19</v>
      </c>
      <c r="D108" s="175" t="n">
        <f aca="false">TRUNC(C108/12,2)</f>
        <v>1353.76</v>
      </c>
      <c r="E108" s="176" t="n">
        <f aca="false">TRUNC(D108*$P$3,2)</f>
        <v>150.26</v>
      </c>
      <c r="F108" s="177" t="n">
        <f aca="false">TRUNC(IF(A108&lt;=$A$270,$D$270*$P$5,D108*$P$5),2)</f>
        <v>54.05</v>
      </c>
      <c r="G108" s="178" t="n">
        <f aca="false">TRUNC(IF(A108&lt;=$A$270,$D$270*$P$6,D108*$P$6),2)</f>
        <v>18.01</v>
      </c>
      <c r="H108" s="177" t="n">
        <f aca="false">TRUNC($P$9,2)</f>
        <v>2.29</v>
      </c>
      <c r="I108" s="177" t="n">
        <f aca="false">TRUNC(IF(A108&lt;$A$427,$D$427*$R$10+$P$10,IF(A108&gt;$A$782,$D$782*$R$10+$P$10,D108*$R$10+$P$10)),2)</f>
        <v>77.71</v>
      </c>
      <c r="J108" s="174" t="n">
        <f aca="false">TRUNC(IF(A108&lt;$A$427,($D$427*$R$11)+$P$11,IF(A108&gt;$A$782,$D$782*$R$11+$P$11,D108*$R$11+$P$11)),2)</f>
        <v>194.03</v>
      </c>
      <c r="K108" s="176" t="n">
        <f aca="false">TRUNC(IF(A108&lt;$A$427,$D$427*$R$12+$P$12,IF(A108&gt;$A$782,$D$782*$R$12+$P$12,D108*$R$12+$P$12)),2)</f>
        <v>138.66</v>
      </c>
      <c r="L108" s="179" t="n">
        <f aca="false">B108</f>
        <v>205</v>
      </c>
      <c r="M108" s="180" t="n">
        <f aca="false">A108</f>
        <v>275</v>
      </c>
      <c r="N108" s="181" t="n">
        <f aca="false">B108</f>
        <v>205</v>
      </c>
      <c r="O108" s="182" t="n">
        <f aca="false">A108</f>
        <v>275</v>
      </c>
      <c r="U108" s="171"/>
    </row>
    <row r="109" s="20" customFormat="true" ht="15.75" hidden="false" customHeight="true" outlineLevel="0" collapsed="false">
      <c r="A109" s="156" t="n">
        <v>276</v>
      </c>
      <c r="B109" s="157" t="n">
        <v>206</v>
      </c>
      <c r="C109" s="158" t="n">
        <f aca="false">ROUND($P$1*A109,2)</f>
        <v>16304.26</v>
      </c>
      <c r="D109" s="159" t="n">
        <f aca="false">TRUNC(C109/12,2)</f>
        <v>1358.68</v>
      </c>
      <c r="E109" s="160" t="n">
        <f aca="false">TRUNC(D109*$P$3,2)</f>
        <v>150.81</v>
      </c>
      <c r="F109" s="161" t="n">
        <f aca="false">TRUNC(IF(A109&lt;=$A$270,$D$270*$P$5,D109*$P$5),2)</f>
        <v>54.05</v>
      </c>
      <c r="G109" s="162" t="n">
        <f aca="false">TRUNC(IF(A109&lt;=$A$270,$D$270*$P$6,D109*$P$6),2)</f>
        <v>18.01</v>
      </c>
      <c r="H109" s="161" t="n">
        <f aca="false">TRUNC($P$9,2)</f>
        <v>2.29</v>
      </c>
      <c r="I109" s="161" t="n">
        <f aca="false">TRUNC(IF(A109&lt;$A$427,$D$427*$R$10+$P$10,IF(A109&gt;$A$782,$D$782*$R$10+$P$10,D109*$R$10+$P$10)),2)</f>
        <v>77.71</v>
      </c>
      <c r="J109" s="158" t="n">
        <f aca="false">TRUNC(IF(A109&lt;$A$427,($D$427*$R$11)+$P$11,IF(A109&gt;$A$782,$D$782*$R$11+$P$11,D109*$R$11+$P$11)),2)</f>
        <v>194.03</v>
      </c>
      <c r="K109" s="160" t="n">
        <f aca="false">TRUNC(IF(A109&lt;$A$427,$D$427*$R$12+$P$12,IF(A109&gt;$A$782,$D$782*$R$12+$P$12,D109*$R$12+$P$12)),2)</f>
        <v>138.66</v>
      </c>
      <c r="L109" s="163" t="n">
        <f aca="false">B109</f>
        <v>206</v>
      </c>
      <c r="M109" s="164" t="n">
        <f aca="false">A109</f>
        <v>276</v>
      </c>
      <c r="N109" s="165" t="n">
        <f aca="false">B109</f>
        <v>206</v>
      </c>
      <c r="O109" s="166" t="n">
        <f aca="false">A109</f>
        <v>276</v>
      </c>
      <c r="U109" s="171"/>
    </row>
    <row r="110" s="20" customFormat="true" ht="15.75" hidden="false" customHeight="true" outlineLevel="0" collapsed="false">
      <c r="A110" s="172" t="n">
        <v>277</v>
      </c>
      <c r="B110" s="173" t="n">
        <v>207</v>
      </c>
      <c r="C110" s="174" t="n">
        <f aca="false">ROUND($P$1*A110,2)</f>
        <v>16363.33</v>
      </c>
      <c r="D110" s="175" t="n">
        <f aca="false">TRUNC(C110/12,2)</f>
        <v>1363.61</v>
      </c>
      <c r="E110" s="176" t="n">
        <f aca="false">TRUNC(D110*$P$3,2)</f>
        <v>151.36</v>
      </c>
      <c r="F110" s="177" t="n">
        <f aca="false">TRUNC(IF(A110&lt;=$A$270,$D$270*$P$5,D110*$P$5),2)</f>
        <v>54.05</v>
      </c>
      <c r="G110" s="178" t="n">
        <f aca="false">TRUNC(IF(A110&lt;=$A$270,$D$270*$P$6,D110*$P$6),2)</f>
        <v>18.01</v>
      </c>
      <c r="H110" s="177" t="n">
        <f aca="false">TRUNC($P$9,2)</f>
        <v>2.29</v>
      </c>
      <c r="I110" s="177" t="n">
        <f aca="false">TRUNC(IF(A110&lt;$A$427,$D$427*$R$10+$P$10,IF(A110&gt;$A$782,$D$782*$R$10+$P$10,D110*$R$10+$P$10)),2)</f>
        <v>77.71</v>
      </c>
      <c r="J110" s="174" t="n">
        <f aca="false">TRUNC(IF(A110&lt;$A$427,($D$427*$R$11)+$P$11,IF(A110&gt;$A$782,$D$782*$R$11+$P$11,D110*$R$11+$P$11)),2)</f>
        <v>194.03</v>
      </c>
      <c r="K110" s="176" t="n">
        <f aca="false">TRUNC(IF(A110&lt;$A$427,$D$427*$R$12+$P$12,IF(A110&gt;$A$782,$D$782*$R$12+$P$12,D110*$R$12+$P$12)),2)</f>
        <v>138.66</v>
      </c>
      <c r="L110" s="179" t="n">
        <f aca="false">B110</f>
        <v>207</v>
      </c>
      <c r="M110" s="180" t="n">
        <f aca="false">A110</f>
        <v>277</v>
      </c>
      <c r="N110" s="181" t="n">
        <f aca="false">B110</f>
        <v>207</v>
      </c>
      <c r="O110" s="182" t="n">
        <f aca="false">A110</f>
        <v>277</v>
      </c>
      <c r="U110" s="171"/>
    </row>
    <row r="111" s="20" customFormat="true" ht="15.75" hidden="false" customHeight="true" outlineLevel="0" collapsed="false">
      <c r="A111" s="156" t="n">
        <v>278</v>
      </c>
      <c r="B111" s="157" t="n">
        <v>208</v>
      </c>
      <c r="C111" s="158" t="n">
        <f aca="false">ROUND($P$1*A111,2)</f>
        <v>16422.41</v>
      </c>
      <c r="D111" s="159" t="n">
        <f aca="false">TRUNC(C111/12,2)</f>
        <v>1368.53</v>
      </c>
      <c r="E111" s="160" t="n">
        <f aca="false">TRUNC(D111*$P$3,2)</f>
        <v>151.9</v>
      </c>
      <c r="F111" s="161" t="n">
        <f aca="false">TRUNC(IF(A111&lt;=$A$270,$D$270*$P$5,D111*$P$5),2)</f>
        <v>54.05</v>
      </c>
      <c r="G111" s="162" t="n">
        <f aca="false">TRUNC(IF(A111&lt;=$A$270,$D$270*$P$6,D111*$P$6),2)</f>
        <v>18.01</v>
      </c>
      <c r="H111" s="161" t="n">
        <f aca="false">TRUNC($P$9,2)</f>
        <v>2.29</v>
      </c>
      <c r="I111" s="161" t="n">
        <f aca="false">TRUNC(IF(A111&lt;$A$427,$D$427*$R$10+$P$10,IF(A111&gt;$A$782,$D$782*$R$10+$P$10,D111*$R$10+$P$10)),2)</f>
        <v>77.71</v>
      </c>
      <c r="J111" s="158" t="n">
        <f aca="false">TRUNC(IF(A111&lt;$A$427,($D$427*$R$11)+$P$11,IF(A111&gt;$A$782,$D$782*$R$11+$P$11,D111*$R$11+$P$11)),2)</f>
        <v>194.03</v>
      </c>
      <c r="K111" s="160" t="n">
        <f aca="false">TRUNC(IF(A111&lt;$A$427,$D$427*$R$12+$P$12,IF(A111&gt;$A$782,$D$782*$R$12+$P$12,D111*$R$12+$P$12)),2)</f>
        <v>138.66</v>
      </c>
      <c r="L111" s="163" t="n">
        <f aca="false">B111</f>
        <v>208</v>
      </c>
      <c r="M111" s="164" t="n">
        <f aca="false">A111</f>
        <v>278</v>
      </c>
      <c r="N111" s="165" t="n">
        <f aca="false">B111</f>
        <v>208</v>
      </c>
      <c r="O111" s="166" t="n">
        <f aca="false">A111</f>
        <v>278</v>
      </c>
      <c r="U111" s="171"/>
    </row>
    <row r="112" s="20" customFormat="true" ht="15.75" hidden="false" customHeight="true" outlineLevel="0" collapsed="false">
      <c r="A112" s="172" t="n">
        <v>279</v>
      </c>
      <c r="B112" s="173" t="n">
        <v>209</v>
      </c>
      <c r="C112" s="174" t="n">
        <f aca="false">ROUND($P$1*A112,2)</f>
        <v>16481.48</v>
      </c>
      <c r="D112" s="175" t="n">
        <f aca="false">TRUNC(C112/12,2)</f>
        <v>1373.45</v>
      </c>
      <c r="E112" s="176" t="n">
        <f aca="false">TRUNC(D112*$P$3,2)</f>
        <v>152.45</v>
      </c>
      <c r="F112" s="177" t="n">
        <f aca="false">TRUNC(IF(A112&lt;=$A$270,$D$270*$P$5,D112*$P$5),2)</f>
        <v>54.05</v>
      </c>
      <c r="G112" s="178" t="n">
        <f aca="false">TRUNC(IF(A112&lt;=$A$270,$D$270*$P$6,D112*$P$6),2)</f>
        <v>18.01</v>
      </c>
      <c r="H112" s="177" t="n">
        <f aca="false">TRUNC($P$9,2)</f>
        <v>2.29</v>
      </c>
      <c r="I112" s="177" t="n">
        <f aca="false">TRUNC(IF(A112&lt;$A$427,$D$427*$R$10+$P$10,IF(A112&gt;$A$782,$D$782*$R$10+$P$10,D112*$R$10+$P$10)),2)</f>
        <v>77.71</v>
      </c>
      <c r="J112" s="174" t="n">
        <f aca="false">TRUNC(IF(A112&lt;$A$427,($D$427*$R$11)+$P$11,IF(A112&gt;$A$782,$D$782*$R$11+$P$11,D112*$R$11+$P$11)),2)</f>
        <v>194.03</v>
      </c>
      <c r="K112" s="176" t="n">
        <f aca="false">TRUNC(IF(A112&lt;$A$427,$D$427*$R$12+$P$12,IF(A112&gt;$A$782,$D$782*$R$12+$P$12,D112*$R$12+$P$12)),2)</f>
        <v>138.66</v>
      </c>
      <c r="L112" s="179" t="n">
        <f aca="false">B112</f>
        <v>209</v>
      </c>
      <c r="M112" s="180" t="n">
        <f aca="false">A112</f>
        <v>279</v>
      </c>
      <c r="N112" s="181" t="n">
        <f aca="false">B112</f>
        <v>209</v>
      </c>
      <c r="O112" s="182" t="n">
        <f aca="false">A112</f>
        <v>279</v>
      </c>
      <c r="U112" s="171"/>
    </row>
    <row r="113" s="20" customFormat="true" ht="15.75" hidden="false" customHeight="true" outlineLevel="0" collapsed="false">
      <c r="A113" s="156" t="n">
        <v>280</v>
      </c>
      <c r="B113" s="157" t="n">
        <v>210</v>
      </c>
      <c r="C113" s="158" t="n">
        <f aca="false">ROUND($P$1*A113,2)</f>
        <v>16540.55</v>
      </c>
      <c r="D113" s="159" t="n">
        <f aca="false">TRUNC(C113/12,2)</f>
        <v>1378.37</v>
      </c>
      <c r="E113" s="160" t="n">
        <f aca="false">TRUNC(D113*$P$3,2)</f>
        <v>152.99</v>
      </c>
      <c r="F113" s="161" t="n">
        <f aca="false">TRUNC(IF(A113&lt;=$A$270,$D$270*$P$5,D113*$P$5),2)</f>
        <v>54.05</v>
      </c>
      <c r="G113" s="162" t="n">
        <f aca="false">TRUNC(IF(A113&lt;=$A$270,$D$270*$P$6,D113*$P$6),2)</f>
        <v>18.01</v>
      </c>
      <c r="H113" s="161" t="n">
        <f aca="false">TRUNC($P$9,2)</f>
        <v>2.29</v>
      </c>
      <c r="I113" s="161" t="n">
        <f aca="false">TRUNC(IF(A113&lt;$A$427,$D$427*$R$10+$P$10,IF(A113&gt;$A$782,$D$782*$R$10+$P$10,D113*$R$10+$P$10)),2)</f>
        <v>77.71</v>
      </c>
      <c r="J113" s="158" t="n">
        <f aca="false">TRUNC(IF(A113&lt;$A$427,($D$427*$R$11)+$P$11,IF(A113&gt;$A$782,$D$782*$R$11+$P$11,D113*$R$11+$P$11)),2)</f>
        <v>194.03</v>
      </c>
      <c r="K113" s="160" t="n">
        <f aca="false">TRUNC(IF(A113&lt;$A$427,$D$427*$R$12+$P$12,IF(A113&gt;$A$782,$D$782*$R$12+$P$12,D113*$R$12+$P$12)),2)</f>
        <v>138.66</v>
      </c>
      <c r="L113" s="163" t="n">
        <f aca="false">B113</f>
        <v>210</v>
      </c>
      <c r="M113" s="164" t="n">
        <f aca="false">A113</f>
        <v>280</v>
      </c>
      <c r="N113" s="165" t="n">
        <f aca="false">B113</f>
        <v>210</v>
      </c>
      <c r="O113" s="166" t="n">
        <f aca="false">A113</f>
        <v>280</v>
      </c>
      <c r="U113" s="171"/>
    </row>
    <row r="114" s="20" customFormat="true" ht="15.75" hidden="false" customHeight="true" outlineLevel="0" collapsed="false">
      <c r="A114" s="172" t="n">
        <v>281</v>
      </c>
      <c r="B114" s="173" t="n">
        <v>211</v>
      </c>
      <c r="C114" s="174" t="n">
        <f aca="false">ROUND($P$1*A114,2)</f>
        <v>16599.63</v>
      </c>
      <c r="D114" s="175" t="n">
        <f aca="false">TRUNC(C114/12,2)</f>
        <v>1383.3</v>
      </c>
      <c r="E114" s="176" t="n">
        <f aca="false">TRUNC(D114*$P$3,2)</f>
        <v>153.54</v>
      </c>
      <c r="F114" s="177" t="n">
        <f aca="false">TRUNC(IF(A114&lt;=$A$270,$D$270*$P$5,D114*$P$5),2)</f>
        <v>54.05</v>
      </c>
      <c r="G114" s="178" t="n">
        <f aca="false">TRUNC(IF(A114&lt;=$A$270,$D$270*$P$6,D114*$P$6),2)</f>
        <v>18.01</v>
      </c>
      <c r="H114" s="177" t="n">
        <f aca="false">TRUNC($P$9,2)</f>
        <v>2.29</v>
      </c>
      <c r="I114" s="177" t="n">
        <f aca="false">TRUNC(IF(A114&lt;$A$427,$D$427*$R$10+$P$10,IF(A114&gt;$A$782,$D$782*$R$10+$P$10,D114*$R$10+$P$10)),2)</f>
        <v>77.71</v>
      </c>
      <c r="J114" s="174" t="n">
        <f aca="false">TRUNC(IF(A114&lt;$A$427,($D$427*$R$11)+$P$11,IF(A114&gt;$A$782,$D$782*$R$11+$P$11,D114*$R$11+$P$11)),2)</f>
        <v>194.03</v>
      </c>
      <c r="K114" s="176" t="n">
        <f aca="false">TRUNC(IF(A114&lt;$A$427,$D$427*$R$12+$P$12,IF(A114&gt;$A$782,$D$782*$R$12+$P$12,D114*$R$12+$P$12)),2)</f>
        <v>138.66</v>
      </c>
      <c r="L114" s="179" t="n">
        <f aca="false">B114</f>
        <v>211</v>
      </c>
      <c r="M114" s="180" t="n">
        <f aca="false">A114</f>
        <v>281</v>
      </c>
      <c r="N114" s="181" t="n">
        <f aca="false">B114</f>
        <v>211</v>
      </c>
      <c r="O114" s="182" t="n">
        <f aca="false">A114</f>
        <v>281</v>
      </c>
      <c r="U114" s="171"/>
    </row>
    <row r="115" s="20" customFormat="true" ht="15.75" hidden="false" customHeight="true" outlineLevel="0" collapsed="false">
      <c r="A115" s="156" t="n">
        <v>282</v>
      </c>
      <c r="B115" s="157" t="n">
        <v>212</v>
      </c>
      <c r="C115" s="158" t="n">
        <f aca="false">ROUND($P$1*A115,2)</f>
        <v>16658.7</v>
      </c>
      <c r="D115" s="159" t="n">
        <f aca="false">TRUNC(C115/12,2)</f>
        <v>1388.22</v>
      </c>
      <c r="E115" s="160" t="n">
        <f aca="false">TRUNC(D115*$P$3,2)</f>
        <v>154.09</v>
      </c>
      <c r="F115" s="161" t="n">
        <f aca="false">TRUNC(IF(A115&lt;=$A$270,$D$270*$P$5,D115*$P$5),2)</f>
        <v>54.05</v>
      </c>
      <c r="G115" s="162" t="n">
        <f aca="false">TRUNC(IF(A115&lt;=$A$270,$D$270*$P$6,D115*$P$6),2)</f>
        <v>18.01</v>
      </c>
      <c r="H115" s="161" t="n">
        <f aca="false">TRUNC($P$9,2)</f>
        <v>2.29</v>
      </c>
      <c r="I115" s="161" t="n">
        <f aca="false">TRUNC(IF(A115&lt;$A$427,$D$427*$R$10+$P$10,IF(A115&gt;$A$782,$D$782*$R$10+$P$10,D115*$R$10+$P$10)),2)</f>
        <v>77.71</v>
      </c>
      <c r="J115" s="158" t="n">
        <f aca="false">TRUNC(IF(A115&lt;$A$427,($D$427*$R$11)+$P$11,IF(A115&gt;$A$782,$D$782*$R$11+$P$11,D115*$R$11+$P$11)),2)</f>
        <v>194.03</v>
      </c>
      <c r="K115" s="160" t="n">
        <f aca="false">TRUNC(IF(A115&lt;$A$427,$D$427*$R$12+$P$12,IF(A115&gt;$A$782,$D$782*$R$12+$P$12,D115*$R$12+$P$12)),2)</f>
        <v>138.66</v>
      </c>
      <c r="L115" s="163" t="n">
        <f aca="false">B115</f>
        <v>212</v>
      </c>
      <c r="M115" s="164" t="n">
        <f aca="false">A115</f>
        <v>282</v>
      </c>
      <c r="N115" s="165" t="n">
        <f aca="false">B115</f>
        <v>212</v>
      </c>
      <c r="O115" s="166" t="n">
        <f aca="false">A115</f>
        <v>282</v>
      </c>
      <c r="U115" s="171"/>
    </row>
    <row r="116" s="20" customFormat="true" ht="15.75" hidden="false" customHeight="true" outlineLevel="0" collapsed="false">
      <c r="A116" s="172" t="n">
        <v>283</v>
      </c>
      <c r="B116" s="173" t="n">
        <v>213</v>
      </c>
      <c r="C116" s="174" t="n">
        <f aca="false">ROUND($P$1*A116,2)</f>
        <v>16717.77</v>
      </c>
      <c r="D116" s="175" t="n">
        <f aca="false">TRUNC(C116/12,2)</f>
        <v>1393.14</v>
      </c>
      <c r="E116" s="176" t="n">
        <f aca="false">TRUNC(D116*$P$3,2)</f>
        <v>154.63</v>
      </c>
      <c r="F116" s="177" t="n">
        <f aca="false">TRUNC(IF(A116&lt;=$A$270,$D$270*$P$5,D116*$P$5),2)</f>
        <v>54.05</v>
      </c>
      <c r="G116" s="178" t="n">
        <f aca="false">TRUNC(IF(A116&lt;=$A$270,$D$270*$P$6,D116*$P$6),2)</f>
        <v>18.01</v>
      </c>
      <c r="H116" s="177" t="n">
        <f aca="false">TRUNC($P$9,2)</f>
        <v>2.29</v>
      </c>
      <c r="I116" s="177" t="n">
        <f aca="false">TRUNC(IF(A116&lt;$A$427,$D$427*$R$10+$P$10,IF(A116&gt;$A$782,$D$782*$R$10+$P$10,D116*$R$10+$P$10)),2)</f>
        <v>77.71</v>
      </c>
      <c r="J116" s="174" t="n">
        <f aca="false">TRUNC(IF(A116&lt;$A$427,($D$427*$R$11)+$P$11,IF(A116&gt;$A$782,$D$782*$R$11+$P$11,D116*$R$11+$P$11)),2)</f>
        <v>194.03</v>
      </c>
      <c r="K116" s="176" t="n">
        <f aca="false">TRUNC(IF(A116&lt;$A$427,$D$427*$R$12+$P$12,IF(A116&gt;$A$782,$D$782*$R$12+$P$12,D116*$R$12+$P$12)),2)</f>
        <v>138.66</v>
      </c>
      <c r="L116" s="179" t="n">
        <f aca="false">B116</f>
        <v>213</v>
      </c>
      <c r="M116" s="180" t="n">
        <f aca="false">A116</f>
        <v>283</v>
      </c>
      <c r="N116" s="181" t="n">
        <f aca="false">B116</f>
        <v>213</v>
      </c>
      <c r="O116" s="182" t="n">
        <f aca="false">A116</f>
        <v>283</v>
      </c>
      <c r="U116" s="171"/>
    </row>
    <row r="117" s="20" customFormat="true" ht="15.75" hidden="false" customHeight="true" outlineLevel="0" collapsed="false">
      <c r="A117" s="156" t="n">
        <v>284</v>
      </c>
      <c r="B117" s="157" t="n">
        <v>214</v>
      </c>
      <c r="C117" s="158" t="n">
        <f aca="false">ROUND($P$1*A117,2)</f>
        <v>16776.85</v>
      </c>
      <c r="D117" s="159" t="n">
        <f aca="false">TRUNC(C117/12,2)</f>
        <v>1398.07</v>
      </c>
      <c r="E117" s="160" t="n">
        <f aca="false">TRUNC(D117*$P$3,2)</f>
        <v>155.18</v>
      </c>
      <c r="F117" s="161" t="n">
        <f aca="false">TRUNC(IF(A117&lt;=$A$270,$D$270*$P$5,D117*$P$5),2)</f>
        <v>54.05</v>
      </c>
      <c r="G117" s="162" t="n">
        <f aca="false">TRUNC(IF(A117&lt;=$A$270,$D$270*$P$6,D117*$P$6),2)</f>
        <v>18.01</v>
      </c>
      <c r="H117" s="161" t="n">
        <f aca="false">TRUNC($P$9,2)</f>
        <v>2.29</v>
      </c>
      <c r="I117" s="161" t="n">
        <f aca="false">TRUNC(IF(A117&lt;$A$427,$D$427*$R$10+$P$10,IF(A117&gt;$A$782,$D$782*$R$10+$P$10,D117*$R$10+$P$10)),2)</f>
        <v>77.71</v>
      </c>
      <c r="J117" s="158" t="n">
        <f aca="false">TRUNC(IF(A117&lt;$A$427,($D$427*$R$11)+$P$11,IF(A117&gt;$A$782,$D$782*$R$11+$P$11,D117*$R$11+$P$11)),2)</f>
        <v>194.03</v>
      </c>
      <c r="K117" s="160" t="n">
        <f aca="false">TRUNC(IF(A117&lt;$A$427,$D$427*$R$12+$P$12,IF(A117&gt;$A$782,$D$782*$R$12+$P$12,D117*$R$12+$P$12)),2)</f>
        <v>138.66</v>
      </c>
      <c r="L117" s="163" t="n">
        <f aca="false">B117</f>
        <v>214</v>
      </c>
      <c r="M117" s="164" t="n">
        <f aca="false">A117</f>
        <v>284</v>
      </c>
      <c r="N117" s="165" t="n">
        <f aca="false">B117</f>
        <v>214</v>
      </c>
      <c r="O117" s="166" t="n">
        <f aca="false">A117</f>
        <v>284</v>
      </c>
      <c r="U117" s="171"/>
    </row>
    <row r="118" s="20" customFormat="true" ht="15.75" hidden="false" customHeight="true" outlineLevel="0" collapsed="false">
      <c r="A118" s="172" t="n">
        <v>285</v>
      </c>
      <c r="B118" s="173" t="n">
        <v>215</v>
      </c>
      <c r="C118" s="174" t="n">
        <f aca="false">ROUND($P$1*A118,2)</f>
        <v>16835.92</v>
      </c>
      <c r="D118" s="175" t="n">
        <f aca="false">TRUNC(C118/12,2)</f>
        <v>1402.99</v>
      </c>
      <c r="E118" s="176" t="n">
        <f aca="false">TRUNC(D118*$P$3,2)</f>
        <v>155.73</v>
      </c>
      <c r="F118" s="177" t="n">
        <f aca="false">TRUNC(IF(A118&lt;=$A$270,$D$270*$P$5,D118*$P$5),2)</f>
        <v>54.05</v>
      </c>
      <c r="G118" s="178" t="n">
        <f aca="false">TRUNC(IF(A118&lt;=$A$270,$D$270*$P$6,D118*$P$6),2)</f>
        <v>18.01</v>
      </c>
      <c r="H118" s="177" t="n">
        <f aca="false">TRUNC($P$9,2)</f>
        <v>2.29</v>
      </c>
      <c r="I118" s="177" t="n">
        <f aca="false">TRUNC(IF(A118&lt;$A$427,$D$427*$R$10+$P$10,IF(A118&gt;$A$782,$D$782*$R$10+$P$10,D118*$R$10+$P$10)),2)</f>
        <v>77.71</v>
      </c>
      <c r="J118" s="174" t="n">
        <f aca="false">TRUNC(IF(A118&lt;$A$427,($D$427*$R$11)+$P$11,IF(A118&gt;$A$782,$D$782*$R$11+$P$11,D118*$R$11+$P$11)),2)</f>
        <v>194.03</v>
      </c>
      <c r="K118" s="176" t="n">
        <f aca="false">TRUNC(IF(A118&lt;$A$427,$D$427*$R$12+$P$12,IF(A118&gt;$A$782,$D$782*$R$12+$P$12,D118*$R$12+$P$12)),2)</f>
        <v>138.66</v>
      </c>
      <c r="L118" s="179" t="n">
        <f aca="false">B118</f>
        <v>215</v>
      </c>
      <c r="M118" s="180" t="n">
        <f aca="false">A118</f>
        <v>285</v>
      </c>
      <c r="N118" s="181" t="n">
        <f aca="false">B118</f>
        <v>215</v>
      </c>
      <c r="O118" s="182" t="n">
        <f aca="false">A118</f>
        <v>285</v>
      </c>
      <c r="U118" s="171"/>
    </row>
    <row r="119" s="20" customFormat="true" ht="15.75" hidden="false" customHeight="true" outlineLevel="0" collapsed="false">
      <c r="A119" s="156" t="n">
        <v>286</v>
      </c>
      <c r="B119" s="157" t="n">
        <v>216</v>
      </c>
      <c r="C119" s="158" t="n">
        <f aca="false">ROUND($P$1*A119,2)</f>
        <v>16894.99</v>
      </c>
      <c r="D119" s="159" t="n">
        <f aca="false">TRUNC(C119/12,2)</f>
        <v>1407.91</v>
      </c>
      <c r="E119" s="160" t="n">
        <f aca="false">TRUNC(D119*$P$3,2)</f>
        <v>156.27</v>
      </c>
      <c r="F119" s="161" t="n">
        <f aca="false">TRUNC(IF(A119&lt;=$A$270,$D$270*$P$5,D119*$P$5),2)</f>
        <v>54.05</v>
      </c>
      <c r="G119" s="162" t="n">
        <f aca="false">TRUNC(IF(A119&lt;=$A$270,$D$270*$P$6,D119*$P$6),2)</f>
        <v>18.01</v>
      </c>
      <c r="H119" s="161" t="n">
        <f aca="false">TRUNC($P$9,2)</f>
        <v>2.29</v>
      </c>
      <c r="I119" s="161" t="n">
        <f aca="false">TRUNC(IF(A119&lt;$A$427,$D$427*$R$10+$P$10,IF(A119&gt;$A$782,$D$782*$R$10+$P$10,D119*$R$10+$P$10)),2)</f>
        <v>77.71</v>
      </c>
      <c r="J119" s="158" t="n">
        <f aca="false">TRUNC(IF(A119&lt;$A$427,($D$427*$R$11)+$P$11,IF(A119&gt;$A$782,$D$782*$R$11+$P$11,D119*$R$11+$P$11)),2)</f>
        <v>194.03</v>
      </c>
      <c r="K119" s="160" t="n">
        <f aca="false">TRUNC(IF(A119&lt;$A$427,$D$427*$R$12+$P$12,IF(A119&gt;$A$782,$D$782*$R$12+$P$12,D119*$R$12+$P$12)),2)</f>
        <v>138.66</v>
      </c>
      <c r="L119" s="163" t="n">
        <f aca="false">B119</f>
        <v>216</v>
      </c>
      <c r="M119" s="164" t="n">
        <f aca="false">A119</f>
        <v>286</v>
      </c>
      <c r="N119" s="165" t="n">
        <f aca="false">B119</f>
        <v>216</v>
      </c>
      <c r="O119" s="166" t="n">
        <f aca="false">A119</f>
        <v>286</v>
      </c>
      <c r="U119" s="171"/>
    </row>
    <row r="120" s="20" customFormat="true" ht="15.75" hidden="false" customHeight="true" outlineLevel="0" collapsed="false">
      <c r="A120" s="172" t="n">
        <v>287</v>
      </c>
      <c r="B120" s="173" t="n">
        <v>217</v>
      </c>
      <c r="C120" s="174" t="n">
        <f aca="false">ROUND($P$1*A120,2)</f>
        <v>16954.07</v>
      </c>
      <c r="D120" s="175" t="n">
        <f aca="false">TRUNC(C120/12,2)</f>
        <v>1412.83</v>
      </c>
      <c r="E120" s="176" t="n">
        <f aca="false">TRUNC(D120*$P$3,2)</f>
        <v>156.82</v>
      </c>
      <c r="F120" s="177" t="n">
        <f aca="false">TRUNC(IF(A120&lt;=$A$270,$D$270*$P$5,D120*$P$5),2)</f>
        <v>54.05</v>
      </c>
      <c r="G120" s="178" t="n">
        <f aca="false">TRUNC(IF(A120&lt;=$A$270,$D$270*$P$6,D120*$P$6),2)</f>
        <v>18.01</v>
      </c>
      <c r="H120" s="177" t="n">
        <f aca="false">TRUNC($P$9,2)</f>
        <v>2.29</v>
      </c>
      <c r="I120" s="177" t="n">
        <f aca="false">TRUNC(IF(A120&lt;$A$427,$D$427*$R$10+$P$10,IF(A120&gt;$A$782,$D$782*$R$10+$P$10,D120*$R$10+$P$10)),2)</f>
        <v>77.71</v>
      </c>
      <c r="J120" s="174" t="n">
        <f aca="false">TRUNC(IF(A120&lt;$A$427,($D$427*$R$11)+$P$11,IF(A120&gt;$A$782,$D$782*$R$11+$P$11,D120*$R$11+$P$11)),2)</f>
        <v>194.03</v>
      </c>
      <c r="K120" s="176" t="n">
        <f aca="false">TRUNC(IF(A120&lt;$A$427,$D$427*$R$12+$P$12,IF(A120&gt;$A$782,$D$782*$R$12+$P$12,D120*$R$12+$P$12)),2)</f>
        <v>138.66</v>
      </c>
      <c r="L120" s="179" t="n">
        <f aca="false">B120</f>
        <v>217</v>
      </c>
      <c r="M120" s="180" t="n">
        <f aca="false">A120</f>
        <v>287</v>
      </c>
      <c r="N120" s="181" t="n">
        <f aca="false">B120</f>
        <v>217</v>
      </c>
      <c r="O120" s="182" t="n">
        <f aca="false">A120</f>
        <v>287</v>
      </c>
      <c r="U120" s="171"/>
    </row>
    <row r="121" s="20" customFormat="true" ht="15.75" hidden="false" customHeight="true" outlineLevel="0" collapsed="false">
      <c r="A121" s="156" t="n">
        <v>288</v>
      </c>
      <c r="B121" s="157" t="n">
        <v>218</v>
      </c>
      <c r="C121" s="158" t="n">
        <f aca="false">ROUND($P$1*A121,2)</f>
        <v>17013.14</v>
      </c>
      <c r="D121" s="159" t="n">
        <f aca="false">TRUNC(C121/12,2)</f>
        <v>1417.76</v>
      </c>
      <c r="E121" s="160" t="n">
        <f aca="false">TRUNC(D121*$P$3,2)</f>
        <v>157.37</v>
      </c>
      <c r="F121" s="161" t="n">
        <f aca="false">TRUNC(IF(A121&lt;=$A$270,$D$270*$P$5,D121*$P$5),2)</f>
        <v>54.05</v>
      </c>
      <c r="G121" s="162" t="n">
        <f aca="false">TRUNC(IF(A121&lt;=$A$270,$D$270*$P$6,D121*$P$6),2)</f>
        <v>18.01</v>
      </c>
      <c r="H121" s="161" t="n">
        <f aca="false">TRUNC($P$9,2)</f>
        <v>2.29</v>
      </c>
      <c r="I121" s="161" t="n">
        <f aca="false">TRUNC(IF(A121&lt;$A$427,$D$427*$R$10+$P$10,IF(A121&gt;$A$782,$D$782*$R$10+$P$10,D121*$R$10+$P$10)),2)</f>
        <v>77.71</v>
      </c>
      <c r="J121" s="158" t="n">
        <f aca="false">TRUNC(IF(A121&lt;$A$427,($D$427*$R$11)+$P$11,IF(A121&gt;$A$782,$D$782*$R$11+$P$11,D121*$R$11+$P$11)),2)</f>
        <v>194.03</v>
      </c>
      <c r="K121" s="160" t="n">
        <f aca="false">TRUNC(IF(A121&lt;$A$427,$D$427*$R$12+$P$12,IF(A121&gt;$A$782,$D$782*$R$12+$P$12,D121*$R$12+$P$12)),2)</f>
        <v>138.66</v>
      </c>
      <c r="L121" s="163" t="n">
        <f aca="false">B121</f>
        <v>218</v>
      </c>
      <c r="M121" s="164" t="n">
        <f aca="false">A121</f>
        <v>288</v>
      </c>
      <c r="N121" s="165" t="n">
        <f aca="false">B121</f>
        <v>218</v>
      </c>
      <c r="O121" s="166" t="n">
        <f aca="false">A121</f>
        <v>288</v>
      </c>
      <c r="U121" s="171"/>
    </row>
    <row r="122" s="20" customFormat="true" ht="15.75" hidden="false" customHeight="true" outlineLevel="0" collapsed="false">
      <c r="A122" s="172" t="n">
        <v>289</v>
      </c>
      <c r="B122" s="173" t="n">
        <v>219</v>
      </c>
      <c r="C122" s="174" t="n">
        <f aca="false">ROUND($P$1*A122,2)</f>
        <v>17072.21</v>
      </c>
      <c r="D122" s="175" t="n">
        <f aca="false">TRUNC(C122/12,2)</f>
        <v>1422.68</v>
      </c>
      <c r="E122" s="176" t="n">
        <f aca="false">TRUNC(D122*$P$3,2)</f>
        <v>157.91</v>
      </c>
      <c r="F122" s="177" t="n">
        <f aca="false">TRUNC(IF(A122&lt;=$A$270,$D$270*$P$5,D122*$P$5),2)</f>
        <v>54.05</v>
      </c>
      <c r="G122" s="178" t="n">
        <f aca="false">TRUNC(IF(A122&lt;=$A$270,$D$270*$P$6,D122*$P$6),2)</f>
        <v>18.01</v>
      </c>
      <c r="H122" s="177" t="n">
        <f aca="false">TRUNC($P$9,2)</f>
        <v>2.29</v>
      </c>
      <c r="I122" s="177" t="n">
        <f aca="false">TRUNC(IF(A122&lt;$A$427,$D$427*$R$10+$P$10,IF(A122&gt;$A$782,$D$782*$R$10+$P$10,D122*$R$10+$P$10)),2)</f>
        <v>77.71</v>
      </c>
      <c r="J122" s="174" t="n">
        <f aca="false">TRUNC(IF(A122&lt;$A$427,($D$427*$R$11)+$P$11,IF(A122&gt;$A$782,$D$782*$R$11+$P$11,D122*$R$11+$P$11)),2)</f>
        <v>194.03</v>
      </c>
      <c r="K122" s="176" t="n">
        <f aca="false">TRUNC(IF(A122&lt;$A$427,$D$427*$R$12+$P$12,IF(A122&gt;$A$782,$D$782*$R$12+$P$12,D122*$R$12+$P$12)),2)</f>
        <v>138.66</v>
      </c>
      <c r="L122" s="179" t="n">
        <f aca="false">B122</f>
        <v>219</v>
      </c>
      <c r="M122" s="180" t="n">
        <f aca="false">A122</f>
        <v>289</v>
      </c>
      <c r="N122" s="181" t="n">
        <f aca="false">B122</f>
        <v>219</v>
      </c>
      <c r="O122" s="182" t="n">
        <f aca="false">A122</f>
        <v>289</v>
      </c>
      <c r="U122" s="171"/>
    </row>
    <row r="123" s="20" customFormat="true" ht="15.75" hidden="false" customHeight="true" outlineLevel="0" collapsed="false">
      <c r="A123" s="156" t="n">
        <v>290</v>
      </c>
      <c r="B123" s="157" t="n">
        <v>220</v>
      </c>
      <c r="C123" s="158" t="n">
        <f aca="false">ROUND($P$1*A123,2)</f>
        <v>17131.29</v>
      </c>
      <c r="D123" s="159" t="n">
        <f aca="false">TRUNC(C123/12,2)</f>
        <v>1427.6</v>
      </c>
      <c r="E123" s="160" t="n">
        <f aca="false">TRUNC(D123*$P$3,2)</f>
        <v>158.46</v>
      </c>
      <c r="F123" s="161" t="n">
        <f aca="false">TRUNC(IF(A123&lt;=$A$270,$D$270*$P$5,D123*$P$5),2)</f>
        <v>54.05</v>
      </c>
      <c r="G123" s="162" t="n">
        <f aca="false">TRUNC(IF(A123&lt;=$A$270,$D$270*$P$6,D123*$P$6),2)</f>
        <v>18.01</v>
      </c>
      <c r="H123" s="161" t="n">
        <f aca="false">TRUNC($P$9,2)</f>
        <v>2.29</v>
      </c>
      <c r="I123" s="161" t="n">
        <f aca="false">TRUNC(IF(A123&lt;$A$427,$D$427*$R$10+$P$10,IF(A123&gt;$A$782,$D$782*$R$10+$P$10,D123*$R$10+$P$10)),2)</f>
        <v>77.71</v>
      </c>
      <c r="J123" s="158" t="n">
        <f aca="false">TRUNC(IF(A123&lt;$A$427,($D$427*$R$11)+$P$11,IF(A123&gt;$A$782,$D$782*$R$11+$P$11,D123*$R$11+$P$11)),2)</f>
        <v>194.03</v>
      </c>
      <c r="K123" s="160" t="n">
        <f aca="false">TRUNC(IF(A123&lt;$A$427,$D$427*$R$12+$P$12,IF(A123&gt;$A$782,$D$782*$R$12+$P$12,D123*$R$12+$P$12)),2)</f>
        <v>138.66</v>
      </c>
      <c r="L123" s="163" t="n">
        <f aca="false">B123</f>
        <v>220</v>
      </c>
      <c r="M123" s="164" t="n">
        <f aca="false">A123</f>
        <v>290</v>
      </c>
      <c r="N123" s="165" t="n">
        <f aca="false">B123</f>
        <v>220</v>
      </c>
      <c r="O123" s="166" t="n">
        <f aca="false">A123</f>
        <v>290</v>
      </c>
      <c r="U123" s="171"/>
    </row>
    <row r="124" s="20" customFormat="true" ht="15.75" hidden="false" customHeight="true" outlineLevel="0" collapsed="false">
      <c r="A124" s="172" t="n">
        <v>291</v>
      </c>
      <c r="B124" s="173" t="n">
        <v>221</v>
      </c>
      <c r="C124" s="174" t="n">
        <f aca="false">ROUND($P$1*A124,2)</f>
        <v>17190.36</v>
      </c>
      <c r="D124" s="175" t="n">
        <f aca="false">TRUNC(C124/12,2)</f>
        <v>1432.53</v>
      </c>
      <c r="E124" s="176" t="n">
        <f aca="false">TRUNC(D124*$P$3,2)</f>
        <v>159.01</v>
      </c>
      <c r="F124" s="177" t="n">
        <f aca="false">TRUNC(IF(A124&lt;=$A$270,$D$270*$P$5,D124*$P$5),2)</f>
        <v>54.05</v>
      </c>
      <c r="G124" s="178" t="n">
        <f aca="false">TRUNC(IF(A124&lt;=$A$270,$D$270*$P$6,D124*$P$6),2)</f>
        <v>18.01</v>
      </c>
      <c r="H124" s="177" t="n">
        <f aca="false">TRUNC($P$9,2)</f>
        <v>2.29</v>
      </c>
      <c r="I124" s="177" t="n">
        <f aca="false">TRUNC(IF(A124&lt;$A$427,$D$427*$R$10+$P$10,IF(A124&gt;$A$782,$D$782*$R$10+$P$10,D124*$R$10+$P$10)),2)</f>
        <v>77.71</v>
      </c>
      <c r="J124" s="174" t="n">
        <f aca="false">TRUNC(IF(A124&lt;$A$427,($D$427*$R$11)+$P$11,IF(A124&gt;$A$782,$D$782*$R$11+$P$11,D124*$R$11+$P$11)),2)</f>
        <v>194.03</v>
      </c>
      <c r="K124" s="176" t="n">
        <f aca="false">TRUNC(IF(A124&lt;$A$427,$D$427*$R$12+$P$12,IF(A124&gt;$A$782,$D$782*$R$12+$P$12,D124*$R$12+$P$12)),2)</f>
        <v>138.66</v>
      </c>
      <c r="L124" s="179" t="n">
        <f aca="false">B124</f>
        <v>221</v>
      </c>
      <c r="M124" s="180" t="n">
        <f aca="false">A124</f>
        <v>291</v>
      </c>
      <c r="N124" s="181" t="n">
        <f aca="false">B124</f>
        <v>221</v>
      </c>
      <c r="O124" s="182" t="n">
        <f aca="false">A124</f>
        <v>291</v>
      </c>
      <c r="U124" s="171"/>
    </row>
    <row r="125" s="20" customFormat="true" ht="15.75" hidden="false" customHeight="true" outlineLevel="0" collapsed="false">
      <c r="A125" s="156" t="n">
        <v>292</v>
      </c>
      <c r="B125" s="157" t="n">
        <v>222</v>
      </c>
      <c r="C125" s="158" t="n">
        <f aca="false">ROUND($P$1*A125,2)</f>
        <v>17249.43</v>
      </c>
      <c r="D125" s="159" t="n">
        <f aca="false">TRUNC(C125/12,2)</f>
        <v>1437.45</v>
      </c>
      <c r="E125" s="160" t="n">
        <f aca="false">TRUNC(D125*$P$3,2)</f>
        <v>159.55</v>
      </c>
      <c r="F125" s="161" t="n">
        <f aca="false">TRUNC(IF(A125&lt;=$A$270,$D$270*$P$5,D125*$P$5),2)</f>
        <v>54.05</v>
      </c>
      <c r="G125" s="162" t="n">
        <f aca="false">TRUNC(IF(A125&lt;=$A$270,$D$270*$P$6,D125*$P$6),2)</f>
        <v>18.01</v>
      </c>
      <c r="H125" s="161" t="n">
        <f aca="false">TRUNC($P$9,2)</f>
        <v>2.29</v>
      </c>
      <c r="I125" s="161" t="n">
        <f aca="false">TRUNC(IF(A125&lt;$A$427,$D$427*$R$10+$P$10,IF(A125&gt;$A$782,$D$782*$R$10+$P$10,D125*$R$10+$P$10)),2)</f>
        <v>77.71</v>
      </c>
      <c r="J125" s="158" t="n">
        <f aca="false">TRUNC(IF(A125&lt;$A$427,($D$427*$R$11)+$P$11,IF(A125&gt;$A$782,$D$782*$R$11+$P$11,D125*$R$11+$P$11)),2)</f>
        <v>194.03</v>
      </c>
      <c r="K125" s="160" t="n">
        <f aca="false">TRUNC(IF(A125&lt;$A$427,$D$427*$R$12+$P$12,IF(A125&gt;$A$782,$D$782*$R$12+$P$12,D125*$R$12+$P$12)),2)</f>
        <v>138.66</v>
      </c>
      <c r="L125" s="163" t="n">
        <f aca="false">B125</f>
        <v>222</v>
      </c>
      <c r="M125" s="164" t="n">
        <f aca="false">A125</f>
        <v>292</v>
      </c>
      <c r="N125" s="165" t="n">
        <f aca="false">B125</f>
        <v>222</v>
      </c>
      <c r="O125" s="166" t="n">
        <f aca="false">A125</f>
        <v>292</v>
      </c>
      <c r="U125" s="171"/>
    </row>
    <row r="126" s="20" customFormat="true" ht="15.75" hidden="false" customHeight="true" outlineLevel="0" collapsed="false">
      <c r="A126" s="172" t="n">
        <v>293</v>
      </c>
      <c r="B126" s="173" t="n">
        <v>223</v>
      </c>
      <c r="C126" s="174" t="n">
        <f aca="false">ROUND($P$1*A126,2)</f>
        <v>17308.51</v>
      </c>
      <c r="D126" s="175" t="n">
        <f aca="false">TRUNC(C126/12,2)</f>
        <v>1442.37</v>
      </c>
      <c r="E126" s="176" t="n">
        <f aca="false">TRUNC(D126*$P$3,2)</f>
        <v>160.1</v>
      </c>
      <c r="F126" s="177" t="n">
        <f aca="false">TRUNC(IF(A126&lt;=$A$270,$D$270*$P$5,D126*$P$5),2)</f>
        <v>54.05</v>
      </c>
      <c r="G126" s="178" t="n">
        <f aca="false">TRUNC(IF(A126&lt;=$A$270,$D$270*$P$6,D126*$P$6),2)</f>
        <v>18.01</v>
      </c>
      <c r="H126" s="177" t="n">
        <f aca="false">TRUNC($P$9,2)</f>
        <v>2.29</v>
      </c>
      <c r="I126" s="177" t="n">
        <f aca="false">TRUNC(IF(A126&lt;$A$427,$D$427*$R$10+$P$10,IF(A126&gt;$A$782,$D$782*$R$10+$P$10,D126*$R$10+$P$10)),2)</f>
        <v>77.71</v>
      </c>
      <c r="J126" s="174" t="n">
        <f aca="false">TRUNC(IF(A126&lt;$A$427,($D$427*$R$11)+$P$11,IF(A126&gt;$A$782,$D$782*$R$11+$P$11,D126*$R$11+$P$11)),2)</f>
        <v>194.03</v>
      </c>
      <c r="K126" s="176" t="n">
        <f aca="false">TRUNC(IF(A126&lt;$A$427,$D$427*$R$12+$P$12,IF(A126&gt;$A$782,$D$782*$R$12+$P$12,D126*$R$12+$P$12)),2)</f>
        <v>138.66</v>
      </c>
      <c r="L126" s="179" t="n">
        <f aca="false">B126</f>
        <v>223</v>
      </c>
      <c r="M126" s="180" t="n">
        <f aca="false">A126</f>
        <v>293</v>
      </c>
      <c r="N126" s="181" t="n">
        <f aca="false">B126</f>
        <v>223</v>
      </c>
      <c r="O126" s="182" t="n">
        <f aca="false">A126</f>
        <v>293</v>
      </c>
      <c r="U126" s="171"/>
    </row>
    <row r="127" s="20" customFormat="true" ht="15.75" hidden="false" customHeight="true" outlineLevel="0" collapsed="false">
      <c r="A127" s="156" t="n">
        <v>294</v>
      </c>
      <c r="B127" s="157" t="n">
        <v>224</v>
      </c>
      <c r="C127" s="158" t="n">
        <f aca="false">ROUND($P$1*A127,2)</f>
        <v>17367.58</v>
      </c>
      <c r="D127" s="159" t="n">
        <f aca="false">TRUNC(C127/12,2)</f>
        <v>1447.29</v>
      </c>
      <c r="E127" s="160" t="n">
        <f aca="false">TRUNC(D127*$P$3,2)</f>
        <v>160.64</v>
      </c>
      <c r="F127" s="161" t="n">
        <f aca="false">TRUNC(IF(A127&lt;=$A$270,$D$270*$P$5,D127*$P$5),2)</f>
        <v>54.05</v>
      </c>
      <c r="G127" s="162" t="n">
        <f aca="false">TRUNC(IF(A127&lt;=$A$270,$D$270*$P$6,D127*$P$6),2)</f>
        <v>18.01</v>
      </c>
      <c r="H127" s="161" t="n">
        <f aca="false">TRUNC($P$9,2)</f>
        <v>2.29</v>
      </c>
      <c r="I127" s="161" t="n">
        <f aca="false">TRUNC(IF(A127&lt;$A$427,$D$427*$R$10+$P$10,IF(A127&gt;$A$782,$D$782*$R$10+$P$10,D127*$R$10+$P$10)),2)</f>
        <v>77.71</v>
      </c>
      <c r="J127" s="158" t="n">
        <f aca="false">TRUNC(IF(A127&lt;$A$427,($D$427*$R$11)+$P$11,IF(A127&gt;$A$782,$D$782*$R$11+$P$11,D127*$R$11+$P$11)),2)</f>
        <v>194.03</v>
      </c>
      <c r="K127" s="160" t="n">
        <f aca="false">TRUNC(IF(A127&lt;$A$427,$D$427*$R$12+$P$12,IF(A127&gt;$A$782,$D$782*$R$12+$P$12,D127*$R$12+$P$12)),2)</f>
        <v>138.66</v>
      </c>
      <c r="L127" s="163" t="n">
        <f aca="false">B127</f>
        <v>224</v>
      </c>
      <c r="M127" s="164" t="n">
        <f aca="false">A127</f>
        <v>294</v>
      </c>
      <c r="N127" s="165" t="n">
        <f aca="false">B127</f>
        <v>224</v>
      </c>
      <c r="O127" s="166" t="n">
        <f aca="false">A127</f>
        <v>294</v>
      </c>
      <c r="U127" s="171"/>
    </row>
    <row r="128" s="20" customFormat="true" ht="15.75" hidden="false" customHeight="true" outlineLevel="0" collapsed="false">
      <c r="A128" s="172" t="n">
        <v>295</v>
      </c>
      <c r="B128" s="173" t="n">
        <v>225</v>
      </c>
      <c r="C128" s="174" t="n">
        <f aca="false">ROUND($P$1*A128,2)</f>
        <v>17426.65</v>
      </c>
      <c r="D128" s="175" t="n">
        <f aca="false">TRUNC(C128/12,2)</f>
        <v>1452.22</v>
      </c>
      <c r="E128" s="176" t="n">
        <f aca="false">TRUNC(D128*$P$3,2)</f>
        <v>161.19</v>
      </c>
      <c r="F128" s="177" t="n">
        <f aca="false">TRUNC(IF(A128&lt;=$A$270,$D$270*$P$5,D128*$P$5),2)</f>
        <v>54.05</v>
      </c>
      <c r="G128" s="178" t="n">
        <f aca="false">TRUNC(IF(A128&lt;=$A$270,$D$270*$P$6,D128*$P$6),2)</f>
        <v>18.01</v>
      </c>
      <c r="H128" s="177" t="n">
        <f aca="false">TRUNC($P$9,2)</f>
        <v>2.29</v>
      </c>
      <c r="I128" s="177" t="n">
        <f aca="false">TRUNC(IF(A128&lt;$A$427,$D$427*$R$10+$P$10,IF(A128&gt;$A$782,$D$782*$R$10+$P$10,D128*$R$10+$P$10)),2)</f>
        <v>77.71</v>
      </c>
      <c r="J128" s="174" t="n">
        <f aca="false">TRUNC(IF(A128&lt;$A$427,($D$427*$R$11)+$P$11,IF(A128&gt;$A$782,$D$782*$R$11+$P$11,D128*$R$11+$P$11)),2)</f>
        <v>194.03</v>
      </c>
      <c r="K128" s="176" t="n">
        <f aca="false">TRUNC(IF(A128&lt;$A$427,$D$427*$R$12+$P$12,IF(A128&gt;$A$782,$D$782*$R$12+$P$12,D128*$R$12+$P$12)),2)</f>
        <v>138.66</v>
      </c>
      <c r="L128" s="179" t="n">
        <f aca="false">B128</f>
        <v>225</v>
      </c>
      <c r="M128" s="180" t="n">
        <f aca="false">A128</f>
        <v>295</v>
      </c>
      <c r="N128" s="181" t="n">
        <f aca="false">B128</f>
        <v>225</v>
      </c>
      <c r="O128" s="182" t="n">
        <f aca="false">A128</f>
        <v>295</v>
      </c>
      <c r="U128" s="171"/>
    </row>
    <row r="129" s="20" customFormat="true" ht="15.75" hidden="false" customHeight="true" outlineLevel="0" collapsed="false">
      <c r="A129" s="156" t="n">
        <v>296</v>
      </c>
      <c r="B129" s="157" t="n">
        <v>226</v>
      </c>
      <c r="C129" s="158" t="n">
        <f aca="false">ROUND($P$1*A129,2)</f>
        <v>17485.73</v>
      </c>
      <c r="D129" s="159" t="n">
        <f aca="false">TRUNC(C129/12,2)</f>
        <v>1457.14</v>
      </c>
      <c r="E129" s="160" t="n">
        <f aca="false">TRUNC(D129*$P$3,2)</f>
        <v>161.74</v>
      </c>
      <c r="F129" s="161" t="n">
        <f aca="false">TRUNC(IF(A129&lt;=$A$270,$D$270*$P$5,D129*$P$5),2)</f>
        <v>54.05</v>
      </c>
      <c r="G129" s="162" t="n">
        <f aca="false">TRUNC(IF(A129&lt;=$A$270,$D$270*$P$6,D129*$P$6),2)</f>
        <v>18.01</v>
      </c>
      <c r="H129" s="161" t="n">
        <f aca="false">TRUNC($P$9,2)</f>
        <v>2.29</v>
      </c>
      <c r="I129" s="161" t="n">
        <f aca="false">TRUNC(IF(A129&lt;$A$427,$D$427*$R$10+$P$10,IF(A129&gt;$A$782,$D$782*$R$10+$P$10,D129*$R$10+$P$10)),2)</f>
        <v>77.71</v>
      </c>
      <c r="J129" s="158" t="n">
        <f aca="false">TRUNC(IF(A129&lt;$A$427,($D$427*$R$11)+$P$11,IF(A129&gt;$A$782,$D$782*$R$11+$P$11,D129*$R$11+$P$11)),2)</f>
        <v>194.03</v>
      </c>
      <c r="K129" s="160" t="n">
        <f aca="false">TRUNC(IF(A129&lt;$A$427,$D$427*$R$12+$P$12,IF(A129&gt;$A$782,$D$782*$R$12+$P$12,D129*$R$12+$P$12)),2)</f>
        <v>138.66</v>
      </c>
      <c r="L129" s="163" t="n">
        <f aca="false">B129</f>
        <v>226</v>
      </c>
      <c r="M129" s="164" t="n">
        <f aca="false">A129</f>
        <v>296</v>
      </c>
      <c r="N129" s="165" t="n">
        <f aca="false">B129</f>
        <v>226</v>
      </c>
      <c r="O129" s="166" t="n">
        <f aca="false">A129</f>
        <v>296</v>
      </c>
      <c r="U129" s="171"/>
    </row>
    <row r="130" s="20" customFormat="true" ht="15.75" hidden="false" customHeight="true" outlineLevel="0" collapsed="false">
      <c r="A130" s="172" t="n">
        <v>297</v>
      </c>
      <c r="B130" s="173" t="n">
        <v>227</v>
      </c>
      <c r="C130" s="174" t="n">
        <f aca="false">ROUND($P$1*A130,2)</f>
        <v>17544.8</v>
      </c>
      <c r="D130" s="175" t="n">
        <f aca="false">TRUNC(C130/12,2)</f>
        <v>1462.06</v>
      </c>
      <c r="E130" s="176" t="n">
        <f aca="false">TRUNC(D130*$P$3,2)</f>
        <v>162.28</v>
      </c>
      <c r="F130" s="177" t="n">
        <f aca="false">TRUNC(IF(A130&lt;=$A$270,$D$270*$P$5,D130*$P$5),2)</f>
        <v>54.05</v>
      </c>
      <c r="G130" s="178" t="n">
        <f aca="false">TRUNC(IF(A130&lt;=$A$270,$D$270*$P$6,D130*$P$6),2)</f>
        <v>18.01</v>
      </c>
      <c r="H130" s="177" t="n">
        <f aca="false">TRUNC($P$9,2)</f>
        <v>2.29</v>
      </c>
      <c r="I130" s="177" t="n">
        <f aca="false">TRUNC(IF(A130&lt;$A$427,$D$427*$R$10+$P$10,IF(A130&gt;$A$782,$D$782*$R$10+$P$10,D130*$R$10+$P$10)),2)</f>
        <v>77.71</v>
      </c>
      <c r="J130" s="174" t="n">
        <f aca="false">TRUNC(IF(A130&lt;$A$427,($D$427*$R$11)+$P$11,IF(A130&gt;$A$782,$D$782*$R$11+$P$11,D130*$R$11+$P$11)),2)</f>
        <v>194.03</v>
      </c>
      <c r="K130" s="176" t="n">
        <f aca="false">TRUNC(IF(A130&lt;$A$427,$D$427*$R$12+$P$12,IF(A130&gt;$A$782,$D$782*$R$12+$P$12,D130*$R$12+$P$12)),2)</f>
        <v>138.66</v>
      </c>
      <c r="L130" s="179" t="n">
        <f aca="false">B130</f>
        <v>227</v>
      </c>
      <c r="M130" s="180" t="n">
        <f aca="false">A130</f>
        <v>297</v>
      </c>
      <c r="N130" s="181" t="n">
        <f aca="false">B130</f>
        <v>227</v>
      </c>
      <c r="O130" s="182" t="n">
        <f aca="false">A130</f>
        <v>297</v>
      </c>
      <c r="U130" s="171"/>
    </row>
    <row r="131" s="20" customFormat="true" ht="15.75" hidden="false" customHeight="true" outlineLevel="0" collapsed="false">
      <c r="A131" s="156" t="n">
        <v>298</v>
      </c>
      <c r="B131" s="157" t="n">
        <v>228</v>
      </c>
      <c r="C131" s="158" t="n">
        <f aca="false">ROUND($P$1*A131,2)</f>
        <v>17603.87</v>
      </c>
      <c r="D131" s="159" t="n">
        <f aca="false">TRUNC(C131/12,2)</f>
        <v>1466.98</v>
      </c>
      <c r="E131" s="160" t="n">
        <f aca="false">TRUNC(D131*$P$3,2)</f>
        <v>162.83</v>
      </c>
      <c r="F131" s="161" t="n">
        <f aca="false">TRUNC(IF(A131&lt;=$A$270,$D$270*$P$5,D131*$P$5),2)</f>
        <v>54.05</v>
      </c>
      <c r="G131" s="162" t="n">
        <f aca="false">TRUNC(IF(A131&lt;=$A$270,$D$270*$P$6,D131*$P$6),2)</f>
        <v>18.01</v>
      </c>
      <c r="H131" s="161" t="n">
        <f aca="false">TRUNC($P$9,2)</f>
        <v>2.29</v>
      </c>
      <c r="I131" s="161" t="n">
        <f aca="false">TRUNC(IF(A131&lt;$A$427,$D$427*$R$10+$P$10,IF(A131&gt;$A$782,$D$782*$R$10+$P$10,D131*$R$10+$P$10)),2)</f>
        <v>77.71</v>
      </c>
      <c r="J131" s="158" t="n">
        <f aca="false">TRUNC(IF(A131&lt;$A$427,($D$427*$R$11)+$P$11,IF(A131&gt;$A$782,$D$782*$R$11+$P$11,D131*$R$11+$P$11)),2)</f>
        <v>194.03</v>
      </c>
      <c r="K131" s="160" t="n">
        <f aca="false">TRUNC(IF(A131&lt;$A$427,$D$427*$R$12+$P$12,IF(A131&gt;$A$782,$D$782*$R$12+$P$12,D131*$R$12+$P$12)),2)</f>
        <v>138.66</v>
      </c>
      <c r="L131" s="163" t="n">
        <f aca="false">B131</f>
        <v>228</v>
      </c>
      <c r="M131" s="164" t="n">
        <f aca="false">A131</f>
        <v>298</v>
      </c>
      <c r="N131" s="165" t="n">
        <f aca="false">B131</f>
        <v>228</v>
      </c>
      <c r="O131" s="166" t="n">
        <f aca="false">A131</f>
        <v>298</v>
      </c>
      <c r="U131" s="171"/>
    </row>
    <row r="132" s="20" customFormat="true" ht="15.75" hidden="false" customHeight="true" outlineLevel="0" collapsed="false">
      <c r="A132" s="172" t="n">
        <v>299</v>
      </c>
      <c r="B132" s="173" t="n">
        <v>229</v>
      </c>
      <c r="C132" s="174" t="n">
        <f aca="false">ROUND($P$1*A132,2)</f>
        <v>17662.95</v>
      </c>
      <c r="D132" s="175" t="n">
        <f aca="false">TRUNC(C132/12,2)</f>
        <v>1471.91</v>
      </c>
      <c r="E132" s="176" t="n">
        <f aca="false">TRUNC(D132*$P$3,2)</f>
        <v>163.38</v>
      </c>
      <c r="F132" s="177" t="n">
        <f aca="false">TRUNC(IF(A132&lt;=$A$270,$D$270*$P$5,D132*$P$5),2)</f>
        <v>54.05</v>
      </c>
      <c r="G132" s="178" t="n">
        <f aca="false">TRUNC(IF(A132&lt;=$A$270,$D$270*$P$6,D132*$P$6),2)</f>
        <v>18.01</v>
      </c>
      <c r="H132" s="177" t="n">
        <f aca="false">TRUNC($P$9,2)</f>
        <v>2.29</v>
      </c>
      <c r="I132" s="177" t="n">
        <f aca="false">TRUNC(IF(A132&lt;$A$427,$D$427*$R$10+$P$10,IF(A132&gt;$A$782,$D$782*$R$10+$P$10,D132*$R$10+$P$10)),2)</f>
        <v>77.71</v>
      </c>
      <c r="J132" s="174" t="n">
        <f aca="false">TRUNC(IF(A132&lt;$A$427,($D$427*$R$11)+$P$11,IF(A132&gt;$A$782,$D$782*$R$11+$P$11,D132*$R$11+$P$11)),2)</f>
        <v>194.03</v>
      </c>
      <c r="K132" s="176" t="n">
        <f aca="false">TRUNC(IF(A132&lt;$A$427,$D$427*$R$12+$P$12,IF(A132&gt;$A$782,$D$782*$R$12+$P$12,D132*$R$12+$P$12)),2)</f>
        <v>138.66</v>
      </c>
      <c r="L132" s="179" t="n">
        <f aca="false">B132</f>
        <v>229</v>
      </c>
      <c r="M132" s="180" t="n">
        <f aca="false">A132</f>
        <v>299</v>
      </c>
      <c r="N132" s="181" t="n">
        <f aca="false">B132</f>
        <v>229</v>
      </c>
      <c r="O132" s="182" t="n">
        <f aca="false">A132</f>
        <v>299</v>
      </c>
      <c r="U132" s="171"/>
    </row>
    <row r="133" s="20" customFormat="true" ht="15.75" hidden="false" customHeight="true" outlineLevel="0" collapsed="false">
      <c r="A133" s="156" t="n">
        <v>300</v>
      </c>
      <c r="B133" s="157" t="n">
        <v>230</v>
      </c>
      <c r="C133" s="158" t="n">
        <f aca="false">ROUND($P$1*A133,2)</f>
        <v>17722.02</v>
      </c>
      <c r="D133" s="159" t="n">
        <f aca="false">TRUNC(C133/12,2)</f>
        <v>1476.83</v>
      </c>
      <c r="E133" s="160" t="n">
        <f aca="false">TRUNC(D133*$P$3,2)</f>
        <v>163.92</v>
      </c>
      <c r="F133" s="161" t="n">
        <f aca="false">TRUNC(IF(A133&lt;=$A$270,$D$270*$P$5,D133*$P$5),2)</f>
        <v>54.05</v>
      </c>
      <c r="G133" s="162" t="n">
        <f aca="false">TRUNC(IF(A133&lt;=$A$270,$D$270*$P$6,D133*$P$6),2)</f>
        <v>18.01</v>
      </c>
      <c r="H133" s="161" t="n">
        <f aca="false">TRUNC($P$9,2)</f>
        <v>2.29</v>
      </c>
      <c r="I133" s="161" t="n">
        <f aca="false">TRUNC(IF(A133&lt;$A$427,$D$427*$R$10+$P$10,IF(A133&gt;$A$782,$D$782*$R$10+$P$10,D133*$R$10+$P$10)),2)</f>
        <v>77.71</v>
      </c>
      <c r="J133" s="158" t="n">
        <f aca="false">TRUNC(IF(A133&lt;$A$427,($D$427*$R$11)+$P$11,IF(A133&gt;$A$782,$D$782*$R$11+$P$11,D133*$R$11+$P$11)),2)</f>
        <v>194.03</v>
      </c>
      <c r="K133" s="160" t="n">
        <f aca="false">TRUNC(IF(A133&lt;$A$427,$D$427*$R$12+$P$12,IF(A133&gt;$A$782,$D$782*$R$12+$P$12,D133*$R$12+$P$12)),2)</f>
        <v>138.66</v>
      </c>
      <c r="L133" s="163" t="n">
        <f aca="false">B133</f>
        <v>230</v>
      </c>
      <c r="M133" s="164" t="n">
        <f aca="false">A133</f>
        <v>300</v>
      </c>
      <c r="N133" s="165" t="n">
        <f aca="false">B133</f>
        <v>230</v>
      </c>
      <c r="O133" s="166" t="n">
        <f aca="false">A133</f>
        <v>300</v>
      </c>
      <c r="U133" s="171"/>
    </row>
    <row r="134" s="20" customFormat="true" ht="15.75" hidden="false" customHeight="true" outlineLevel="0" collapsed="false">
      <c r="A134" s="172" t="n">
        <v>301</v>
      </c>
      <c r="B134" s="173" t="n">
        <v>231</v>
      </c>
      <c r="C134" s="174" t="n">
        <f aca="false">ROUND($P$1*A134,2)</f>
        <v>17781.09</v>
      </c>
      <c r="D134" s="175" t="n">
        <f aca="false">TRUNC(C134/12,2)</f>
        <v>1481.75</v>
      </c>
      <c r="E134" s="176" t="n">
        <f aca="false">TRUNC(D134*$P$3,2)</f>
        <v>164.47</v>
      </c>
      <c r="F134" s="177" t="n">
        <f aca="false">TRUNC(IF(A134&lt;=$A$270,$D$270*$P$5,D134*$P$5),2)</f>
        <v>54.05</v>
      </c>
      <c r="G134" s="178" t="n">
        <f aca="false">TRUNC(IF(A134&lt;=$A$270,$D$270*$P$6,D134*$P$6),2)</f>
        <v>18.01</v>
      </c>
      <c r="H134" s="177" t="n">
        <f aca="false">TRUNC($P$9,2)</f>
        <v>2.29</v>
      </c>
      <c r="I134" s="177" t="n">
        <f aca="false">TRUNC(IF(A134&lt;$A$427,$D$427*$R$10+$P$10,IF(A134&gt;$A$782,$D$782*$R$10+$P$10,D134*$R$10+$P$10)),2)</f>
        <v>77.71</v>
      </c>
      <c r="J134" s="174" t="n">
        <f aca="false">TRUNC(IF(A134&lt;$A$427,($D$427*$R$11)+$P$11,IF(A134&gt;$A$782,$D$782*$R$11+$P$11,D134*$R$11+$P$11)),2)</f>
        <v>194.03</v>
      </c>
      <c r="K134" s="176" t="n">
        <f aca="false">TRUNC(IF(A134&lt;$A$427,$D$427*$R$12+$P$12,IF(A134&gt;$A$782,$D$782*$R$12+$P$12,D134*$R$12+$P$12)),2)</f>
        <v>138.66</v>
      </c>
      <c r="L134" s="179" t="n">
        <f aca="false">B134</f>
        <v>231</v>
      </c>
      <c r="M134" s="180" t="n">
        <f aca="false">A134</f>
        <v>301</v>
      </c>
      <c r="N134" s="181" t="n">
        <f aca="false">B134</f>
        <v>231</v>
      </c>
      <c r="O134" s="182" t="n">
        <f aca="false">A134</f>
        <v>301</v>
      </c>
      <c r="U134" s="171"/>
    </row>
    <row r="135" s="20" customFormat="true" ht="15.75" hidden="false" customHeight="true" outlineLevel="0" collapsed="false">
      <c r="A135" s="156" t="n">
        <v>302</v>
      </c>
      <c r="B135" s="157" t="n">
        <v>232</v>
      </c>
      <c r="C135" s="158" t="n">
        <f aca="false">ROUND($P$1*A135,2)</f>
        <v>17840.17</v>
      </c>
      <c r="D135" s="159" t="n">
        <f aca="false">TRUNC(C135/12,2)</f>
        <v>1486.68</v>
      </c>
      <c r="E135" s="160" t="n">
        <f aca="false">TRUNC(D135*$P$3,2)</f>
        <v>165.02</v>
      </c>
      <c r="F135" s="161" t="n">
        <f aca="false">TRUNC(IF(A135&lt;=$A$270,$D$270*$P$5,D135*$P$5),2)</f>
        <v>54.05</v>
      </c>
      <c r="G135" s="162" t="n">
        <f aca="false">TRUNC(IF(A135&lt;=$A$270,$D$270*$P$6,D135*$P$6),2)</f>
        <v>18.01</v>
      </c>
      <c r="H135" s="161" t="n">
        <f aca="false">TRUNC($P$9,2)</f>
        <v>2.29</v>
      </c>
      <c r="I135" s="161" t="n">
        <f aca="false">TRUNC(IF(A135&lt;$A$427,$D$427*$R$10+$P$10,IF(A135&gt;$A$782,$D$782*$R$10+$P$10,D135*$R$10+$P$10)),2)</f>
        <v>77.71</v>
      </c>
      <c r="J135" s="158" t="n">
        <f aca="false">TRUNC(IF(A135&lt;$A$427,($D$427*$R$11)+$P$11,IF(A135&gt;$A$782,$D$782*$R$11+$P$11,D135*$R$11+$P$11)),2)</f>
        <v>194.03</v>
      </c>
      <c r="K135" s="160" t="n">
        <f aca="false">TRUNC(IF(A135&lt;$A$427,$D$427*$R$12+$P$12,IF(A135&gt;$A$782,$D$782*$R$12+$P$12,D135*$R$12+$P$12)),2)</f>
        <v>138.66</v>
      </c>
      <c r="L135" s="163" t="n">
        <f aca="false">B135</f>
        <v>232</v>
      </c>
      <c r="M135" s="164" t="n">
        <f aca="false">A135</f>
        <v>302</v>
      </c>
      <c r="N135" s="165" t="n">
        <f aca="false">B135</f>
        <v>232</v>
      </c>
      <c r="O135" s="166" t="n">
        <f aca="false">A135</f>
        <v>302</v>
      </c>
      <c r="U135" s="171"/>
    </row>
    <row r="136" s="20" customFormat="true" ht="15.75" hidden="false" customHeight="true" outlineLevel="0" collapsed="false">
      <c r="A136" s="172" t="n">
        <v>303</v>
      </c>
      <c r="B136" s="173" t="n">
        <v>233</v>
      </c>
      <c r="C136" s="174" t="n">
        <f aca="false">ROUND($P$1*A136,2)</f>
        <v>17899.24</v>
      </c>
      <c r="D136" s="175" t="n">
        <f aca="false">TRUNC(C136/12,2)</f>
        <v>1491.6</v>
      </c>
      <c r="E136" s="176" t="n">
        <f aca="false">TRUNC(D136*$P$3,2)</f>
        <v>165.56</v>
      </c>
      <c r="F136" s="177" t="n">
        <f aca="false">TRUNC(IF(A136&lt;=$A$270,$D$270*$P$5,D136*$P$5),2)</f>
        <v>54.05</v>
      </c>
      <c r="G136" s="178" t="n">
        <f aca="false">TRUNC(IF(A136&lt;=$A$270,$D$270*$P$6,D136*$P$6),2)</f>
        <v>18.01</v>
      </c>
      <c r="H136" s="177" t="n">
        <f aca="false">TRUNC($P$9,2)</f>
        <v>2.29</v>
      </c>
      <c r="I136" s="177" t="n">
        <f aca="false">TRUNC(IF(A136&lt;$A$427,$D$427*$R$10+$P$10,IF(A136&gt;$A$782,$D$782*$R$10+$P$10,D136*$R$10+$P$10)),2)</f>
        <v>77.71</v>
      </c>
      <c r="J136" s="174" t="n">
        <f aca="false">TRUNC(IF(A136&lt;$A$427,($D$427*$R$11)+$P$11,IF(A136&gt;$A$782,$D$782*$R$11+$P$11,D136*$R$11+$P$11)),2)</f>
        <v>194.03</v>
      </c>
      <c r="K136" s="176" t="n">
        <f aca="false">TRUNC(IF(A136&lt;$A$427,$D$427*$R$12+$P$12,IF(A136&gt;$A$782,$D$782*$R$12+$P$12,D136*$R$12+$P$12)),2)</f>
        <v>138.66</v>
      </c>
      <c r="L136" s="179" t="n">
        <f aca="false">B136</f>
        <v>233</v>
      </c>
      <c r="M136" s="180" t="n">
        <f aca="false">A136</f>
        <v>303</v>
      </c>
      <c r="N136" s="181" t="n">
        <f aca="false">B136</f>
        <v>233</v>
      </c>
      <c r="O136" s="182" t="n">
        <f aca="false">A136</f>
        <v>303</v>
      </c>
      <c r="U136" s="171"/>
    </row>
    <row r="137" s="20" customFormat="true" ht="15.75" hidden="false" customHeight="true" outlineLevel="0" collapsed="false">
      <c r="A137" s="156" t="n">
        <v>304</v>
      </c>
      <c r="B137" s="157" t="n">
        <v>234</v>
      </c>
      <c r="C137" s="158" t="n">
        <f aca="false">ROUND($P$1*A137,2)</f>
        <v>17958.31</v>
      </c>
      <c r="D137" s="159" t="n">
        <f aca="false">TRUNC(C137/12,2)</f>
        <v>1496.52</v>
      </c>
      <c r="E137" s="160" t="n">
        <f aca="false">TRUNC(D137*$P$3,2)</f>
        <v>166.11</v>
      </c>
      <c r="F137" s="161" t="n">
        <f aca="false">TRUNC(IF(A137&lt;=$A$270,$D$270*$P$5,D137*$P$5),2)</f>
        <v>54.05</v>
      </c>
      <c r="G137" s="162" t="n">
        <f aca="false">TRUNC(IF(A137&lt;=$A$270,$D$270*$P$6,D137*$P$6),2)</f>
        <v>18.01</v>
      </c>
      <c r="H137" s="161" t="n">
        <f aca="false">TRUNC($P$9,2)</f>
        <v>2.29</v>
      </c>
      <c r="I137" s="161" t="n">
        <f aca="false">TRUNC(IF(A137&lt;$A$427,$D$427*$R$10+$P$10,IF(A137&gt;$A$782,$D$782*$R$10+$P$10,D137*$R$10+$P$10)),2)</f>
        <v>77.71</v>
      </c>
      <c r="J137" s="158" t="n">
        <f aca="false">TRUNC(IF(A137&lt;$A$427,($D$427*$R$11)+$P$11,IF(A137&gt;$A$782,$D$782*$R$11+$P$11,D137*$R$11+$P$11)),2)</f>
        <v>194.03</v>
      </c>
      <c r="K137" s="160" t="n">
        <f aca="false">TRUNC(IF(A137&lt;$A$427,$D$427*$R$12+$P$12,IF(A137&gt;$A$782,$D$782*$R$12+$P$12,D137*$R$12+$P$12)),2)</f>
        <v>138.66</v>
      </c>
      <c r="L137" s="163" t="n">
        <f aca="false">B137</f>
        <v>234</v>
      </c>
      <c r="M137" s="164" t="n">
        <f aca="false">A137</f>
        <v>304</v>
      </c>
      <c r="N137" s="165" t="n">
        <f aca="false">B137</f>
        <v>234</v>
      </c>
      <c r="O137" s="166" t="n">
        <f aca="false">A137</f>
        <v>304</v>
      </c>
      <c r="U137" s="171"/>
    </row>
    <row r="138" s="20" customFormat="true" ht="15.75" hidden="false" customHeight="true" outlineLevel="0" collapsed="false">
      <c r="A138" s="172" t="n">
        <v>305</v>
      </c>
      <c r="B138" s="173" t="n">
        <v>235</v>
      </c>
      <c r="C138" s="174" t="n">
        <f aca="false">ROUND($P$1*A138,2)</f>
        <v>18017.39</v>
      </c>
      <c r="D138" s="175" t="n">
        <f aca="false">TRUNC(C138/12,2)</f>
        <v>1501.44</v>
      </c>
      <c r="E138" s="176" t="n">
        <f aca="false">TRUNC(D138*$P$3,2)</f>
        <v>166.65</v>
      </c>
      <c r="F138" s="177" t="n">
        <f aca="false">TRUNC(IF(A138&lt;=$A$270,$D$270*$P$5,D138*$P$5),2)</f>
        <v>54.05</v>
      </c>
      <c r="G138" s="178" t="n">
        <f aca="false">TRUNC(IF(A138&lt;=$A$270,$D$270*$P$6,D138*$P$6),2)</f>
        <v>18.01</v>
      </c>
      <c r="H138" s="177" t="n">
        <f aca="false">TRUNC($P$9,2)</f>
        <v>2.29</v>
      </c>
      <c r="I138" s="177" t="n">
        <f aca="false">TRUNC(IF(A138&lt;$A$427,$D$427*$R$10+$P$10,IF(A138&gt;$A$782,$D$782*$R$10+$P$10,D138*$R$10+$P$10)),2)</f>
        <v>77.71</v>
      </c>
      <c r="J138" s="174" t="n">
        <f aca="false">TRUNC(IF(A138&lt;$A$427,($D$427*$R$11)+$P$11,IF(A138&gt;$A$782,$D$782*$R$11+$P$11,D138*$R$11+$P$11)),2)</f>
        <v>194.03</v>
      </c>
      <c r="K138" s="176" t="n">
        <f aca="false">TRUNC(IF(A138&lt;$A$427,$D$427*$R$12+$P$12,IF(A138&gt;$A$782,$D$782*$R$12+$P$12,D138*$R$12+$P$12)),2)</f>
        <v>138.66</v>
      </c>
      <c r="L138" s="179" t="n">
        <f aca="false">B138</f>
        <v>235</v>
      </c>
      <c r="M138" s="180" t="n">
        <f aca="false">A138</f>
        <v>305</v>
      </c>
      <c r="N138" s="181" t="n">
        <f aca="false">B138</f>
        <v>235</v>
      </c>
      <c r="O138" s="182" t="n">
        <f aca="false">A138</f>
        <v>305</v>
      </c>
      <c r="U138" s="171"/>
    </row>
    <row r="139" s="20" customFormat="true" ht="15.75" hidden="false" customHeight="true" outlineLevel="0" collapsed="false">
      <c r="A139" s="156" t="n">
        <v>306</v>
      </c>
      <c r="B139" s="157" t="n">
        <v>236</v>
      </c>
      <c r="C139" s="158" t="n">
        <f aca="false">ROUND($P$1*A139,2)</f>
        <v>18076.46</v>
      </c>
      <c r="D139" s="159" t="n">
        <f aca="false">TRUNC(C139/12,2)</f>
        <v>1506.37</v>
      </c>
      <c r="E139" s="160" t="n">
        <f aca="false">TRUNC(D139*$P$3,2)</f>
        <v>167.2</v>
      </c>
      <c r="F139" s="161" t="n">
        <f aca="false">TRUNC(IF(A139&lt;=$A$270,$D$270*$P$5,D139*$P$5),2)</f>
        <v>54.05</v>
      </c>
      <c r="G139" s="162" t="n">
        <f aca="false">TRUNC(IF(A139&lt;=$A$270,$D$270*$P$6,D139*$P$6),2)</f>
        <v>18.01</v>
      </c>
      <c r="H139" s="161" t="n">
        <f aca="false">TRUNC($P$9,2)</f>
        <v>2.29</v>
      </c>
      <c r="I139" s="161" t="n">
        <f aca="false">TRUNC(IF(A139&lt;$A$427,$D$427*$R$10+$P$10,IF(A139&gt;$A$782,$D$782*$R$10+$P$10,D139*$R$10+$P$10)),2)</f>
        <v>77.71</v>
      </c>
      <c r="J139" s="158" t="n">
        <f aca="false">TRUNC(IF(A139&lt;$A$427,($D$427*$R$11)+$P$11,IF(A139&gt;$A$782,$D$782*$R$11+$P$11,D139*$R$11+$P$11)),2)</f>
        <v>194.03</v>
      </c>
      <c r="K139" s="160" t="n">
        <f aca="false">TRUNC(IF(A139&lt;$A$427,$D$427*$R$12+$P$12,IF(A139&gt;$A$782,$D$782*$R$12+$P$12,D139*$R$12+$P$12)),2)</f>
        <v>138.66</v>
      </c>
      <c r="L139" s="163" t="n">
        <f aca="false">B139</f>
        <v>236</v>
      </c>
      <c r="M139" s="164" t="n">
        <f aca="false">A139</f>
        <v>306</v>
      </c>
      <c r="N139" s="165" t="n">
        <f aca="false">B139</f>
        <v>236</v>
      </c>
      <c r="O139" s="166" t="n">
        <f aca="false">A139</f>
        <v>306</v>
      </c>
      <c r="U139" s="171"/>
    </row>
    <row r="140" s="20" customFormat="true" ht="15.75" hidden="false" customHeight="true" outlineLevel="0" collapsed="false">
      <c r="A140" s="172" t="n">
        <v>307</v>
      </c>
      <c r="B140" s="173" t="n">
        <v>237</v>
      </c>
      <c r="C140" s="174" t="n">
        <f aca="false">ROUND($P$1*A140,2)</f>
        <v>18135.53</v>
      </c>
      <c r="D140" s="175" t="n">
        <f aca="false">TRUNC(C140/12,2)</f>
        <v>1511.29</v>
      </c>
      <c r="E140" s="176" t="n">
        <f aca="false">TRUNC(D140*$P$3,2)</f>
        <v>167.75</v>
      </c>
      <c r="F140" s="177" t="n">
        <f aca="false">TRUNC(IF(A140&lt;=$A$270,$D$270*$P$5,D140*$P$5),2)</f>
        <v>54.05</v>
      </c>
      <c r="G140" s="178" t="n">
        <f aca="false">TRUNC(IF(A140&lt;=$A$270,$D$270*$P$6,D140*$P$6),2)</f>
        <v>18.01</v>
      </c>
      <c r="H140" s="177" t="n">
        <f aca="false">TRUNC($P$9,2)</f>
        <v>2.29</v>
      </c>
      <c r="I140" s="177" t="n">
        <f aca="false">TRUNC(IF(A140&lt;$A$427,$D$427*$R$10+$P$10,IF(A140&gt;$A$782,$D$782*$R$10+$P$10,D140*$R$10+$P$10)),2)</f>
        <v>77.71</v>
      </c>
      <c r="J140" s="174" t="n">
        <f aca="false">TRUNC(IF(A140&lt;$A$427,($D$427*$R$11)+$P$11,IF(A140&gt;$A$782,$D$782*$R$11+$P$11,D140*$R$11+$P$11)),2)</f>
        <v>194.03</v>
      </c>
      <c r="K140" s="176" t="n">
        <f aca="false">TRUNC(IF(A140&lt;$A$427,$D$427*$R$12+$P$12,IF(A140&gt;$A$782,$D$782*$R$12+$P$12,D140*$R$12+$P$12)),2)</f>
        <v>138.66</v>
      </c>
      <c r="L140" s="179" t="n">
        <f aca="false">B140</f>
        <v>237</v>
      </c>
      <c r="M140" s="180" t="n">
        <f aca="false">A140</f>
        <v>307</v>
      </c>
      <c r="N140" s="181" t="n">
        <f aca="false">B140</f>
        <v>237</v>
      </c>
      <c r="O140" s="182" t="n">
        <f aca="false">A140</f>
        <v>307</v>
      </c>
      <c r="U140" s="171"/>
    </row>
    <row r="141" s="20" customFormat="true" ht="15.75" hidden="false" customHeight="true" outlineLevel="0" collapsed="false">
      <c r="A141" s="156" t="n">
        <v>308</v>
      </c>
      <c r="B141" s="157" t="n">
        <v>238</v>
      </c>
      <c r="C141" s="158" t="n">
        <f aca="false">ROUND($P$1*A141,2)</f>
        <v>18194.61</v>
      </c>
      <c r="D141" s="159" t="n">
        <f aca="false">TRUNC(C141/12,2)</f>
        <v>1516.21</v>
      </c>
      <c r="E141" s="160" t="n">
        <f aca="false">TRUNC(D141*$P$3,2)</f>
        <v>168.29</v>
      </c>
      <c r="F141" s="161" t="n">
        <f aca="false">TRUNC(IF(A141&lt;=$A$270,$D$270*$P$5,D141*$P$5),2)</f>
        <v>54.05</v>
      </c>
      <c r="G141" s="162" t="n">
        <f aca="false">TRUNC(IF(A141&lt;=$A$270,$D$270*$P$6,D141*$P$6),2)</f>
        <v>18.01</v>
      </c>
      <c r="H141" s="161" t="n">
        <f aca="false">TRUNC($P$9,2)</f>
        <v>2.29</v>
      </c>
      <c r="I141" s="161" t="n">
        <f aca="false">TRUNC(IF(A141&lt;$A$427,$D$427*$R$10+$P$10,IF(A141&gt;$A$782,$D$782*$R$10+$P$10,D141*$R$10+$P$10)),2)</f>
        <v>77.71</v>
      </c>
      <c r="J141" s="158" t="n">
        <f aca="false">TRUNC(IF(A141&lt;$A$427,($D$427*$R$11)+$P$11,IF(A141&gt;$A$782,$D$782*$R$11+$P$11,D141*$R$11+$P$11)),2)</f>
        <v>194.03</v>
      </c>
      <c r="K141" s="160" t="n">
        <f aca="false">TRUNC(IF(A141&lt;$A$427,$D$427*$R$12+$P$12,IF(A141&gt;$A$782,$D$782*$R$12+$P$12,D141*$R$12+$P$12)),2)</f>
        <v>138.66</v>
      </c>
      <c r="L141" s="163" t="n">
        <f aca="false">B141</f>
        <v>238</v>
      </c>
      <c r="M141" s="164" t="n">
        <f aca="false">A141</f>
        <v>308</v>
      </c>
      <c r="N141" s="165" t="n">
        <f aca="false">B141</f>
        <v>238</v>
      </c>
      <c r="O141" s="166" t="n">
        <f aca="false">A141</f>
        <v>308</v>
      </c>
      <c r="U141" s="171"/>
    </row>
    <row r="142" s="20" customFormat="true" ht="15.75" hidden="false" customHeight="true" outlineLevel="0" collapsed="false">
      <c r="A142" s="172" t="n">
        <v>309</v>
      </c>
      <c r="B142" s="173" t="n">
        <v>239</v>
      </c>
      <c r="C142" s="174" t="n">
        <f aca="false">ROUND($P$1*A142,2)</f>
        <v>18253.68</v>
      </c>
      <c r="D142" s="175" t="n">
        <f aca="false">TRUNC(C142/12,2)</f>
        <v>1521.14</v>
      </c>
      <c r="E142" s="176" t="n">
        <f aca="false">TRUNC(D142*$P$3,2)</f>
        <v>168.84</v>
      </c>
      <c r="F142" s="177" t="n">
        <f aca="false">TRUNC(IF(A142&lt;=$A$270,$D$270*$P$5,D142*$P$5),2)</f>
        <v>54.05</v>
      </c>
      <c r="G142" s="178" t="n">
        <f aca="false">TRUNC(IF(A142&lt;=$A$270,$D$270*$P$6,D142*$P$6),2)</f>
        <v>18.01</v>
      </c>
      <c r="H142" s="177" t="n">
        <f aca="false">TRUNC($P$9,2)</f>
        <v>2.29</v>
      </c>
      <c r="I142" s="177" t="n">
        <f aca="false">TRUNC(IF(A142&lt;$A$427,$D$427*$R$10+$P$10,IF(A142&gt;$A$782,$D$782*$R$10+$P$10,D142*$R$10+$P$10)),2)</f>
        <v>77.71</v>
      </c>
      <c r="J142" s="174" t="n">
        <f aca="false">TRUNC(IF(A142&lt;$A$427,($D$427*$R$11)+$P$11,IF(A142&gt;$A$782,$D$782*$R$11+$P$11,D142*$R$11+$P$11)),2)</f>
        <v>194.03</v>
      </c>
      <c r="K142" s="176" t="n">
        <f aca="false">TRUNC(IF(A142&lt;$A$427,$D$427*$R$12+$P$12,IF(A142&gt;$A$782,$D$782*$R$12+$P$12,D142*$R$12+$P$12)),2)</f>
        <v>138.66</v>
      </c>
      <c r="L142" s="179" t="n">
        <f aca="false">B142</f>
        <v>239</v>
      </c>
      <c r="M142" s="180" t="n">
        <f aca="false">A142</f>
        <v>309</v>
      </c>
      <c r="N142" s="181" t="n">
        <f aca="false">B142</f>
        <v>239</v>
      </c>
      <c r="O142" s="182" t="n">
        <f aca="false">A142</f>
        <v>309</v>
      </c>
      <c r="U142" s="171"/>
    </row>
    <row r="143" s="20" customFormat="true" ht="15.75" hidden="false" customHeight="true" outlineLevel="0" collapsed="false">
      <c r="A143" s="156" t="n">
        <v>310</v>
      </c>
      <c r="B143" s="157" t="n">
        <v>240</v>
      </c>
      <c r="C143" s="158" t="n">
        <f aca="false">ROUND($P$1*A143,2)</f>
        <v>18312.75</v>
      </c>
      <c r="D143" s="159" t="n">
        <f aca="false">TRUNC(C143/12,2)</f>
        <v>1526.06</v>
      </c>
      <c r="E143" s="160" t="n">
        <f aca="false">TRUNC(D143*$P$3,2)</f>
        <v>169.39</v>
      </c>
      <c r="F143" s="161" t="n">
        <f aca="false">TRUNC(IF(A143&lt;=$A$270,$D$270*$P$5,D143*$P$5),2)</f>
        <v>54.05</v>
      </c>
      <c r="G143" s="162" t="n">
        <f aca="false">TRUNC(IF(A143&lt;=$A$270,$D$270*$P$6,D143*$P$6),2)</f>
        <v>18.01</v>
      </c>
      <c r="H143" s="161" t="n">
        <f aca="false">TRUNC($P$9,2)</f>
        <v>2.29</v>
      </c>
      <c r="I143" s="161" t="n">
        <f aca="false">TRUNC(IF(A143&lt;$A$427,$D$427*$R$10+$P$10,IF(A143&gt;$A$782,$D$782*$R$10+$P$10,D143*$R$10+$P$10)),2)</f>
        <v>77.71</v>
      </c>
      <c r="J143" s="158" t="n">
        <f aca="false">TRUNC(IF(A143&lt;$A$427,($D$427*$R$11)+$P$11,IF(A143&gt;$A$782,$D$782*$R$11+$P$11,D143*$R$11+$P$11)),2)</f>
        <v>194.03</v>
      </c>
      <c r="K143" s="160" t="n">
        <f aca="false">TRUNC(IF(A143&lt;$A$427,$D$427*$R$12+$P$12,IF(A143&gt;$A$782,$D$782*$R$12+$P$12,D143*$R$12+$P$12)),2)</f>
        <v>138.66</v>
      </c>
      <c r="L143" s="163" t="n">
        <f aca="false">B143</f>
        <v>240</v>
      </c>
      <c r="M143" s="164" t="n">
        <f aca="false">A143</f>
        <v>310</v>
      </c>
      <c r="N143" s="165" t="n">
        <f aca="false">B143</f>
        <v>240</v>
      </c>
      <c r="O143" s="166" t="n">
        <f aca="false">A143</f>
        <v>310</v>
      </c>
      <c r="U143" s="171"/>
    </row>
    <row r="144" s="20" customFormat="true" ht="15.75" hidden="false" customHeight="true" outlineLevel="0" collapsed="false">
      <c r="A144" s="172" t="n">
        <v>311</v>
      </c>
      <c r="B144" s="173" t="n">
        <v>241</v>
      </c>
      <c r="C144" s="174" t="n">
        <f aca="false">ROUND($P$1*A144,2)</f>
        <v>18371.83</v>
      </c>
      <c r="D144" s="175" t="n">
        <f aca="false">TRUNC(C144/12,2)</f>
        <v>1530.98</v>
      </c>
      <c r="E144" s="176" t="n">
        <f aca="false">TRUNC(D144*$P$3,2)</f>
        <v>169.93</v>
      </c>
      <c r="F144" s="177" t="n">
        <f aca="false">TRUNC(IF(A144&lt;=$A$270,$D$270*$P$5,D144*$P$5),2)</f>
        <v>54.05</v>
      </c>
      <c r="G144" s="178" t="n">
        <f aca="false">TRUNC(IF(A144&lt;=$A$270,$D$270*$P$6,D144*$P$6),2)</f>
        <v>18.01</v>
      </c>
      <c r="H144" s="177" t="n">
        <f aca="false">TRUNC($P$9,2)</f>
        <v>2.29</v>
      </c>
      <c r="I144" s="177" t="n">
        <f aca="false">TRUNC(IF(A144&lt;$A$427,$D$427*$R$10+$P$10,IF(A144&gt;$A$782,$D$782*$R$10+$P$10,D144*$R$10+$P$10)),2)</f>
        <v>77.71</v>
      </c>
      <c r="J144" s="174" t="n">
        <f aca="false">TRUNC(IF(A144&lt;$A$427,($D$427*$R$11)+$P$11,IF(A144&gt;$A$782,$D$782*$R$11+$P$11,D144*$R$11+$P$11)),2)</f>
        <v>194.03</v>
      </c>
      <c r="K144" s="176" t="n">
        <f aca="false">TRUNC(IF(A144&lt;$A$427,$D$427*$R$12+$P$12,IF(A144&gt;$A$782,$D$782*$R$12+$P$12,D144*$R$12+$P$12)),2)</f>
        <v>138.66</v>
      </c>
      <c r="L144" s="179" t="n">
        <f aca="false">B144</f>
        <v>241</v>
      </c>
      <c r="M144" s="180" t="n">
        <f aca="false">A144</f>
        <v>311</v>
      </c>
      <c r="N144" s="181" t="n">
        <f aca="false">B144</f>
        <v>241</v>
      </c>
      <c r="O144" s="182" t="n">
        <f aca="false">A144</f>
        <v>311</v>
      </c>
      <c r="U144" s="171"/>
    </row>
    <row r="145" s="20" customFormat="true" ht="15.75" hidden="false" customHeight="true" outlineLevel="0" collapsed="false">
      <c r="A145" s="156" t="n">
        <v>312</v>
      </c>
      <c r="B145" s="157" t="n">
        <v>242</v>
      </c>
      <c r="C145" s="158" t="n">
        <f aca="false">ROUND($P$1*A145,2)</f>
        <v>18430.9</v>
      </c>
      <c r="D145" s="159" t="n">
        <f aca="false">TRUNC(C145/12,2)</f>
        <v>1535.9</v>
      </c>
      <c r="E145" s="160" t="n">
        <f aca="false">TRUNC(D145*$P$3,2)</f>
        <v>170.48</v>
      </c>
      <c r="F145" s="161" t="n">
        <f aca="false">TRUNC(IF(A145&lt;=$A$270,$D$270*$P$5,D145*$P$5),2)</f>
        <v>54.05</v>
      </c>
      <c r="G145" s="162" t="n">
        <f aca="false">TRUNC(IF(A145&lt;=$A$270,$D$270*$P$6,D145*$P$6),2)</f>
        <v>18.01</v>
      </c>
      <c r="H145" s="161" t="n">
        <f aca="false">TRUNC($P$9,2)</f>
        <v>2.29</v>
      </c>
      <c r="I145" s="161" t="n">
        <f aca="false">TRUNC(IF(A145&lt;$A$427,$D$427*$R$10+$P$10,IF(A145&gt;$A$782,$D$782*$R$10+$P$10,D145*$R$10+$P$10)),2)</f>
        <v>77.71</v>
      </c>
      <c r="J145" s="158" t="n">
        <f aca="false">TRUNC(IF(A145&lt;$A$427,($D$427*$R$11)+$P$11,IF(A145&gt;$A$782,$D$782*$R$11+$P$11,D145*$R$11+$P$11)),2)</f>
        <v>194.03</v>
      </c>
      <c r="K145" s="160" t="n">
        <f aca="false">TRUNC(IF(A145&lt;$A$427,$D$427*$R$12+$P$12,IF(A145&gt;$A$782,$D$782*$R$12+$P$12,D145*$R$12+$P$12)),2)</f>
        <v>138.66</v>
      </c>
      <c r="L145" s="163" t="n">
        <f aca="false">B145</f>
        <v>242</v>
      </c>
      <c r="M145" s="164" t="n">
        <f aca="false">A145</f>
        <v>312</v>
      </c>
      <c r="N145" s="165" t="n">
        <f aca="false">B145</f>
        <v>242</v>
      </c>
      <c r="O145" s="166" t="n">
        <f aca="false">A145</f>
        <v>312</v>
      </c>
      <c r="U145" s="171"/>
    </row>
    <row r="146" s="20" customFormat="true" ht="15.75" hidden="false" customHeight="true" outlineLevel="0" collapsed="false">
      <c r="A146" s="172" t="n">
        <v>313</v>
      </c>
      <c r="B146" s="173" t="n">
        <v>243</v>
      </c>
      <c r="C146" s="174" t="n">
        <f aca="false">ROUND($P$1*A146,2)</f>
        <v>18489.97</v>
      </c>
      <c r="D146" s="175" t="n">
        <f aca="false">TRUNC(C146/12,2)</f>
        <v>1540.83</v>
      </c>
      <c r="E146" s="176" t="n">
        <f aca="false">TRUNC(D146*$P$3,2)</f>
        <v>171.03</v>
      </c>
      <c r="F146" s="177" t="n">
        <f aca="false">TRUNC(IF(A146&lt;=$A$270,$D$270*$P$5,D146*$P$5),2)</f>
        <v>54.05</v>
      </c>
      <c r="G146" s="178" t="n">
        <f aca="false">TRUNC(IF(A146&lt;=$A$270,$D$270*$P$6,D146*$P$6),2)</f>
        <v>18.01</v>
      </c>
      <c r="H146" s="177" t="n">
        <f aca="false">TRUNC($P$9,2)</f>
        <v>2.29</v>
      </c>
      <c r="I146" s="177" t="n">
        <f aca="false">TRUNC(IF(A146&lt;$A$427,$D$427*$R$10+$P$10,IF(A146&gt;$A$782,$D$782*$R$10+$P$10,D146*$R$10+$P$10)),2)</f>
        <v>77.71</v>
      </c>
      <c r="J146" s="174" t="n">
        <f aca="false">TRUNC(IF(A146&lt;$A$427,($D$427*$R$11)+$P$11,IF(A146&gt;$A$782,$D$782*$R$11+$P$11,D146*$R$11+$P$11)),2)</f>
        <v>194.03</v>
      </c>
      <c r="K146" s="176" t="n">
        <f aca="false">TRUNC(IF(A146&lt;$A$427,$D$427*$R$12+$P$12,IF(A146&gt;$A$782,$D$782*$R$12+$P$12,D146*$R$12+$P$12)),2)</f>
        <v>138.66</v>
      </c>
      <c r="L146" s="179" t="n">
        <f aca="false">B146</f>
        <v>243</v>
      </c>
      <c r="M146" s="180" t="n">
        <f aca="false">A146</f>
        <v>313</v>
      </c>
      <c r="N146" s="181" t="n">
        <f aca="false">B146</f>
        <v>243</v>
      </c>
      <c r="O146" s="182" t="n">
        <f aca="false">A146</f>
        <v>313</v>
      </c>
      <c r="U146" s="171"/>
    </row>
    <row r="147" s="20" customFormat="true" ht="15.75" hidden="false" customHeight="true" outlineLevel="0" collapsed="false">
      <c r="A147" s="156" t="n">
        <v>314</v>
      </c>
      <c r="B147" s="157" t="n">
        <v>244</v>
      </c>
      <c r="C147" s="158" t="n">
        <f aca="false">ROUND($P$1*A147,2)</f>
        <v>18549.05</v>
      </c>
      <c r="D147" s="159" t="n">
        <f aca="false">TRUNC(C147/12,2)</f>
        <v>1545.75</v>
      </c>
      <c r="E147" s="160" t="n">
        <f aca="false">TRUNC(D147*$P$3,2)</f>
        <v>171.57</v>
      </c>
      <c r="F147" s="161" t="n">
        <f aca="false">TRUNC(IF(A147&lt;=$A$270,$D$270*$P$5,D147*$P$5),2)</f>
        <v>54.05</v>
      </c>
      <c r="G147" s="162" t="n">
        <f aca="false">TRUNC(IF(A147&lt;=$A$270,$D$270*$P$6,D147*$P$6),2)</f>
        <v>18.01</v>
      </c>
      <c r="H147" s="161" t="n">
        <f aca="false">TRUNC($P$9,2)</f>
        <v>2.29</v>
      </c>
      <c r="I147" s="161" t="n">
        <f aca="false">TRUNC(IF(A147&lt;$A$427,$D$427*$R$10+$P$10,IF(A147&gt;$A$782,$D$782*$R$10+$P$10,D147*$R$10+$P$10)),2)</f>
        <v>77.71</v>
      </c>
      <c r="J147" s="158" t="n">
        <f aca="false">TRUNC(IF(A147&lt;$A$427,($D$427*$R$11)+$P$11,IF(A147&gt;$A$782,$D$782*$R$11+$P$11,D147*$R$11+$P$11)),2)</f>
        <v>194.03</v>
      </c>
      <c r="K147" s="160" t="n">
        <f aca="false">TRUNC(IF(A147&lt;$A$427,$D$427*$R$12+$P$12,IF(A147&gt;$A$782,$D$782*$R$12+$P$12,D147*$R$12+$P$12)),2)</f>
        <v>138.66</v>
      </c>
      <c r="L147" s="163" t="n">
        <f aca="false">B147</f>
        <v>244</v>
      </c>
      <c r="M147" s="164" t="n">
        <f aca="false">A147</f>
        <v>314</v>
      </c>
      <c r="N147" s="165" t="n">
        <f aca="false">B147</f>
        <v>244</v>
      </c>
      <c r="O147" s="166" t="n">
        <f aca="false">A147</f>
        <v>314</v>
      </c>
      <c r="U147" s="171"/>
    </row>
    <row r="148" s="20" customFormat="true" ht="15.75" hidden="false" customHeight="true" outlineLevel="0" collapsed="false">
      <c r="A148" s="172" t="n">
        <v>314</v>
      </c>
      <c r="B148" s="173" t="n">
        <v>245</v>
      </c>
      <c r="C148" s="174" t="n">
        <f aca="false">ROUND($P$1*A148,2)</f>
        <v>18549.05</v>
      </c>
      <c r="D148" s="175" t="n">
        <f aca="false">TRUNC(C148/12,2)</f>
        <v>1545.75</v>
      </c>
      <c r="E148" s="176" t="n">
        <f aca="false">TRUNC(D148*$P$3,2)</f>
        <v>171.57</v>
      </c>
      <c r="F148" s="177" t="n">
        <f aca="false">TRUNC(IF(A148&lt;=$A$270,$D$270*$P$5,D148*$P$5),2)</f>
        <v>54.05</v>
      </c>
      <c r="G148" s="178" t="n">
        <f aca="false">TRUNC(IF(A148&lt;=$A$270,$D$270*$P$6,D148*$P$6),2)</f>
        <v>18.01</v>
      </c>
      <c r="H148" s="177" t="n">
        <f aca="false">TRUNC($P$9,2)</f>
        <v>2.29</v>
      </c>
      <c r="I148" s="177" t="n">
        <f aca="false">TRUNC(IF(A148&lt;$A$427,$D$427*$R$10+$P$10,IF(A148&gt;$A$782,$D$782*$R$10+$P$10,D148*$R$10+$P$10)),2)</f>
        <v>77.71</v>
      </c>
      <c r="J148" s="174" t="n">
        <f aca="false">TRUNC(IF(A148&lt;$A$427,($D$427*$R$11)+$P$11,IF(A148&gt;$A$782,$D$782*$R$11+$P$11,D148*$R$11+$P$11)),2)</f>
        <v>194.03</v>
      </c>
      <c r="K148" s="176" t="n">
        <f aca="false">TRUNC(IF(A148&lt;$A$427,$D$427*$R$12+$P$12,IF(A148&gt;$A$782,$D$782*$R$12+$P$12,D148*$R$12+$P$12)),2)</f>
        <v>138.66</v>
      </c>
      <c r="L148" s="179" t="n">
        <f aca="false">B148</f>
        <v>245</v>
      </c>
      <c r="M148" s="180" t="n">
        <f aca="false">A148</f>
        <v>314</v>
      </c>
      <c r="N148" s="181" t="n">
        <f aca="false">B148</f>
        <v>245</v>
      </c>
      <c r="O148" s="182" t="n">
        <f aca="false">A148</f>
        <v>314</v>
      </c>
      <c r="U148" s="171"/>
    </row>
    <row r="149" s="20" customFormat="true" ht="15.75" hidden="false" customHeight="true" outlineLevel="0" collapsed="false">
      <c r="A149" s="156" t="n">
        <v>314</v>
      </c>
      <c r="B149" s="157" t="n">
        <v>246</v>
      </c>
      <c r="C149" s="158" t="n">
        <f aca="false">ROUND($P$1*A149,2)</f>
        <v>18549.05</v>
      </c>
      <c r="D149" s="159" t="n">
        <f aca="false">TRUNC(C149/12,2)</f>
        <v>1545.75</v>
      </c>
      <c r="E149" s="160" t="n">
        <f aca="false">TRUNC(D149*$P$3,2)</f>
        <v>171.57</v>
      </c>
      <c r="F149" s="161" t="n">
        <f aca="false">TRUNC(IF(A149&lt;=$A$270,$D$270*$P$5,D149*$P$5),2)</f>
        <v>54.05</v>
      </c>
      <c r="G149" s="162" t="n">
        <f aca="false">TRUNC(IF(A149&lt;=$A$270,$D$270*$P$6,D149*$P$6),2)</f>
        <v>18.01</v>
      </c>
      <c r="H149" s="161" t="n">
        <f aca="false">TRUNC($P$9,2)</f>
        <v>2.29</v>
      </c>
      <c r="I149" s="161" t="n">
        <f aca="false">TRUNC(IF(A149&lt;$A$427,$D$427*$R$10+$P$10,IF(A149&gt;$A$782,$D$782*$R$10+$P$10,D149*$R$10+$P$10)),2)</f>
        <v>77.71</v>
      </c>
      <c r="J149" s="158" t="n">
        <f aca="false">TRUNC(IF(A149&lt;$A$427,($D$427*$R$11)+$P$11,IF(A149&gt;$A$782,$D$782*$R$11+$P$11,D149*$R$11+$P$11)),2)</f>
        <v>194.03</v>
      </c>
      <c r="K149" s="160" t="n">
        <f aca="false">TRUNC(IF(A149&lt;$A$427,$D$427*$R$12+$P$12,IF(A149&gt;$A$782,$D$782*$R$12+$P$12,D149*$R$12+$P$12)),2)</f>
        <v>138.66</v>
      </c>
      <c r="L149" s="163" t="n">
        <f aca="false">B149</f>
        <v>246</v>
      </c>
      <c r="M149" s="164" t="n">
        <f aca="false">A149</f>
        <v>314</v>
      </c>
      <c r="N149" s="165" t="n">
        <f aca="false">B149</f>
        <v>246</v>
      </c>
      <c r="O149" s="166" t="n">
        <f aca="false">A149</f>
        <v>314</v>
      </c>
      <c r="U149" s="171"/>
    </row>
    <row r="150" s="20" customFormat="true" ht="15.75" hidden="false" customHeight="true" outlineLevel="0" collapsed="false">
      <c r="A150" s="172" t="n">
        <v>314</v>
      </c>
      <c r="B150" s="173" t="n">
        <v>247</v>
      </c>
      <c r="C150" s="174" t="n">
        <f aca="false">ROUND($P$1*A150,2)</f>
        <v>18549.05</v>
      </c>
      <c r="D150" s="175" t="n">
        <f aca="false">TRUNC(C150/12,2)</f>
        <v>1545.75</v>
      </c>
      <c r="E150" s="176" t="n">
        <f aca="false">TRUNC(D150*$P$3,2)</f>
        <v>171.57</v>
      </c>
      <c r="F150" s="177" t="n">
        <f aca="false">TRUNC(IF(A150&lt;=$A$270,$D$270*$P$5,D150*$P$5),2)</f>
        <v>54.05</v>
      </c>
      <c r="G150" s="178" t="n">
        <f aca="false">TRUNC(IF(A150&lt;=$A$270,$D$270*$P$6,D150*$P$6),2)</f>
        <v>18.01</v>
      </c>
      <c r="H150" s="177" t="n">
        <f aca="false">TRUNC($P$9,2)</f>
        <v>2.29</v>
      </c>
      <c r="I150" s="177" t="n">
        <f aca="false">TRUNC(IF(A150&lt;$A$427,$D$427*$R$10+$P$10,IF(A150&gt;$A$782,$D$782*$R$10+$P$10,D150*$R$10+$P$10)),2)</f>
        <v>77.71</v>
      </c>
      <c r="J150" s="174" t="n">
        <f aca="false">TRUNC(IF(A150&lt;$A$427,($D$427*$R$11)+$P$11,IF(A150&gt;$A$782,$D$782*$R$11+$P$11,D150*$R$11+$P$11)),2)</f>
        <v>194.03</v>
      </c>
      <c r="K150" s="176" t="n">
        <f aca="false">TRUNC(IF(A150&lt;$A$427,$D$427*$R$12+$P$12,IF(A150&gt;$A$782,$D$782*$R$12+$P$12,D150*$R$12+$P$12)),2)</f>
        <v>138.66</v>
      </c>
      <c r="L150" s="179" t="n">
        <f aca="false">B150</f>
        <v>247</v>
      </c>
      <c r="M150" s="180" t="n">
        <f aca="false">A150</f>
        <v>314</v>
      </c>
      <c r="N150" s="181" t="n">
        <f aca="false">B150</f>
        <v>247</v>
      </c>
      <c r="O150" s="182" t="n">
        <f aca="false">A150</f>
        <v>314</v>
      </c>
      <c r="U150" s="171"/>
    </row>
    <row r="151" s="20" customFormat="true" ht="15.75" hidden="false" customHeight="true" outlineLevel="0" collapsed="false">
      <c r="A151" s="156" t="n">
        <v>314</v>
      </c>
      <c r="B151" s="157" t="n">
        <v>248</v>
      </c>
      <c r="C151" s="158" t="n">
        <f aca="false">ROUND($P$1*A151,2)</f>
        <v>18549.05</v>
      </c>
      <c r="D151" s="159" t="n">
        <f aca="false">TRUNC(C151/12,2)</f>
        <v>1545.75</v>
      </c>
      <c r="E151" s="160" t="n">
        <f aca="false">TRUNC(D151*$P$3,2)</f>
        <v>171.57</v>
      </c>
      <c r="F151" s="161" t="n">
        <f aca="false">TRUNC(IF(A151&lt;=$A$270,$D$270*$P$5,D151*$P$5),2)</f>
        <v>54.05</v>
      </c>
      <c r="G151" s="162" t="n">
        <f aca="false">TRUNC(IF(A151&lt;=$A$270,$D$270*$P$6,D151*$P$6),2)</f>
        <v>18.01</v>
      </c>
      <c r="H151" s="161" t="n">
        <f aca="false">TRUNC($P$9,2)</f>
        <v>2.29</v>
      </c>
      <c r="I151" s="161" t="n">
        <f aca="false">TRUNC(IF(A151&lt;$A$427,$D$427*$R$10+$P$10,IF(A151&gt;$A$782,$D$782*$R$10+$P$10,D151*$R$10+$P$10)),2)</f>
        <v>77.71</v>
      </c>
      <c r="J151" s="158" t="n">
        <f aca="false">TRUNC(IF(A151&lt;$A$427,($D$427*$R$11)+$P$11,IF(A151&gt;$A$782,$D$782*$R$11+$P$11,D151*$R$11+$P$11)),2)</f>
        <v>194.03</v>
      </c>
      <c r="K151" s="160" t="n">
        <f aca="false">TRUNC(IF(A151&lt;$A$427,$D$427*$R$12+$P$12,IF(A151&gt;$A$782,$D$782*$R$12+$P$12,D151*$R$12+$P$12)),2)</f>
        <v>138.66</v>
      </c>
      <c r="L151" s="163" t="n">
        <f aca="false">B151</f>
        <v>248</v>
      </c>
      <c r="M151" s="164" t="n">
        <f aca="false">A151</f>
        <v>314</v>
      </c>
      <c r="N151" s="165" t="n">
        <f aca="false">B151</f>
        <v>248</v>
      </c>
      <c r="O151" s="166" t="n">
        <f aca="false">A151</f>
        <v>314</v>
      </c>
      <c r="U151" s="171"/>
    </row>
    <row r="152" s="20" customFormat="true" ht="15.75" hidden="false" customHeight="true" outlineLevel="0" collapsed="false">
      <c r="A152" s="172" t="n">
        <v>314</v>
      </c>
      <c r="B152" s="173" t="n">
        <v>249</v>
      </c>
      <c r="C152" s="174" t="n">
        <f aca="false">ROUND($P$1*A152,2)</f>
        <v>18549.05</v>
      </c>
      <c r="D152" s="175" t="n">
        <f aca="false">TRUNC(C152/12,2)</f>
        <v>1545.75</v>
      </c>
      <c r="E152" s="176" t="n">
        <f aca="false">TRUNC(D152*$P$3,2)</f>
        <v>171.57</v>
      </c>
      <c r="F152" s="177" t="n">
        <f aca="false">TRUNC(IF(A152&lt;=$A$270,$D$270*$P$5,D152*$P$5),2)</f>
        <v>54.05</v>
      </c>
      <c r="G152" s="178" t="n">
        <f aca="false">TRUNC(IF(A152&lt;=$A$270,$D$270*$P$6,D152*$P$6),2)</f>
        <v>18.01</v>
      </c>
      <c r="H152" s="177" t="n">
        <f aca="false">TRUNC($P$9,2)</f>
        <v>2.29</v>
      </c>
      <c r="I152" s="177" t="n">
        <f aca="false">TRUNC(IF(A152&lt;$A$427,$D$427*$R$10+$P$10,IF(A152&gt;$A$782,$D$782*$R$10+$P$10,D152*$R$10+$P$10)),2)</f>
        <v>77.71</v>
      </c>
      <c r="J152" s="174" t="n">
        <f aca="false">TRUNC(IF(A152&lt;$A$427,($D$427*$R$11)+$P$11,IF(A152&gt;$A$782,$D$782*$R$11+$P$11,D152*$R$11+$P$11)),2)</f>
        <v>194.03</v>
      </c>
      <c r="K152" s="176" t="n">
        <f aca="false">TRUNC(IF(A152&lt;$A$427,$D$427*$R$12+$P$12,IF(A152&gt;$A$782,$D$782*$R$12+$P$12,D152*$R$12+$P$12)),2)</f>
        <v>138.66</v>
      </c>
      <c r="L152" s="179" t="n">
        <f aca="false">B152</f>
        <v>249</v>
      </c>
      <c r="M152" s="180" t="n">
        <f aca="false">A152</f>
        <v>314</v>
      </c>
      <c r="N152" s="181" t="n">
        <f aca="false">B152</f>
        <v>249</v>
      </c>
      <c r="O152" s="182" t="n">
        <f aca="false">A152</f>
        <v>314</v>
      </c>
      <c r="U152" s="171"/>
    </row>
    <row r="153" s="20" customFormat="true" ht="15.75" hidden="false" customHeight="true" outlineLevel="0" collapsed="false">
      <c r="A153" s="156" t="n">
        <v>314</v>
      </c>
      <c r="B153" s="157" t="n">
        <v>250</v>
      </c>
      <c r="C153" s="158" t="n">
        <f aca="false">ROUND($P$1*A153,2)</f>
        <v>18549.05</v>
      </c>
      <c r="D153" s="159" t="n">
        <f aca="false">TRUNC(C153/12,2)</f>
        <v>1545.75</v>
      </c>
      <c r="E153" s="160" t="n">
        <f aca="false">TRUNC(D153*$P$3,2)</f>
        <v>171.57</v>
      </c>
      <c r="F153" s="161" t="n">
        <f aca="false">TRUNC(IF(A153&lt;=$A$270,$D$270*$P$5,D153*$P$5),2)</f>
        <v>54.05</v>
      </c>
      <c r="G153" s="162" t="n">
        <f aca="false">TRUNC(IF(A153&lt;=$A$270,$D$270*$P$6,D153*$P$6),2)</f>
        <v>18.01</v>
      </c>
      <c r="H153" s="161" t="n">
        <f aca="false">TRUNC($P$9,2)</f>
        <v>2.29</v>
      </c>
      <c r="I153" s="161" t="n">
        <f aca="false">TRUNC(IF(A153&lt;$A$427,$D$427*$R$10+$P$10,IF(A153&gt;$A$782,$D$782*$R$10+$P$10,D153*$R$10+$P$10)),2)</f>
        <v>77.71</v>
      </c>
      <c r="J153" s="158" t="n">
        <f aca="false">TRUNC(IF(A153&lt;$A$427,($D$427*$R$11)+$P$11,IF(A153&gt;$A$782,$D$782*$R$11+$P$11,D153*$R$11+$P$11)),2)</f>
        <v>194.03</v>
      </c>
      <c r="K153" s="160" t="n">
        <f aca="false">TRUNC(IF(A153&lt;$A$427,$D$427*$R$12+$P$12,IF(A153&gt;$A$782,$D$782*$R$12+$P$12,D153*$R$12+$P$12)),2)</f>
        <v>138.66</v>
      </c>
      <c r="L153" s="163" t="n">
        <f aca="false">B153</f>
        <v>250</v>
      </c>
      <c r="M153" s="164" t="n">
        <f aca="false">A153</f>
        <v>314</v>
      </c>
      <c r="N153" s="165" t="n">
        <f aca="false">B153</f>
        <v>250</v>
      </c>
      <c r="O153" s="166" t="n">
        <f aca="false">A153</f>
        <v>314</v>
      </c>
      <c r="U153" s="171"/>
    </row>
    <row r="154" s="20" customFormat="true" ht="15.75" hidden="false" customHeight="true" outlineLevel="0" collapsed="false">
      <c r="A154" s="172" t="n">
        <v>314</v>
      </c>
      <c r="B154" s="173" t="n">
        <v>251</v>
      </c>
      <c r="C154" s="174" t="n">
        <f aca="false">ROUND($P$1*A154,2)</f>
        <v>18549.05</v>
      </c>
      <c r="D154" s="175" t="n">
        <f aca="false">TRUNC(C154/12,2)</f>
        <v>1545.75</v>
      </c>
      <c r="E154" s="176" t="n">
        <f aca="false">TRUNC(D154*$P$3,2)</f>
        <v>171.57</v>
      </c>
      <c r="F154" s="177" t="n">
        <f aca="false">TRUNC(IF(A154&lt;=$A$270,$D$270*$P$5,D154*$P$5),2)</f>
        <v>54.05</v>
      </c>
      <c r="G154" s="178" t="n">
        <f aca="false">TRUNC(IF(A154&lt;=$A$270,$D$270*$P$6,D154*$P$6),2)</f>
        <v>18.01</v>
      </c>
      <c r="H154" s="177" t="n">
        <f aca="false">TRUNC($P$9,2)</f>
        <v>2.29</v>
      </c>
      <c r="I154" s="177" t="n">
        <f aca="false">TRUNC(IF(A154&lt;$A$427,$D$427*$R$10+$P$10,IF(A154&gt;$A$782,$D$782*$R$10+$P$10,D154*$R$10+$P$10)),2)</f>
        <v>77.71</v>
      </c>
      <c r="J154" s="174" t="n">
        <f aca="false">TRUNC(IF(A154&lt;$A$427,($D$427*$R$11)+$P$11,IF(A154&gt;$A$782,$D$782*$R$11+$P$11,D154*$R$11+$P$11)),2)</f>
        <v>194.03</v>
      </c>
      <c r="K154" s="176" t="n">
        <f aca="false">TRUNC(IF(A154&lt;$A$427,$D$427*$R$12+$P$12,IF(A154&gt;$A$782,$D$782*$R$12+$P$12,D154*$R$12+$P$12)),2)</f>
        <v>138.66</v>
      </c>
      <c r="L154" s="179" t="n">
        <f aca="false">B154</f>
        <v>251</v>
      </c>
      <c r="M154" s="180" t="n">
        <f aca="false">A154</f>
        <v>314</v>
      </c>
      <c r="N154" s="181" t="n">
        <f aca="false">B154</f>
        <v>251</v>
      </c>
      <c r="O154" s="182" t="n">
        <f aca="false">A154</f>
        <v>314</v>
      </c>
      <c r="U154" s="171"/>
    </row>
    <row r="155" s="20" customFormat="true" ht="15.75" hidden="false" customHeight="true" outlineLevel="0" collapsed="false">
      <c r="A155" s="156" t="n">
        <v>314</v>
      </c>
      <c r="B155" s="157" t="n">
        <v>252</v>
      </c>
      <c r="C155" s="158" t="n">
        <f aca="false">ROUND($P$1*A155,2)</f>
        <v>18549.05</v>
      </c>
      <c r="D155" s="159" t="n">
        <f aca="false">TRUNC(C155/12,2)</f>
        <v>1545.75</v>
      </c>
      <c r="E155" s="160" t="n">
        <f aca="false">TRUNC(D155*$P$3,2)</f>
        <v>171.57</v>
      </c>
      <c r="F155" s="161" t="n">
        <f aca="false">TRUNC(IF(A155&lt;=$A$270,$D$270*$P$5,D155*$P$5),2)</f>
        <v>54.05</v>
      </c>
      <c r="G155" s="162" t="n">
        <f aca="false">TRUNC(IF(A155&lt;=$A$270,$D$270*$P$6,D155*$P$6),2)</f>
        <v>18.01</v>
      </c>
      <c r="H155" s="161" t="n">
        <f aca="false">TRUNC($P$9,2)</f>
        <v>2.29</v>
      </c>
      <c r="I155" s="161" t="n">
        <f aca="false">TRUNC(IF(A155&lt;$A$427,$D$427*$R$10+$P$10,IF(A155&gt;$A$782,$D$782*$R$10+$P$10,D155*$R$10+$P$10)),2)</f>
        <v>77.71</v>
      </c>
      <c r="J155" s="158" t="n">
        <f aca="false">TRUNC(IF(A155&lt;$A$427,($D$427*$R$11)+$P$11,IF(A155&gt;$A$782,$D$782*$R$11+$P$11,D155*$R$11+$P$11)),2)</f>
        <v>194.03</v>
      </c>
      <c r="K155" s="160" t="n">
        <f aca="false">TRUNC(IF(A155&lt;$A$427,$D$427*$R$12+$P$12,IF(A155&gt;$A$782,$D$782*$R$12+$P$12,D155*$R$12+$P$12)),2)</f>
        <v>138.66</v>
      </c>
      <c r="L155" s="163" t="n">
        <f aca="false">B155</f>
        <v>252</v>
      </c>
      <c r="M155" s="164" t="n">
        <f aca="false">A155</f>
        <v>314</v>
      </c>
      <c r="N155" s="165" t="n">
        <f aca="false">B155</f>
        <v>252</v>
      </c>
      <c r="O155" s="166" t="n">
        <f aca="false">A155</f>
        <v>314</v>
      </c>
      <c r="U155" s="171"/>
    </row>
    <row r="156" s="20" customFormat="true" ht="15.75" hidden="false" customHeight="true" outlineLevel="0" collapsed="false">
      <c r="A156" s="172" t="n">
        <v>314</v>
      </c>
      <c r="B156" s="173" t="n">
        <v>253</v>
      </c>
      <c r="C156" s="174" t="n">
        <f aca="false">ROUND($P$1*A156,2)</f>
        <v>18549.05</v>
      </c>
      <c r="D156" s="175" t="n">
        <f aca="false">TRUNC(C156/12,2)</f>
        <v>1545.75</v>
      </c>
      <c r="E156" s="176" t="n">
        <f aca="false">TRUNC(D156*$P$3,2)</f>
        <v>171.57</v>
      </c>
      <c r="F156" s="177" t="n">
        <f aca="false">TRUNC(IF(A156&lt;=$A$270,$D$270*$P$5,D156*$P$5),2)</f>
        <v>54.05</v>
      </c>
      <c r="G156" s="178" t="n">
        <f aca="false">TRUNC(IF(A156&lt;=$A$270,$D$270*$P$6,D156*$P$6),2)</f>
        <v>18.01</v>
      </c>
      <c r="H156" s="177" t="n">
        <f aca="false">TRUNC($P$9,2)</f>
        <v>2.29</v>
      </c>
      <c r="I156" s="177" t="n">
        <f aca="false">TRUNC(IF(A156&lt;$A$427,$D$427*$R$10+$P$10,IF(A156&gt;$A$782,$D$782*$R$10+$P$10,D156*$R$10+$P$10)),2)</f>
        <v>77.71</v>
      </c>
      <c r="J156" s="174" t="n">
        <f aca="false">TRUNC(IF(A156&lt;$A$427,($D$427*$R$11)+$P$11,IF(A156&gt;$A$782,$D$782*$R$11+$P$11,D156*$R$11+$P$11)),2)</f>
        <v>194.03</v>
      </c>
      <c r="K156" s="176" t="n">
        <f aca="false">TRUNC(IF(A156&lt;$A$427,$D$427*$R$12+$P$12,IF(A156&gt;$A$782,$D$782*$R$12+$P$12,D156*$R$12+$P$12)),2)</f>
        <v>138.66</v>
      </c>
      <c r="L156" s="179" t="n">
        <f aca="false">B156</f>
        <v>253</v>
      </c>
      <c r="M156" s="180" t="n">
        <f aca="false">A156</f>
        <v>314</v>
      </c>
      <c r="N156" s="181" t="n">
        <f aca="false">B156</f>
        <v>253</v>
      </c>
      <c r="O156" s="182" t="n">
        <f aca="false">A156</f>
        <v>314</v>
      </c>
      <c r="U156" s="171"/>
    </row>
    <row r="157" s="20" customFormat="true" ht="15.75" hidden="false" customHeight="true" outlineLevel="0" collapsed="false">
      <c r="A157" s="156" t="n">
        <v>314</v>
      </c>
      <c r="B157" s="157" t="n">
        <v>254</v>
      </c>
      <c r="C157" s="158" t="n">
        <f aca="false">ROUND($P$1*A157,2)</f>
        <v>18549.05</v>
      </c>
      <c r="D157" s="159" t="n">
        <f aca="false">TRUNC(C157/12,2)</f>
        <v>1545.75</v>
      </c>
      <c r="E157" s="160" t="n">
        <f aca="false">TRUNC(D157*$P$3,2)</f>
        <v>171.57</v>
      </c>
      <c r="F157" s="161" t="n">
        <f aca="false">TRUNC(IF(A157&lt;=$A$270,$D$270*$P$5,D157*$P$5),2)</f>
        <v>54.05</v>
      </c>
      <c r="G157" s="162" t="n">
        <f aca="false">TRUNC(IF(A157&lt;=$A$270,$D$270*$P$6,D157*$P$6),2)</f>
        <v>18.01</v>
      </c>
      <c r="H157" s="161" t="n">
        <f aca="false">TRUNC($P$9,2)</f>
        <v>2.29</v>
      </c>
      <c r="I157" s="161" t="n">
        <f aca="false">TRUNC(IF(A157&lt;$A$427,$D$427*$R$10+$P$10,IF(A157&gt;$A$782,$D$782*$R$10+$P$10,D157*$R$10+$P$10)),2)</f>
        <v>77.71</v>
      </c>
      <c r="J157" s="158" t="n">
        <f aca="false">TRUNC(IF(A157&lt;$A$427,($D$427*$R$11)+$P$11,IF(A157&gt;$A$782,$D$782*$R$11+$P$11,D157*$R$11+$P$11)),2)</f>
        <v>194.03</v>
      </c>
      <c r="K157" s="160" t="n">
        <f aca="false">TRUNC(IF(A157&lt;$A$427,$D$427*$R$12+$P$12,IF(A157&gt;$A$782,$D$782*$R$12+$P$12,D157*$R$12+$P$12)),2)</f>
        <v>138.66</v>
      </c>
      <c r="L157" s="163" t="n">
        <f aca="false">B157</f>
        <v>254</v>
      </c>
      <c r="M157" s="164" t="n">
        <f aca="false">A157</f>
        <v>314</v>
      </c>
      <c r="N157" s="165" t="n">
        <f aca="false">B157</f>
        <v>254</v>
      </c>
      <c r="O157" s="166" t="n">
        <f aca="false">A157</f>
        <v>314</v>
      </c>
      <c r="U157" s="171"/>
    </row>
    <row r="158" s="20" customFormat="true" ht="15.75" hidden="false" customHeight="true" outlineLevel="0" collapsed="false">
      <c r="A158" s="172" t="n">
        <v>314</v>
      </c>
      <c r="B158" s="173" t="n">
        <v>255</v>
      </c>
      <c r="C158" s="174" t="n">
        <f aca="false">ROUND($P$1*A158,2)</f>
        <v>18549.05</v>
      </c>
      <c r="D158" s="175" t="n">
        <f aca="false">TRUNC(C158/12,2)</f>
        <v>1545.75</v>
      </c>
      <c r="E158" s="176" t="n">
        <f aca="false">TRUNC(D158*$P$3,2)</f>
        <v>171.57</v>
      </c>
      <c r="F158" s="177" t="n">
        <f aca="false">TRUNC(IF(A158&lt;=$A$270,$D$270*$P$5,D158*$P$5),2)</f>
        <v>54.05</v>
      </c>
      <c r="G158" s="178" t="n">
        <f aca="false">TRUNC(IF(A158&lt;=$A$270,$D$270*$P$6,D158*$P$6),2)</f>
        <v>18.01</v>
      </c>
      <c r="H158" s="177" t="n">
        <f aca="false">TRUNC($P$9,2)</f>
        <v>2.29</v>
      </c>
      <c r="I158" s="177" t="n">
        <f aca="false">TRUNC(IF(A158&lt;$A$427,$D$427*$R$10+$P$10,IF(A158&gt;$A$782,$D$782*$R$10+$P$10,D158*$R$10+$P$10)),2)</f>
        <v>77.71</v>
      </c>
      <c r="J158" s="174" t="n">
        <f aca="false">TRUNC(IF(A158&lt;$A$427,($D$427*$R$11)+$P$11,IF(A158&gt;$A$782,$D$782*$R$11+$P$11,D158*$R$11+$P$11)),2)</f>
        <v>194.03</v>
      </c>
      <c r="K158" s="176" t="n">
        <f aca="false">TRUNC(IF(A158&lt;$A$427,$D$427*$R$12+$P$12,IF(A158&gt;$A$782,$D$782*$R$12+$P$12,D158*$R$12+$P$12)),2)</f>
        <v>138.66</v>
      </c>
      <c r="L158" s="179" t="n">
        <f aca="false">B158</f>
        <v>255</v>
      </c>
      <c r="M158" s="180" t="n">
        <f aca="false">A158</f>
        <v>314</v>
      </c>
      <c r="N158" s="181" t="n">
        <f aca="false">B158</f>
        <v>255</v>
      </c>
      <c r="O158" s="182" t="n">
        <f aca="false">A158</f>
        <v>314</v>
      </c>
      <c r="U158" s="171"/>
    </row>
    <row r="159" s="20" customFormat="true" ht="15.75" hidden="false" customHeight="true" outlineLevel="0" collapsed="false">
      <c r="A159" s="156" t="n">
        <v>314</v>
      </c>
      <c r="B159" s="157" t="n">
        <v>256</v>
      </c>
      <c r="C159" s="158" t="n">
        <f aca="false">ROUND($P$1*A159,2)</f>
        <v>18549.05</v>
      </c>
      <c r="D159" s="159" t="n">
        <f aca="false">TRUNC(C159/12,2)</f>
        <v>1545.75</v>
      </c>
      <c r="E159" s="160" t="n">
        <f aca="false">TRUNC(D159*$P$3,2)</f>
        <v>171.57</v>
      </c>
      <c r="F159" s="161" t="n">
        <f aca="false">TRUNC(IF(A159&lt;=$A$270,$D$270*$P$5,D159*$P$5),2)</f>
        <v>54.05</v>
      </c>
      <c r="G159" s="162" t="n">
        <f aca="false">TRUNC(IF(A159&lt;=$A$270,$D$270*$P$6,D159*$P$6),2)</f>
        <v>18.01</v>
      </c>
      <c r="H159" s="161" t="n">
        <f aca="false">TRUNC($P$9,2)</f>
        <v>2.29</v>
      </c>
      <c r="I159" s="161" t="n">
        <f aca="false">TRUNC(IF(A159&lt;$A$427,$D$427*$R$10+$P$10,IF(A159&gt;$A$782,$D$782*$R$10+$P$10,D159*$R$10+$P$10)),2)</f>
        <v>77.71</v>
      </c>
      <c r="J159" s="158" t="n">
        <f aca="false">TRUNC(IF(A159&lt;$A$427,($D$427*$R$11)+$P$11,IF(A159&gt;$A$782,$D$782*$R$11+$P$11,D159*$R$11+$P$11)),2)</f>
        <v>194.03</v>
      </c>
      <c r="K159" s="160" t="n">
        <f aca="false">TRUNC(IF(A159&lt;$A$427,$D$427*$R$12+$P$12,IF(A159&gt;$A$782,$D$782*$R$12+$P$12,D159*$R$12+$P$12)),2)</f>
        <v>138.66</v>
      </c>
      <c r="L159" s="163" t="n">
        <f aca="false">B159</f>
        <v>256</v>
      </c>
      <c r="M159" s="164" t="n">
        <f aca="false">A159</f>
        <v>314</v>
      </c>
      <c r="N159" s="165" t="n">
        <f aca="false">B159</f>
        <v>256</v>
      </c>
      <c r="O159" s="166" t="n">
        <f aca="false">A159</f>
        <v>314</v>
      </c>
      <c r="U159" s="171"/>
    </row>
    <row r="160" s="20" customFormat="true" ht="15.75" hidden="false" customHeight="true" outlineLevel="0" collapsed="false">
      <c r="A160" s="172" t="n">
        <v>314</v>
      </c>
      <c r="B160" s="173" t="n">
        <v>257</v>
      </c>
      <c r="C160" s="174" t="n">
        <f aca="false">ROUND($P$1*A160,2)</f>
        <v>18549.05</v>
      </c>
      <c r="D160" s="175" t="n">
        <f aca="false">TRUNC(C160/12,2)</f>
        <v>1545.75</v>
      </c>
      <c r="E160" s="176" t="n">
        <f aca="false">TRUNC(D160*$P$3,2)</f>
        <v>171.57</v>
      </c>
      <c r="F160" s="177" t="n">
        <f aca="false">TRUNC(IF(A160&lt;=$A$270,$D$270*$P$5,D160*$P$5),2)</f>
        <v>54.05</v>
      </c>
      <c r="G160" s="178" t="n">
        <f aca="false">TRUNC(IF(A160&lt;=$A$270,$D$270*$P$6,D160*$P$6),2)</f>
        <v>18.01</v>
      </c>
      <c r="H160" s="177" t="n">
        <f aca="false">TRUNC($P$9,2)</f>
        <v>2.29</v>
      </c>
      <c r="I160" s="177" t="n">
        <f aca="false">TRUNC(IF(A160&lt;$A$427,$D$427*$R$10+$P$10,IF(A160&gt;$A$782,$D$782*$R$10+$P$10,D160*$R$10+$P$10)),2)</f>
        <v>77.71</v>
      </c>
      <c r="J160" s="174" t="n">
        <f aca="false">TRUNC(IF(A160&lt;$A$427,($D$427*$R$11)+$P$11,IF(A160&gt;$A$782,$D$782*$R$11+$P$11,D160*$R$11+$P$11)),2)</f>
        <v>194.03</v>
      </c>
      <c r="K160" s="176" t="n">
        <f aca="false">TRUNC(IF(A160&lt;$A$427,$D$427*$R$12+$P$12,IF(A160&gt;$A$782,$D$782*$R$12+$P$12,D160*$R$12+$P$12)),2)</f>
        <v>138.66</v>
      </c>
      <c r="L160" s="179" t="n">
        <f aca="false">B160</f>
        <v>257</v>
      </c>
      <c r="M160" s="180" t="n">
        <f aca="false">A160</f>
        <v>314</v>
      </c>
      <c r="N160" s="181" t="n">
        <f aca="false">B160</f>
        <v>257</v>
      </c>
      <c r="O160" s="182" t="n">
        <f aca="false">A160</f>
        <v>314</v>
      </c>
      <c r="U160" s="171"/>
    </row>
    <row r="161" s="20" customFormat="true" ht="15.75" hidden="false" customHeight="true" outlineLevel="0" collapsed="false">
      <c r="A161" s="156" t="n">
        <v>314</v>
      </c>
      <c r="B161" s="157" t="n">
        <v>258</v>
      </c>
      <c r="C161" s="158" t="n">
        <f aca="false">ROUND($P$1*A161,2)</f>
        <v>18549.05</v>
      </c>
      <c r="D161" s="159" t="n">
        <f aca="false">TRUNC(C161/12,2)</f>
        <v>1545.75</v>
      </c>
      <c r="E161" s="160" t="n">
        <f aca="false">TRUNC(D161*$P$3,2)</f>
        <v>171.57</v>
      </c>
      <c r="F161" s="161" t="n">
        <f aca="false">TRUNC(IF(A161&lt;=$A$270,$D$270*$P$5,D161*$P$5),2)</f>
        <v>54.05</v>
      </c>
      <c r="G161" s="162" t="n">
        <f aca="false">TRUNC(IF(A161&lt;=$A$270,$D$270*$P$6,D161*$P$6),2)</f>
        <v>18.01</v>
      </c>
      <c r="H161" s="161" t="n">
        <f aca="false">TRUNC($P$9,2)</f>
        <v>2.29</v>
      </c>
      <c r="I161" s="161" t="n">
        <f aca="false">TRUNC(IF(A161&lt;$A$427,$D$427*$R$10+$P$10,IF(A161&gt;$A$782,$D$782*$R$10+$P$10,D161*$R$10+$P$10)),2)</f>
        <v>77.71</v>
      </c>
      <c r="J161" s="158" t="n">
        <f aca="false">TRUNC(IF(A161&lt;$A$427,($D$427*$R$11)+$P$11,IF(A161&gt;$A$782,$D$782*$R$11+$P$11,D161*$R$11+$P$11)),2)</f>
        <v>194.03</v>
      </c>
      <c r="K161" s="160" t="n">
        <f aca="false">TRUNC(IF(A161&lt;$A$427,$D$427*$R$12+$P$12,IF(A161&gt;$A$782,$D$782*$R$12+$P$12,D161*$R$12+$P$12)),2)</f>
        <v>138.66</v>
      </c>
      <c r="L161" s="163" t="n">
        <f aca="false">B161</f>
        <v>258</v>
      </c>
      <c r="M161" s="164" t="n">
        <f aca="false">A161</f>
        <v>314</v>
      </c>
      <c r="N161" s="165" t="n">
        <f aca="false">B161</f>
        <v>258</v>
      </c>
      <c r="O161" s="166" t="n">
        <f aca="false">A161</f>
        <v>314</v>
      </c>
      <c r="U161" s="171"/>
    </row>
    <row r="162" s="20" customFormat="true" ht="15.75" hidden="false" customHeight="true" outlineLevel="0" collapsed="false">
      <c r="A162" s="172" t="n">
        <v>314</v>
      </c>
      <c r="B162" s="173" t="n">
        <v>259</v>
      </c>
      <c r="C162" s="174" t="n">
        <f aca="false">ROUND($P$1*A162,2)</f>
        <v>18549.05</v>
      </c>
      <c r="D162" s="175" t="n">
        <f aca="false">TRUNC(C162/12,2)</f>
        <v>1545.75</v>
      </c>
      <c r="E162" s="176" t="n">
        <f aca="false">TRUNC(D162*$P$3,2)</f>
        <v>171.57</v>
      </c>
      <c r="F162" s="177" t="n">
        <f aca="false">TRUNC(IF(A162&lt;=$A$270,$D$270*$P$5,D162*$P$5),2)</f>
        <v>54.05</v>
      </c>
      <c r="G162" s="178" t="n">
        <f aca="false">TRUNC(IF(A162&lt;=$A$270,$D$270*$P$6,D162*$P$6),2)</f>
        <v>18.01</v>
      </c>
      <c r="H162" s="177" t="n">
        <f aca="false">TRUNC($P$9,2)</f>
        <v>2.29</v>
      </c>
      <c r="I162" s="177" t="n">
        <f aca="false">TRUNC(IF(A162&lt;$A$427,$D$427*$R$10+$P$10,IF(A162&gt;$A$782,$D$782*$R$10+$P$10,D162*$R$10+$P$10)),2)</f>
        <v>77.71</v>
      </c>
      <c r="J162" s="174" t="n">
        <f aca="false">TRUNC(IF(A162&lt;$A$427,($D$427*$R$11)+$P$11,IF(A162&gt;$A$782,$D$782*$R$11+$P$11,D162*$R$11+$P$11)),2)</f>
        <v>194.03</v>
      </c>
      <c r="K162" s="176" t="n">
        <f aca="false">TRUNC(IF(A162&lt;$A$427,$D$427*$R$12+$P$12,IF(A162&gt;$A$782,$D$782*$R$12+$P$12,D162*$R$12+$P$12)),2)</f>
        <v>138.66</v>
      </c>
      <c r="L162" s="179" t="n">
        <f aca="false">B162</f>
        <v>259</v>
      </c>
      <c r="M162" s="180" t="n">
        <f aca="false">A162</f>
        <v>314</v>
      </c>
      <c r="N162" s="181" t="n">
        <f aca="false">B162</f>
        <v>259</v>
      </c>
      <c r="O162" s="182" t="n">
        <f aca="false">A162</f>
        <v>314</v>
      </c>
      <c r="U162" s="171"/>
    </row>
    <row r="163" s="20" customFormat="true" ht="15.75" hidden="false" customHeight="true" outlineLevel="0" collapsed="false">
      <c r="A163" s="156" t="n">
        <v>314</v>
      </c>
      <c r="B163" s="157" t="n">
        <v>260</v>
      </c>
      <c r="C163" s="158" t="n">
        <f aca="false">ROUND($P$1*A163,2)</f>
        <v>18549.05</v>
      </c>
      <c r="D163" s="159" t="n">
        <f aca="false">TRUNC(C163/12,2)</f>
        <v>1545.75</v>
      </c>
      <c r="E163" s="160" t="n">
        <f aca="false">TRUNC(D163*$P$3,2)</f>
        <v>171.57</v>
      </c>
      <c r="F163" s="161" t="n">
        <f aca="false">TRUNC(IF(A163&lt;=$A$270,$D$270*$P$5,D163*$P$5),2)</f>
        <v>54.05</v>
      </c>
      <c r="G163" s="162" t="n">
        <f aca="false">TRUNC(IF(A163&lt;=$A$270,$D$270*$P$6,D163*$P$6),2)</f>
        <v>18.01</v>
      </c>
      <c r="H163" s="161" t="n">
        <f aca="false">TRUNC($P$9,2)</f>
        <v>2.29</v>
      </c>
      <c r="I163" s="161" t="n">
        <f aca="false">TRUNC(IF(A163&lt;$A$427,$D$427*$R$10+$P$10,IF(A163&gt;$A$782,$D$782*$R$10+$P$10,D163*$R$10+$P$10)),2)</f>
        <v>77.71</v>
      </c>
      <c r="J163" s="158" t="n">
        <f aca="false">TRUNC(IF(A163&lt;$A$427,($D$427*$R$11)+$P$11,IF(A163&gt;$A$782,$D$782*$R$11+$P$11,D163*$R$11+$P$11)),2)</f>
        <v>194.03</v>
      </c>
      <c r="K163" s="160" t="n">
        <f aca="false">TRUNC(IF(A163&lt;$A$427,$D$427*$R$12+$P$12,IF(A163&gt;$A$782,$D$782*$R$12+$P$12,D163*$R$12+$P$12)),2)</f>
        <v>138.66</v>
      </c>
      <c r="L163" s="163" t="n">
        <f aca="false">B163</f>
        <v>260</v>
      </c>
      <c r="M163" s="164" t="n">
        <f aca="false">A163</f>
        <v>314</v>
      </c>
      <c r="N163" s="165" t="n">
        <f aca="false">B163</f>
        <v>260</v>
      </c>
      <c r="O163" s="166" t="n">
        <f aca="false">A163</f>
        <v>314</v>
      </c>
      <c r="U163" s="171"/>
    </row>
    <row r="164" s="20" customFormat="true" ht="15.75" hidden="false" customHeight="true" outlineLevel="0" collapsed="false">
      <c r="A164" s="172" t="n">
        <v>314</v>
      </c>
      <c r="B164" s="173" t="n">
        <v>261</v>
      </c>
      <c r="C164" s="174" t="n">
        <f aca="false">ROUND($P$1*A164,2)</f>
        <v>18549.05</v>
      </c>
      <c r="D164" s="175" t="n">
        <f aca="false">TRUNC(C164/12,2)</f>
        <v>1545.75</v>
      </c>
      <c r="E164" s="176" t="n">
        <f aca="false">TRUNC(D164*$P$3,2)</f>
        <v>171.57</v>
      </c>
      <c r="F164" s="177" t="n">
        <f aca="false">TRUNC(IF(A164&lt;=$A$270,$D$270*$P$5,D164*$P$5),2)</f>
        <v>54.05</v>
      </c>
      <c r="G164" s="178" t="n">
        <f aca="false">TRUNC(IF(A164&lt;=$A$270,$D$270*$P$6,D164*$P$6),2)</f>
        <v>18.01</v>
      </c>
      <c r="H164" s="177" t="n">
        <f aca="false">TRUNC($P$9,2)</f>
        <v>2.29</v>
      </c>
      <c r="I164" s="177" t="n">
        <f aca="false">TRUNC(IF(A164&lt;$A$427,$D$427*$R$10+$P$10,IF(A164&gt;$A$782,$D$782*$R$10+$P$10,D164*$R$10+$P$10)),2)</f>
        <v>77.71</v>
      </c>
      <c r="J164" s="174" t="n">
        <f aca="false">TRUNC(IF(A164&lt;$A$427,($D$427*$R$11)+$P$11,IF(A164&gt;$A$782,$D$782*$R$11+$P$11,D164*$R$11+$P$11)),2)</f>
        <v>194.03</v>
      </c>
      <c r="K164" s="176" t="n">
        <f aca="false">TRUNC(IF(A164&lt;$A$427,$D$427*$R$12+$P$12,IF(A164&gt;$A$782,$D$782*$R$12+$P$12,D164*$R$12+$P$12)),2)</f>
        <v>138.66</v>
      </c>
      <c r="L164" s="179" t="n">
        <f aca="false">B164</f>
        <v>261</v>
      </c>
      <c r="M164" s="180" t="n">
        <f aca="false">A164</f>
        <v>314</v>
      </c>
      <c r="N164" s="181" t="n">
        <f aca="false">B164</f>
        <v>261</v>
      </c>
      <c r="O164" s="182" t="n">
        <f aca="false">A164</f>
        <v>314</v>
      </c>
      <c r="U164" s="171"/>
    </row>
    <row r="165" s="20" customFormat="true" ht="15.75" hidden="false" customHeight="true" outlineLevel="0" collapsed="false">
      <c r="A165" s="156" t="n">
        <v>314</v>
      </c>
      <c r="B165" s="157" t="n">
        <v>262</v>
      </c>
      <c r="C165" s="158" t="n">
        <f aca="false">ROUND($P$1*A165,2)</f>
        <v>18549.05</v>
      </c>
      <c r="D165" s="159" t="n">
        <f aca="false">TRUNC(C165/12,2)</f>
        <v>1545.75</v>
      </c>
      <c r="E165" s="160" t="n">
        <f aca="false">TRUNC(D165*$P$3,2)</f>
        <v>171.57</v>
      </c>
      <c r="F165" s="161" t="n">
        <f aca="false">TRUNC(IF(A165&lt;=$A$270,$D$270*$P$5,D165*$P$5),2)</f>
        <v>54.05</v>
      </c>
      <c r="G165" s="162" t="n">
        <f aca="false">TRUNC(IF(A165&lt;=$A$270,$D$270*$P$6,D165*$P$6),2)</f>
        <v>18.01</v>
      </c>
      <c r="H165" s="161" t="n">
        <f aca="false">TRUNC($P$9,2)</f>
        <v>2.29</v>
      </c>
      <c r="I165" s="161" t="n">
        <f aca="false">TRUNC(IF(A165&lt;$A$427,$D$427*$R$10+$P$10,IF(A165&gt;$A$782,$D$782*$R$10+$P$10,D165*$R$10+$P$10)),2)</f>
        <v>77.71</v>
      </c>
      <c r="J165" s="158" t="n">
        <f aca="false">TRUNC(IF(A165&lt;$A$427,($D$427*$R$11)+$P$11,IF(A165&gt;$A$782,$D$782*$R$11+$P$11,D165*$R$11+$P$11)),2)</f>
        <v>194.03</v>
      </c>
      <c r="K165" s="160" t="n">
        <f aca="false">TRUNC(IF(A165&lt;$A$427,$D$427*$R$12+$P$12,IF(A165&gt;$A$782,$D$782*$R$12+$P$12,D165*$R$12+$P$12)),2)</f>
        <v>138.66</v>
      </c>
      <c r="L165" s="163" t="n">
        <f aca="false">B165</f>
        <v>262</v>
      </c>
      <c r="M165" s="164" t="n">
        <f aca="false">A165</f>
        <v>314</v>
      </c>
      <c r="N165" s="165" t="n">
        <f aca="false">B165</f>
        <v>262</v>
      </c>
      <c r="O165" s="166" t="n">
        <f aca="false">A165</f>
        <v>314</v>
      </c>
      <c r="U165" s="171"/>
    </row>
    <row r="166" s="20" customFormat="true" ht="15.75" hidden="false" customHeight="true" outlineLevel="0" collapsed="false">
      <c r="A166" s="172" t="n">
        <v>314</v>
      </c>
      <c r="B166" s="173" t="n">
        <v>263</v>
      </c>
      <c r="C166" s="174" t="n">
        <f aca="false">ROUND($P$1*A166,2)</f>
        <v>18549.05</v>
      </c>
      <c r="D166" s="175" t="n">
        <f aca="false">TRUNC(C166/12,2)</f>
        <v>1545.75</v>
      </c>
      <c r="E166" s="176" t="n">
        <f aca="false">TRUNC(D166*$P$3,2)</f>
        <v>171.57</v>
      </c>
      <c r="F166" s="177" t="n">
        <f aca="false">TRUNC(IF(A166&lt;=$A$270,$D$270*$P$5,D166*$P$5),2)</f>
        <v>54.05</v>
      </c>
      <c r="G166" s="178" t="n">
        <f aca="false">TRUNC(IF(A166&lt;=$A$270,$D$270*$P$6,D166*$P$6),2)</f>
        <v>18.01</v>
      </c>
      <c r="H166" s="177" t="n">
        <f aca="false">TRUNC($P$9,2)</f>
        <v>2.29</v>
      </c>
      <c r="I166" s="177" t="n">
        <f aca="false">TRUNC(IF(A166&lt;$A$427,$D$427*$R$10+$P$10,IF(A166&gt;$A$782,$D$782*$R$10+$P$10,D166*$R$10+$P$10)),2)</f>
        <v>77.71</v>
      </c>
      <c r="J166" s="174" t="n">
        <f aca="false">TRUNC(IF(A166&lt;$A$427,($D$427*$R$11)+$P$11,IF(A166&gt;$A$782,$D$782*$R$11+$P$11,D166*$R$11+$P$11)),2)</f>
        <v>194.03</v>
      </c>
      <c r="K166" s="176" t="n">
        <f aca="false">TRUNC(IF(A166&lt;$A$427,$D$427*$R$12+$P$12,IF(A166&gt;$A$782,$D$782*$R$12+$P$12,D166*$R$12+$P$12)),2)</f>
        <v>138.66</v>
      </c>
      <c r="L166" s="179" t="n">
        <f aca="false">B166</f>
        <v>263</v>
      </c>
      <c r="M166" s="180" t="n">
        <f aca="false">A166</f>
        <v>314</v>
      </c>
      <c r="N166" s="181" t="n">
        <f aca="false">B166</f>
        <v>263</v>
      </c>
      <c r="O166" s="182" t="n">
        <f aca="false">A166</f>
        <v>314</v>
      </c>
      <c r="U166" s="171"/>
    </row>
    <row r="167" s="20" customFormat="true" ht="15.75" hidden="false" customHeight="true" outlineLevel="0" collapsed="false">
      <c r="A167" s="156" t="n">
        <v>314</v>
      </c>
      <c r="B167" s="157" t="n">
        <v>264</v>
      </c>
      <c r="C167" s="158" t="n">
        <f aca="false">ROUND($P$1*A167,2)</f>
        <v>18549.05</v>
      </c>
      <c r="D167" s="159" t="n">
        <f aca="false">TRUNC(C167/12,2)</f>
        <v>1545.75</v>
      </c>
      <c r="E167" s="160" t="n">
        <f aca="false">TRUNC(D167*$P$3,2)</f>
        <v>171.57</v>
      </c>
      <c r="F167" s="161" t="n">
        <f aca="false">TRUNC(IF(A167&lt;=$A$270,$D$270*$P$5,D167*$P$5),2)</f>
        <v>54.05</v>
      </c>
      <c r="G167" s="162" t="n">
        <f aca="false">TRUNC(IF(A167&lt;=$A$270,$D$270*$P$6,D167*$P$6),2)</f>
        <v>18.01</v>
      </c>
      <c r="H167" s="161" t="n">
        <f aca="false">TRUNC($P$9,2)</f>
        <v>2.29</v>
      </c>
      <c r="I167" s="161" t="n">
        <f aca="false">TRUNC(IF(A167&lt;$A$427,$D$427*$R$10+$P$10,IF(A167&gt;$A$782,$D$782*$R$10+$P$10,D167*$R$10+$P$10)),2)</f>
        <v>77.71</v>
      </c>
      <c r="J167" s="158" t="n">
        <f aca="false">TRUNC(IF(A167&lt;$A$427,($D$427*$R$11)+$P$11,IF(A167&gt;$A$782,$D$782*$R$11+$P$11,D167*$R$11+$P$11)),2)</f>
        <v>194.03</v>
      </c>
      <c r="K167" s="160" t="n">
        <f aca="false">TRUNC(IF(A167&lt;$A$427,$D$427*$R$12+$P$12,IF(A167&gt;$A$782,$D$782*$R$12+$P$12,D167*$R$12+$P$12)),2)</f>
        <v>138.66</v>
      </c>
      <c r="L167" s="163" t="n">
        <f aca="false">B167</f>
        <v>264</v>
      </c>
      <c r="M167" s="164" t="n">
        <f aca="false">A167</f>
        <v>314</v>
      </c>
      <c r="N167" s="165" t="n">
        <f aca="false">B167</f>
        <v>264</v>
      </c>
      <c r="O167" s="166" t="n">
        <f aca="false">A167</f>
        <v>314</v>
      </c>
      <c r="U167" s="171"/>
    </row>
    <row r="168" s="20" customFormat="true" ht="15.75" hidden="false" customHeight="true" outlineLevel="0" collapsed="false">
      <c r="A168" s="172" t="n">
        <v>314</v>
      </c>
      <c r="B168" s="173" t="n">
        <v>265</v>
      </c>
      <c r="C168" s="174" t="n">
        <f aca="false">ROUND($P$1*A168,2)</f>
        <v>18549.05</v>
      </c>
      <c r="D168" s="175" t="n">
        <f aca="false">TRUNC(C168/12,2)</f>
        <v>1545.75</v>
      </c>
      <c r="E168" s="176" t="n">
        <f aca="false">TRUNC(D168*$P$3,2)</f>
        <v>171.57</v>
      </c>
      <c r="F168" s="177" t="n">
        <f aca="false">TRUNC(IF(A168&lt;=$A$270,$D$270*$P$5,D168*$P$5),2)</f>
        <v>54.05</v>
      </c>
      <c r="G168" s="178" t="n">
        <f aca="false">TRUNC(IF(A168&lt;=$A$270,$D$270*$P$6,D168*$P$6),2)</f>
        <v>18.01</v>
      </c>
      <c r="H168" s="177" t="n">
        <f aca="false">TRUNC($P$9,2)</f>
        <v>2.29</v>
      </c>
      <c r="I168" s="177" t="n">
        <f aca="false">TRUNC(IF(A168&lt;$A$427,$D$427*$R$10+$P$10,IF(A168&gt;$A$782,$D$782*$R$10+$P$10,D168*$R$10+$P$10)),2)</f>
        <v>77.71</v>
      </c>
      <c r="J168" s="174" t="n">
        <f aca="false">TRUNC(IF(A168&lt;$A$427,($D$427*$R$11)+$P$11,IF(A168&gt;$A$782,$D$782*$R$11+$P$11,D168*$R$11+$P$11)),2)</f>
        <v>194.03</v>
      </c>
      <c r="K168" s="176" t="n">
        <f aca="false">TRUNC(IF(A168&lt;$A$427,$D$427*$R$12+$P$12,IF(A168&gt;$A$782,$D$782*$R$12+$P$12,D168*$R$12+$P$12)),2)</f>
        <v>138.66</v>
      </c>
      <c r="L168" s="179" t="n">
        <f aca="false">B168</f>
        <v>265</v>
      </c>
      <c r="M168" s="180" t="n">
        <f aca="false">A168</f>
        <v>314</v>
      </c>
      <c r="N168" s="181" t="n">
        <f aca="false">B168</f>
        <v>265</v>
      </c>
      <c r="O168" s="182" t="n">
        <f aca="false">A168</f>
        <v>314</v>
      </c>
      <c r="U168" s="171"/>
    </row>
    <row r="169" s="20" customFormat="true" ht="15.75" hidden="false" customHeight="true" outlineLevel="0" collapsed="false">
      <c r="A169" s="156" t="n">
        <v>314</v>
      </c>
      <c r="B169" s="157" t="n">
        <v>266</v>
      </c>
      <c r="C169" s="158" t="n">
        <f aca="false">ROUND($P$1*A169,2)</f>
        <v>18549.05</v>
      </c>
      <c r="D169" s="159" t="n">
        <f aca="false">TRUNC(C169/12,2)</f>
        <v>1545.75</v>
      </c>
      <c r="E169" s="160" t="n">
        <f aca="false">TRUNC(D169*$P$3,2)</f>
        <v>171.57</v>
      </c>
      <c r="F169" s="161" t="n">
        <f aca="false">TRUNC(IF(A169&lt;=$A$270,$D$270*$P$5,D169*$P$5),2)</f>
        <v>54.05</v>
      </c>
      <c r="G169" s="162" t="n">
        <f aca="false">TRUNC(IF(A169&lt;=$A$270,$D$270*$P$6,D169*$P$6),2)</f>
        <v>18.01</v>
      </c>
      <c r="H169" s="161" t="n">
        <f aca="false">TRUNC($P$9,2)</f>
        <v>2.29</v>
      </c>
      <c r="I169" s="161" t="n">
        <f aca="false">TRUNC(IF(A169&lt;$A$427,$D$427*$R$10+$P$10,IF(A169&gt;$A$782,$D$782*$R$10+$P$10,D169*$R$10+$P$10)),2)</f>
        <v>77.71</v>
      </c>
      <c r="J169" s="158" t="n">
        <f aca="false">TRUNC(IF(A169&lt;$A$427,($D$427*$R$11)+$P$11,IF(A169&gt;$A$782,$D$782*$R$11+$P$11,D169*$R$11+$P$11)),2)</f>
        <v>194.03</v>
      </c>
      <c r="K169" s="160" t="n">
        <f aca="false">TRUNC(IF(A169&lt;$A$427,$D$427*$R$12+$P$12,IF(A169&gt;$A$782,$D$782*$R$12+$P$12,D169*$R$12+$P$12)),2)</f>
        <v>138.66</v>
      </c>
      <c r="L169" s="163" t="n">
        <f aca="false">B169</f>
        <v>266</v>
      </c>
      <c r="M169" s="164" t="n">
        <f aca="false">A169</f>
        <v>314</v>
      </c>
      <c r="N169" s="165" t="n">
        <f aca="false">B169</f>
        <v>266</v>
      </c>
      <c r="O169" s="166" t="n">
        <f aca="false">A169</f>
        <v>314</v>
      </c>
      <c r="U169" s="171"/>
    </row>
    <row r="170" s="20" customFormat="true" ht="15.75" hidden="false" customHeight="true" outlineLevel="0" collapsed="false">
      <c r="A170" s="172" t="n">
        <v>314</v>
      </c>
      <c r="B170" s="173" t="n">
        <v>267</v>
      </c>
      <c r="C170" s="174" t="n">
        <f aca="false">ROUND($P$1*A170,2)</f>
        <v>18549.05</v>
      </c>
      <c r="D170" s="175" t="n">
        <f aca="false">TRUNC(C170/12,2)</f>
        <v>1545.75</v>
      </c>
      <c r="E170" s="176" t="n">
        <f aca="false">TRUNC(D170*$P$3,2)</f>
        <v>171.57</v>
      </c>
      <c r="F170" s="177" t="n">
        <f aca="false">TRUNC(IF(A170&lt;=$A$270,$D$270*$P$5,D170*$P$5),2)</f>
        <v>54.05</v>
      </c>
      <c r="G170" s="178" t="n">
        <f aca="false">TRUNC(IF(A170&lt;=$A$270,$D$270*$P$6,D170*$P$6),2)</f>
        <v>18.01</v>
      </c>
      <c r="H170" s="177" t="n">
        <f aca="false">TRUNC($P$9,2)</f>
        <v>2.29</v>
      </c>
      <c r="I170" s="177" t="n">
        <f aca="false">TRUNC(IF(A170&lt;$A$427,$D$427*$R$10+$P$10,IF(A170&gt;$A$782,$D$782*$R$10+$P$10,D170*$R$10+$P$10)),2)</f>
        <v>77.71</v>
      </c>
      <c r="J170" s="174" t="n">
        <f aca="false">TRUNC(IF(A170&lt;$A$427,($D$427*$R$11)+$P$11,IF(A170&gt;$A$782,$D$782*$R$11+$P$11,D170*$R$11+$P$11)),2)</f>
        <v>194.03</v>
      </c>
      <c r="K170" s="176" t="n">
        <f aca="false">TRUNC(IF(A170&lt;$A$427,$D$427*$R$12+$P$12,IF(A170&gt;$A$782,$D$782*$R$12+$P$12,D170*$R$12+$P$12)),2)</f>
        <v>138.66</v>
      </c>
      <c r="L170" s="179" t="n">
        <f aca="false">B170</f>
        <v>267</v>
      </c>
      <c r="M170" s="180" t="n">
        <f aca="false">A170</f>
        <v>314</v>
      </c>
      <c r="N170" s="181" t="n">
        <f aca="false">B170</f>
        <v>267</v>
      </c>
      <c r="O170" s="182" t="n">
        <f aca="false">A170</f>
        <v>314</v>
      </c>
      <c r="U170" s="171"/>
    </row>
    <row r="171" s="20" customFormat="true" ht="15.75" hidden="false" customHeight="true" outlineLevel="0" collapsed="false">
      <c r="A171" s="156" t="n">
        <v>314</v>
      </c>
      <c r="B171" s="157" t="n">
        <v>268</v>
      </c>
      <c r="C171" s="158" t="n">
        <f aca="false">ROUND($P$1*A171,2)</f>
        <v>18549.05</v>
      </c>
      <c r="D171" s="159" t="n">
        <f aca="false">TRUNC(C171/12,2)</f>
        <v>1545.75</v>
      </c>
      <c r="E171" s="160" t="n">
        <f aca="false">TRUNC(D171*$P$3,2)</f>
        <v>171.57</v>
      </c>
      <c r="F171" s="161" t="n">
        <f aca="false">TRUNC(IF(A171&lt;=$A$270,$D$270*$P$5,D171*$P$5),2)</f>
        <v>54.05</v>
      </c>
      <c r="G171" s="162" t="n">
        <f aca="false">TRUNC(IF(A171&lt;=$A$270,$D$270*$P$6,D171*$P$6),2)</f>
        <v>18.01</v>
      </c>
      <c r="H171" s="161" t="n">
        <f aca="false">TRUNC($P$9,2)</f>
        <v>2.29</v>
      </c>
      <c r="I171" s="161" t="n">
        <f aca="false">TRUNC(IF(A171&lt;$A$427,$D$427*$R$10+$P$10,IF(A171&gt;$A$782,$D$782*$R$10+$P$10,D171*$R$10+$P$10)),2)</f>
        <v>77.71</v>
      </c>
      <c r="J171" s="158" t="n">
        <f aca="false">TRUNC(IF(A171&lt;$A$427,($D$427*$R$11)+$P$11,IF(A171&gt;$A$782,$D$782*$R$11+$P$11,D171*$R$11+$P$11)),2)</f>
        <v>194.03</v>
      </c>
      <c r="K171" s="160" t="n">
        <f aca="false">TRUNC(IF(A171&lt;$A$427,$D$427*$R$12+$P$12,IF(A171&gt;$A$782,$D$782*$R$12+$P$12,D171*$R$12+$P$12)),2)</f>
        <v>138.66</v>
      </c>
      <c r="L171" s="163" t="n">
        <f aca="false">B171</f>
        <v>268</v>
      </c>
      <c r="M171" s="164" t="n">
        <f aca="false">A171</f>
        <v>314</v>
      </c>
      <c r="N171" s="165" t="n">
        <f aca="false">B171</f>
        <v>268</v>
      </c>
      <c r="O171" s="166" t="n">
        <f aca="false">A171</f>
        <v>314</v>
      </c>
      <c r="U171" s="171"/>
    </row>
    <row r="172" s="20" customFormat="true" ht="15.75" hidden="false" customHeight="true" outlineLevel="0" collapsed="false">
      <c r="A172" s="172" t="n">
        <v>314</v>
      </c>
      <c r="B172" s="173" t="n">
        <v>269</v>
      </c>
      <c r="C172" s="174" t="n">
        <f aca="false">ROUND($P$1*A172,2)</f>
        <v>18549.05</v>
      </c>
      <c r="D172" s="175" t="n">
        <f aca="false">TRUNC(C172/12,2)</f>
        <v>1545.75</v>
      </c>
      <c r="E172" s="176" t="n">
        <f aca="false">TRUNC(D172*$P$3,2)</f>
        <v>171.57</v>
      </c>
      <c r="F172" s="177" t="n">
        <f aca="false">TRUNC(IF(A172&lt;=$A$270,$D$270*$P$5,D172*$P$5),2)</f>
        <v>54.05</v>
      </c>
      <c r="G172" s="178" t="n">
        <f aca="false">TRUNC(IF(A172&lt;=$A$270,$D$270*$P$6,D172*$P$6),2)</f>
        <v>18.01</v>
      </c>
      <c r="H172" s="177" t="n">
        <f aca="false">TRUNC($P$9,2)</f>
        <v>2.29</v>
      </c>
      <c r="I172" s="177" t="n">
        <f aca="false">TRUNC(IF(A172&lt;$A$427,$D$427*$R$10+$P$10,IF(A172&gt;$A$782,$D$782*$R$10+$P$10,D172*$R$10+$P$10)),2)</f>
        <v>77.71</v>
      </c>
      <c r="J172" s="174" t="n">
        <f aca="false">TRUNC(IF(A172&lt;$A$427,($D$427*$R$11)+$P$11,IF(A172&gt;$A$782,$D$782*$R$11+$P$11,D172*$R$11+$P$11)),2)</f>
        <v>194.03</v>
      </c>
      <c r="K172" s="176" t="n">
        <f aca="false">TRUNC(IF(A172&lt;$A$427,$D$427*$R$12+$P$12,IF(A172&gt;$A$782,$D$782*$R$12+$P$12,D172*$R$12+$P$12)),2)</f>
        <v>138.66</v>
      </c>
      <c r="L172" s="179" t="n">
        <f aca="false">B172</f>
        <v>269</v>
      </c>
      <c r="M172" s="180" t="n">
        <f aca="false">A172</f>
        <v>314</v>
      </c>
      <c r="N172" s="181" t="n">
        <f aca="false">B172</f>
        <v>269</v>
      </c>
      <c r="O172" s="182" t="n">
        <f aca="false">A172</f>
        <v>314</v>
      </c>
      <c r="U172" s="171"/>
    </row>
    <row r="173" s="20" customFormat="true" ht="15.75" hidden="false" customHeight="true" outlineLevel="0" collapsed="false">
      <c r="A173" s="156" t="n">
        <v>314</v>
      </c>
      <c r="B173" s="157" t="n">
        <v>270</v>
      </c>
      <c r="C173" s="158" t="n">
        <f aca="false">ROUND($P$1*A173,2)</f>
        <v>18549.05</v>
      </c>
      <c r="D173" s="159" t="n">
        <f aca="false">TRUNC(C173/12,2)</f>
        <v>1545.75</v>
      </c>
      <c r="E173" s="160" t="n">
        <f aca="false">TRUNC(D173*$P$3,2)</f>
        <v>171.57</v>
      </c>
      <c r="F173" s="161" t="n">
        <f aca="false">TRUNC(IF(A173&lt;=$A$270,$D$270*$P$5,D173*$P$5),2)</f>
        <v>54.05</v>
      </c>
      <c r="G173" s="162" t="n">
        <f aca="false">TRUNC(IF(A173&lt;=$A$270,$D$270*$P$6,D173*$P$6),2)</f>
        <v>18.01</v>
      </c>
      <c r="H173" s="161" t="n">
        <f aca="false">TRUNC($P$9,2)</f>
        <v>2.29</v>
      </c>
      <c r="I173" s="161" t="n">
        <f aca="false">TRUNC(IF(A173&lt;$A$427,$D$427*$R$10+$P$10,IF(A173&gt;$A$782,$D$782*$R$10+$P$10,D173*$R$10+$P$10)),2)</f>
        <v>77.71</v>
      </c>
      <c r="J173" s="158" t="n">
        <f aca="false">TRUNC(IF(A173&lt;$A$427,($D$427*$R$11)+$P$11,IF(A173&gt;$A$782,$D$782*$R$11+$P$11,D173*$R$11+$P$11)),2)</f>
        <v>194.03</v>
      </c>
      <c r="K173" s="160" t="n">
        <f aca="false">TRUNC(IF(A173&lt;$A$427,$D$427*$R$12+$P$12,IF(A173&gt;$A$782,$D$782*$R$12+$P$12,D173*$R$12+$P$12)),2)</f>
        <v>138.66</v>
      </c>
      <c r="L173" s="163" t="n">
        <f aca="false">B173</f>
        <v>270</v>
      </c>
      <c r="M173" s="164" t="n">
        <f aca="false">A173</f>
        <v>314</v>
      </c>
      <c r="N173" s="165" t="n">
        <f aca="false">B173</f>
        <v>270</v>
      </c>
      <c r="O173" s="166" t="n">
        <f aca="false">A173</f>
        <v>314</v>
      </c>
      <c r="U173" s="171"/>
    </row>
    <row r="174" s="20" customFormat="true" ht="15.75" hidden="false" customHeight="true" outlineLevel="0" collapsed="false">
      <c r="A174" s="172" t="n">
        <v>314</v>
      </c>
      <c r="B174" s="173" t="n">
        <v>271</v>
      </c>
      <c r="C174" s="174" t="n">
        <f aca="false">ROUND($P$1*A174,2)</f>
        <v>18549.05</v>
      </c>
      <c r="D174" s="175" t="n">
        <f aca="false">TRUNC(C174/12,2)</f>
        <v>1545.75</v>
      </c>
      <c r="E174" s="176" t="n">
        <f aca="false">TRUNC(D174*$P$3,2)</f>
        <v>171.57</v>
      </c>
      <c r="F174" s="177" t="n">
        <f aca="false">TRUNC(IF(A174&lt;=$A$270,$D$270*$P$5,D174*$P$5),2)</f>
        <v>54.05</v>
      </c>
      <c r="G174" s="178" t="n">
        <f aca="false">TRUNC(IF(A174&lt;=$A$270,$D$270*$P$6,D174*$P$6),2)</f>
        <v>18.01</v>
      </c>
      <c r="H174" s="177" t="n">
        <f aca="false">TRUNC($P$9,2)</f>
        <v>2.29</v>
      </c>
      <c r="I174" s="177" t="n">
        <f aca="false">TRUNC(IF(A174&lt;$A$427,$D$427*$R$10+$P$10,IF(A174&gt;$A$782,$D$782*$R$10+$P$10,D174*$R$10+$P$10)),2)</f>
        <v>77.71</v>
      </c>
      <c r="J174" s="174" t="n">
        <f aca="false">TRUNC(IF(A174&lt;$A$427,($D$427*$R$11)+$P$11,IF(A174&gt;$A$782,$D$782*$R$11+$P$11,D174*$R$11+$P$11)),2)</f>
        <v>194.03</v>
      </c>
      <c r="K174" s="176" t="n">
        <f aca="false">TRUNC(IF(A174&lt;$A$427,$D$427*$R$12+$P$12,IF(A174&gt;$A$782,$D$782*$R$12+$P$12,D174*$R$12+$P$12)),2)</f>
        <v>138.66</v>
      </c>
      <c r="L174" s="179" t="n">
        <f aca="false">B174</f>
        <v>271</v>
      </c>
      <c r="M174" s="180" t="n">
        <f aca="false">A174</f>
        <v>314</v>
      </c>
      <c r="N174" s="181" t="n">
        <f aca="false">B174</f>
        <v>271</v>
      </c>
      <c r="O174" s="182" t="n">
        <f aca="false">A174</f>
        <v>314</v>
      </c>
      <c r="U174" s="171"/>
    </row>
    <row r="175" s="20" customFormat="true" ht="15.75" hidden="false" customHeight="true" outlineLevel="0" collapsed="false">
      <c r="A175" s="156" t="n">
        <v>314</v>
      </c>
      <c r="B175" s="157" t="n">
        <v>272</v>
      </c>
      <c r="C175" s="158" t="n">
        <f aca="false">ROUND($P$1*A175,2)</f>
        <v>18549.05</v>
      </c>
      <c r="D175" s="159" t="n">
        <f aca="false">TRUNC(C175/12,2)</f>
        <v>1545.75</v>
      </c>
      <c r="E175" s="160" t="n">
        <f aca="false">TRUNC(D175*$P$3,2)</f>
        <v>171.57</v>
      </c>
      <c r="F175" s="161" t="n">
        <f aca="false">TRUNC(IF(A175&lt;=$A$270,$D$270*$P$5,D175*$P$5),2)</f>
        <v>54.05</v>
      </c>
      <c r="G175" s="162" t="n">
        <f aca="false">TRUNC(IF(A175&lt;=$A$270,$D$270*$P$6,D175*$P$6),2)</f>
        <v>18.01</v>
      </c>
      <c r="H175" s="161" t="n">
        <f aca="false">TRUNC($P$9,2)</f>
        <v>2.29</v>
      </c>
      <c r="I175" s="161" t="n">
        <f aca="false">TRUNC(IF(A175&lt;$A$427,$D$427*$R$10+$P$10,IF(A175&gt;$A$782,$D$782*$R$10+$P$10,D175*$R$10+$P$10)),2)</f>
        <v>77.71</v>
      </c>
      <c r="J175" s="158" t="n">
        <f aca="false">TRUNC(IF(A175&lt;$A$427,($D$427*$R$11)+$P$11,IF(A175&gt;$A$782,$D$782*$R$11+$P$11,D175*$R$11+$P$11)),2)</f>
        <v>194.03</v>
      </c>
      <c r="K175" s="160" t="n">
        <f aca="false">TRUNC(IF(A175&lt;$A$427,$D$427*$R$12+$P$12,IF(A175&gt;$A$782,$D$782*$R$12+$P$12,D175*$R$12+$P$12)),2)</f>
        <v>138.66</v>
      </c>
      <c r="L175" s="163" t="n">
        <f aca="false">B175</f>
        <v>272</v>
      </c>
      <c r="M175" s="164" t="n">
        <f aca="false">A175</f>
        <v>314</v>
      </c>
      <c r="N175" s="165" t="n">
        <f aca="false">B175</f>
        <v>272</v>
      </c>
      <c r="O175" s="166" t="n">
        <f aca="false">A175</f>
        <v>314</v>
      </c>
      <c r="U175" s="171"/>
    </row>
    <row r="176" s="20" customFormat="true" ht="15.75" hidden="false" customHeight="true" outlineLevel="0" collapsed="false">
      <c r="A176" s="172" t="n">
        <v>314</v>
      </c>
      <c r="B176" s="173" t="n">
        <v>273</v>
      </c>
      <c r="C176" s="174" t="n">
        <f aca="false">ROUND($P$1*A176,2)</f>
        <v>18549.05</v>
      </c>
      <c r="D176" s="175" t="n">
        <f aca="false">TRUNC(C176/12,2)</f>
        <v>1545.75</v>
      </c>
      <c r="E176" s="176" t="n">
        <f aca="false">TRUNC(D176*$P$3,2)</f>
        <v>171.57</v>
      </c>
      <c r="F176" s="177" t="n">
        <f aca="false">TRUNC(IF(A176&lt;=$A$270,$D$270*$P$5,D176*$P$5),2)</f>
        <v>54.05</v>
      </c>
      <c r="G176" s="178" t="n">
        <f aca="false">TRUNC(IF(A176&lt;=$A$270,$D$270*$P$6,D176*$P$6),2)</f>
        <v>18.01</v>
      </c>
      <c r="H176" s="177" t="n">
        <f aca="false">TRUNC($P$9,2)</f>
        <v>2.29</v>
      </c>
      <c r="I176" s="177" t="n">
        <f aca="false">TRUNC(IF(A176&lt;$A$427,$D$427*$R$10+$P$10,IF(A176&gt;$A$782,$D$782*$R$10+$P$10,D176*$R$10+$P$10)),2)</f>
        <v>77.71</v>
      </c>
      <c r="J176" s="174" t="n">
        <f aca="false">TRUNC(IF(A176&lt;$A$427,($D$427*$R$11)+$P$11,IF(A176&gt;$A$782,$D$782*$R$11+$P$11,D176*$R$11+$P$11)),2)</f>
        <v>194.03</v>
      </c>
      <c r="K176" s="176" t="n">
        <f aca="false">TRUNC(IF(A176&lt;$A$427,$D$427*$R$12+$P$12,IF(A176&gt;$A$782,$D$782*$R$12+$P$12,D176*$R$12+$P$12)),2)</f>
        <v>138.66</v>
      </c>
      <c r="L176" s="179" t="n">
        <f aca="false">B176</f>
        <v>273</v>
      </c>
      <c r="M176" s="180" t="n">
        <f aca="false">A176</f>
        <v>314</v>
      </c>
      <c r="N176" s="181" t="n">
        <f aca="false">B176</f>
        <v>273</v>
      </c>
      <c r="O176" s="182" t="n">
        <f aca="false">A176</f>
        <v>314</v>
      </c>
      <c r="U176" s="171"/>
    </row>
    <row r="177" s="20" customFormat="true" ht="15.75" hidden="false" customHeight="true" outlineLevel="0" collapsed="false">
      <c r="A177" s="156" t="n">
        <v>314</v>
      </c>
      <c r="B177" s="157" t="n">
        <v>274</v>
      </c>
      <c r="C177" s="158" t="n">
        <f aca="false">ROUND($P$1*A177,2)</f>
        <v>18549.05</v>
      </c>
      <c r="D177" s="159" t="n">
        <f aca="false">TRUNC(C177/12,2)</f>
        <v>1545.75</v>
      </c>
      <c r="E177" s="160" t="n">
        <f aca="false">TRUNC(D177*$P$3,2)</f>
        <v>171.57</v>
      </c>
      <c r="F177" s="161" t="n">
        <f aca="false">TRUNC(IF(A177&lt;=$A$270,$D$270*$P$5,D177*$P$5),2)</f>
        <v>54.05</v>
      </c>
      <c r="G177" s="162" t="n">
        <f aca="false">TRUNC(IF(A177&lt;=$A$270,$D$270*$P$6,D177*$P$6),2)</f>
        <v>18.01</v>
      </c>
      <c r="H177" s="161" t="n">
        <f aca="false">TRUNC($P$9,2)</f>
        <v>2.29</v>
      </c>
      <c r="I177" s="161" t="n">
        <f aca="false">TRUNC(IF(A177&lt;$A$427,$D$427*$R$10+$P$10,IF(A177&gt;$A$782,$D$782*$R$10+$P$10,D177*$R$10+$P$10)),2)</f>
        <v>77.71</v>
      </c>
      <c r="J177" s="158" t="n">
        <f aca="false">TRUNC(IF(A177&lt;$A$427,($D$427*$R$11)+$P$11,IF(A177&gt;$A$782,$D$782*$R$11+$P$11,D177*$R$11+$P$11)),2)</f>
        <v>194.03</v>
      </c>
      <c r="K177" s="160" t="n">
        <f aca="false">TRUNC(IF(A177&lt;$A$427,$D$427*$R$12+$P$12,IF(A177&gt;$A$782,$D$782*$R$12+$P$12,D177*$R$12+$P$12)),2)</f>
        <v>138.66</v>
      </c>
      <c r="L177" s="163" t="n">
        <f aca="false">B177</f>
        <v>274</v>
      </c>
      <c r="M177" s="164" t="n">
        <f aca="false">A177</f>
        <v>314</v>
      </c>
      <c r="N177" s="165" t="n">
        <f aca="false">B177</f>
        <v>274</v>
      </c>
      <c r="O177" s="166" t="n">
        <f aca="false">A177</f>
        <v>314</v>
      </c>
      <c r="U177" s="171"/>
    </row>
    <row r="178" s="20" customFormat="true" ht="15.75" hidden="false" customHeight="true" outlineLevel="0" collapsed="false">
      <c r="A178" s="172" t="n">
        <v>314</v>
      </c>
      <c r="B178" s="173" t="n">
        <v>275</v>
      </c>
      <c r="C178" s="174" t="n">
        <f aca="false">ROUND($P$1*A178,2)</f>
        <v>18549.05</v>
      </c>
      <c r="D178" s="175" t="n">
        <f aca="false">TRUNC(C178/12,2)</f>
        <v>1545.75</v>
      </c>
      <c r="E178" s="176" t="n">
        <f aca="false">TRUNC(D178*$P$3,2)</f>
        <v>171.57</v>
      </c>
      <c r="F178" s="177" t="n">
        <f aca="false">TRUNC(IF(A178&lt;=$A$270,$D$270*$P$5,D178*$P$5),2)</f>
        <v>54.05</v>
      </c>
      <c r="G178" s="178" t="n">
        <f aca="false">TRUNC(IF(A178&lt;=$A$270,$D$270*$P$6,D178*$P$6),2)</f>
        <v>18.01</v>
      </c>
      <c r="H178" s="177" t="n">
        <f aca="false">TRUNC($P$9,2)</f>
        <v>2.29</v>
      </c>
      <c r="I178" s="177" t="n">
        <f aca="false">TRUNC(IF(A178&lt;$A$427,$D$427*$R$10+$P$10,IF(A178&gt;$A$782,$D$782*$R$10+$P$10,D178*$R$10+$P$10)),2)</f>
        <v>77.71</v>
      </c>
      <c r="J178" s="174" t="n">
        <f aca="false">TRUNC(IF(A178&lt;$A$427,($D$427*$R$11)+$P$11,IF(A178&gt;$A$782,$D$782*$R$11+$P$11,D178*$R$11+$P$11)),2)</f>
        <v>194.03</v>
      </c>
      <c r="K178" s="176" t="n">
        <f aca="false">TRUNC(IF(A178&lt;$A$427,$D$427*$R$12+$P$12,IF(A178&gt;$A$782,$D$782*$R$12+$P$12,D178*$R$12+$P$12)),2)</f>
        <v>138.66</v>
      </c>
      <c r="L178" s="179" t="n">
        <f aca="false">B178</f>
        <v>275</v>
      </c>
      <c r="M178" s="180" t="n">
        <f aca="false">A178</f>
        <v>314</v>
      </c>
      <c r="N178" s="181" t="n">
        <f aca="false">B178</f>
        <v>275</v>
      </c>
      <c r="O178" s="182" t="n">
        <f aca="false">A178</f>
        <v>314</v>
      </c>
      <c r="U178" s="171"/>
    </row>
    <row r="179" s="20" customFormat="true" ht="15.75" hidden="false" customHeight="true" outlineLevel="0" collapsed="false">
      <c r="A179" s="156" t="n">
        <v>314</v>
      </c>
      <c r="B179" s="157" t="n">
        <v>276</v>
      </c>
      <c r="C179" s="158" t="n">
        <f aca="false">ROUND($P$1*A179,2)</f>
        <v>18549.05</v>
      </c>
      <c r="D179" s="159" t="n">
        <f aca="false">TRUNC(C179/12,2)</f>
        <v>1545.75</v>
      </c>
      <c r="E179" s="160" t="n">
        <f aca="false">TRUNC(D179*$P$3,2)</f>
        <v>171.57</v>
      </c>
      <c r="F179" s="161" t="n">
        <f aca="false">TRUNC(IF(A179&lt;=$A$270,$D$270*$P$5,D179*$P$5),2)</f>
        <v>54.05</v>
      </c>
      <c r="G179" s="162" t="n">
        <f aca="false">TRUNC(IF(A179&lt;=$A$270,$D$270*$P$6,D179*$P$6),2)</f>
        <v>18.01</v>
      </c>
      <c r="H179" s="161" t="n">
        <f aca="false">TRUNC($P$9,2)</f>
        <v>2.29</v>
      </c>
      <c r="I179" s="161" t="n">
        <f aca="false">TRUNC(IF(A179&lt;$A$427,$D$427*$R$10+$P$10,IF(A179&gt;$A$782,$D$782*$R$10+$P$10,D179*$R$10+$P$10)),2)</f>
        <v>77.71</v>
      </c>
      <c r="J179" s="158" t="n">
        <f aca="false">TRUNC(IF(A179&lt;$A$427,($D$427*$R$11)+$P$11,IF(A179&gt;$A$782,$D$782*$R$11+$P$11,D179*$R$11+$P$11)),2)</f>
        <v>194.03</v>
      </c>
      <c r="K179" s="160" t="n">
        <f aca="false">TRUNC(IF(A179&lt;$A$427,$D$427*$R$12+$P$12,IF(A179&gt;$A$782,$D$782*$R$12+$P$12,D179*$R$12+$P$12)),2)</f>
        <v>138.66</v>
      </c>
      <c r="L179" s="163" t="n">
        <f aca="false">B179</f>
        <v>276</v>
      </c>
      <c r="M179" s="164" t="n">
        <f aca="false">A179</f>
        <v>314</v>
      </c>
      <c r="N179" s="165" t="n">
        <f aca="false">B179</f>
        <v>276</v>
      </c>
      <c r="O179" s="166" t="n">
        <f aca="false">A179</f>
        <v>314</v>
      </c>
      <c r="U179" s="171"/>
    </row>
    <row r="180" s="20" customFormat="true" ht="15.75" hidden="false" customHeight="true" outlineLevel="0" collapsed="false">
      <c r="A180" s="172" t="n">
        <v>314</v>
      </c>
      <c r="B180" s="173" t="n">
        <v>277</v>
      </c>
      <c r="C180" s="174" t="n">
        <f aca="false">ROUND($P$1*A180,2)</f>
        <v>18549.05</v>
      </c>
      <c r="D180" s="175" t="n">
        <f aca="false">TRUNC(C180/12,2)</f>
        <v>1545.75</v>
      </c>
      <c r="E180" s="176" t="n">
        <f aca="false">TRUNC(D180*$P$3,2)</f>
        <v>171.57</v>
      </c>
      <c r="F180" s="177" t="n">
        <f aca="false">TRUNC(IF(A180&lt;=$A$270,$D$270*$P$5,D180*$P$5),2)</f>
        <v>54.05</v>
      </c>
      <c r="G180" s="178" t="n">
        <f aca="false">TRUNC(IF(A180&lt;=$A$270,$D$270*$P$6,D180*$P$6),2)</f>
        <v>18.01</v>
      </c>
      <c r="H180" s="177" t="n">
        <f aca="false">TRUNC($P$9,2)</f>
        <v>2.29</v>
      </c>
      <c r="I180" s="177" t="n">
        <f aca="false">TRUNC(IF(A180&lt;$A$427,$D$427*$R$10+$P$10,IF(A180&gt;$A$782,$D$782*$R$10+$P$10,D180*$R$10+$P$10)),2)</f>
        <v>77.71</v>
      </c>
      <c r="J180" s="174" t="n">
        <f aca="false">TRUNC(IF(A180&lt;$A$427,($D$427*$R$11)+$P$11,IF(A180&gt;$A$782,$D$782*$R$11+$P$11,D180*$R$11+$P$11)),2)</f>
        <v>194.03</v>
      </c>
      <c r="K180" s="176" t="n">
        <f aca="false">TRUNC(IF(A180&lt;$A$427,$D$427*$R$12+$P$12,IF(A180&gt;$A$782,$D$782*$R$12+$P$12,D180*$R$12+$P$12)),2)</f>
        <v>138.66</v>
      </c>
      <c r="L180" s="179" t="n">
        <f aca="false">B180</f>
        <v>277</v>
      </c>
      <c r="M180" s="180" t="n">
        <f aca="false">A180</f>
        <v>314</v>
      </c>
      <c r="N180" s="181" t="n">
        <f aca="false">B180</f>
        <v>277</v>
      </c>
      <c r="O180" s="182" t="n">
        <f aca="false">A180</f>
        <v>314</v>
      </c>
      <c r="U180" s="171"/>
    </row>
    <row r="181" s="20" customFormat="true" ht="15.75" hidden="false" customHeight="true" outlineLevel="0" collapsed="false">
      <c r="A181" s="156" t="n">
        <v>314</v>
      </c>
      <c r="B181" s="157" t="n">
        <v>278</v>
      </c>
      <c r="C181" s="158" t="n">
        <f aca="false">ROUND($P$1*A181,2)</f>
        <v>18549.05</v>
      </c>
      <c r="D181" s="159" t="n">
        <f aca="false">TRUNC(C181/12,2)</f>
        <v>1545.75</v>
      </c>
      <c r="E181" s="160" t="n">
        <f aca="false">TRUNC(D181*$P$3,2)</f>
        <v>171.57</v>
      </c>
      <c r="F181" s="161" t="n">
        <f aca="false">TRUNC(IF(A181&lt;=$A$270,$D$270*$P$5,D181*$P$5),2)</f>
        <v>54.05</v>
      </c>
      <c r="G181" s="162" t="n">
        <f aca="false">TRUNC(IF(A181&lt;=$A$270,$D$270*$P$6,D181*$P$6),2)</f>
        <v>18.01</v>
      </c>
      <c r="H181" s="161" t="n">
        <f aca="false">TRUNC($P$9,2)</f>
        <v>2.29</v>
      </c>
      <c r="I181" s="161" t="n">
        <f aca="false">TRUNC(IF(A181&lt;$A$427,$D$427*$R$10+$P$10,IF(A181&gt;$A$782,$D$782*$R$10+$P$10,D181*$R$10+$P$10)),2)</f>
        <v>77.71</v>
      </c>
      <c r="J181" s="158" t="n">
        <f aca="false">TRUNC(IF(A181&lt;$A$427,($D$427*$R$11)+$P$11,IF(A181&gt;$A$782,$D$782*$R$11+$P$11,D181*$R$11+$P$11)),2)</f>
        <v>194.03</v>
      </c>
      <c r="K181" s="160" t="n">
        <f aca="false">TRUNC(IF(A181&lt;$A$427,$D$427*$R$12+$P$12,IF(A181&gt;$A$782,$D$782*$R$12+$P$12,D181*$R$12+$P$12)),2)</f>
        <v>138.66</v>
      </c>
      <c r="L181" s="163" t="n">
        <f aca="false">B181</f>
        <v>278</v>
      </c>
      <c r="M181" s="164" t="n">
        <f aca="false">A181</f>
        <v>314</v>
      </c>
      <c r="N181" s="165" t="n">
        <f aca="false">B181</f>
        <v>278</v>
      </c>
      <c r="O181" s="166" t="n">
        <f aca="false">A181</f>
        <v>314</v>
      </c>
      <c r="U181" s="171"/>
    </row>
    <row r="182" s="20" customFormat="true" ht="15.75" hidden="false" customHeight="true" outlineLevel="0" collapsed="false">
      <c r="A182" s="172" t="n">
        <v>314</v>
      </c>
      <c r="B182" s="173" t="n">
        <v>279</v>
      </c>
      <c r="C182" s="174" t="n">
        <f aca="false">ROUND($P$1*A182,2)</f>
        <v>18549.05</v>
      </c>
      <c r="D182" s="175" t="n">
        <f aca="false">TRUNC(C182/12,2)</f>
        <v>1545.75</v>
      </c>
      <c r="E182" s="176" t="n">
        <f aca="false">TRUNC(D182*$P$3,2)</f>
        <v>171.57</v>
      </c>
      <c r="F182" s="177" t="n">
        <f aca="false">TRUNC(IF(A182&lt;=$A$270,$D$270*$P$5,D182*$P$5),2)</f>
        <v>54.05</v>
      </c>
      <c r="G182" s="178" t="n">
        <f aca="false">TRUNC(IF(A182&lt;=$A$270,$D$270*$P$6,D182*$P$6),2)</f>
        <v>18.01</v>
      </c>
      <c r="H182" s="177" t="n">
        <f aca="false">TRUNC($P$9,2)</f>
        <v>2.29</v>
      </c>
      <c r="I182" s="177" t="n">
        <f aca="false">TRUNC(IF(A182&lt;$A$427,$D$427*$R$10+$P$10,IF(A182&gt;$A$782,$D$782*$R$10+$P$10,D182*$R$10+$P$10)),2)</f>
        <v>77.71</v>
      </c>
      <c r="J182" s="174" t="n">
        <f aca="false">TRUNC(IF(A182&lt;$A$427,($D$427*$R$11)+$P$11,IF(A182&gt;$A$782,$D$782*$R$11+$P$11,D182*$R$11+$P$11)),2)</f>
        <v>194.03</v>
      </c>
      <c r="K182" s="176" t="n">
        <f aca="false">TRUNC(IF(A182&lt;$A$427,$D$427*$R$12+$P$12,IF(A182&gt;$A$782,$D$782*$R$12+$P$12,D182*$R$12+$P$12)),2)</f>
        <v>138.66</v>
      </c>
      <c r="L182" s="179" t="n">
        <f aca="false">B182</f>
        <v>279</v>
      </c>
      <c r="M182" s="180" t="n">
        <f aca="false">A182</f>
        <v>314</v>
      </c>
      <c r="N182" s="181" t="n">
        <f aca="false">B182</f>
        <v>279</v>
      </c>
      <c r="O182" s="182" t="n">
        <f aca="false">A182</f>
        <v>314</v>
      </c>
      <c r="U182" s="171"/>
    </row>
    <row r="183" s="20" customFormat="true" ht="15.75" hidden="false" customHeight="true" outlineLevel="0" collapsed="false">
      <c r="A183" s="156" t="n">
        <v>314</v>
      </c>
      <c r="B183" s="157" t="n">
        <v>280</v>
      </c>
      <c r="C183" s="158" t="n">
        <f aca="false">ROUND($P$1*A183,2)</f>
        <v>18549.05</v>
      </c>
      <c r="D183" s="159" t="n">
        <f aca="false">TRUNC(C183/12,2)</f>
        <v>1545.75</v>
      </c>
      <c r="E183" s="160" t="n">
        <f aca="false">TRUNC(D183*$P$3,2)</f>
        <v>171.57</v>
      </c>
      <c r="F183" s="161" t="n">
        <f aca="false">TRUNC(IF(A183&lt;=$A$270,$D$270*$P$5,D183*$P$5),2)</f>
        <v>54.05</v>
      </c>
      <c r="G183" s="162" t="n">
        <f aca="false">TRUNC(IF(A183&lt;=$A$270,$D$270*$P$6,D183*$P$6),2)</f>
        <v>18.01</v>
      </c>
      <c r="H183" s="161" t="n">
        <f aca="false">TRUNC($P$9,2)</f>
        <v>2.29</v>
      </c>
      <c r="I183" s="161" t="n">
        <f aca="false">TRUNC(IF(A183&lt;$A$427,$D$427*$R$10+$P$10,IF(A183&gt;$A$782,$D$782*$R$10+$P$10,D183*$R$10+$P$10)),2)</f>
        <v>77.71</v>
      </c>
      <c r="J183" s="158" t="n">
        <f aca="false">TRUNC(IF(A183&lt;$A$427,($D$427*$R$11)+$P$11,IF(A183&gt;$A$782,$D$782*$R$11+$P$11,D183*$R$11+$P$11)),2)</f>
        <v>194.03</v>
      </c>
      <c r="K183" s="160" t="n">
        <f aca="false">TRUNC(IF(A183&lt;$A$427,$D$427*$R$12+$P$12,IF(A183&gt;$A$782,$D$782*$R$12+$P$12,D183*$R$12+$P$12)),2)</f>
        <v>138.66</v>
      </c>
      <c r="L183" s="163" t="n">
        <f aca="false">B183</f>
        <v>280</v>
      </c>
      <c r="M183" s="164" t="n">
        <f aca="false">A183</f>
        <v>314</v>
      </c>
      <c r="N183" s="165" t="n">
        <f aca="false">B183</f>
        <v>280</v>
      </c>
      <c r="O183" s="166" t="n">
        <f aca="false">A183</f>
        <v>314</v>
      </c>
      <c r="U183" s="171"/>
    </row>
    <row r="184" s="20" customFormat="true" ht="15.75" hidden="false" customHeight="true" outlineLevel="0" collapsed="false">
      <c r="A184" s="172" t="n">
        <v>314</v>
      </c>
      <c r="B184" s="173" t="n">
        <v>281</v>
      </c>
      <c r="C184" s="174" t="n">
        <f aca="false">ROUND($P$1*A184,2)</f>
        <v>18549.05</v>
      </c>
      <c r="D184" s="175" t="n">
        <f aca="false">TRUNC(C184/12,2)</f>
        <v>1545.75</v>
      </c>
      <c r="E184" s="176" t="n">
        <f aca="false">TRUNC(D184*$P$3,2)</f>
        <v>171.57</v>
      </c>
      <c r="F184" s="177" t="n">
        <f aca="false">TRUNC(IF(A184&lt;=$A$270,$D$270*$P$5,D184*$P$5),2)</f>
        <v>54.05</v>
      </c>
      <c r="G184" s="178" t="n">
        <f aca="false">TRUNC(IF(A184&lt;=$A$270,$D$270*$P$6,D184*$P$6),2)</f>
        <v>18.01</v>
      </c>
      <c r="H184" s="177" t="n">
        <f aca="false">TRUNC($P$9,2)</f>
        <v>2.29</v>
      </c>
      <c r="I184" s="177" t="n">
        <f aca="false">TRUNC(IF(A184&lt;$A$427,$D$427*$R$10+$P$10,IF(A184&gt;$A$782,$D$782*$R$10+$P$10,D184*$R$10+$P$10)),2)</f>
        <v>77.71</v>
      </c>
      <c r="J184" s="174" t="n">
        <f aca="false">TRUNC(IF(A184&lt;$A$427,($D$427*$R$11)+$P$11,IF(A184&gt;$A$782,$D$782*$R$11+$P$11,D184*$R$11+$P$11)),2)</f>
        <v>194.03</v>
      </c>
      <c r="K184" s="176" t="n">
        <f aca="false">TRUNC(IF(A184&lt;$A$427,$D$427*$R$12+$P$12,IF(A184&gt;$A$782,$D$782*$R$12+$P$12,D184*$R$12+$P$12)),2)</f>
        <v>138.66</v>
      </c>
      <c r="L184" s="179" t="n">
        <f aca="false">B184</f>
        <v>281</v>
      </c>
      <c r="M184" s="180" t="n">
        <f aca="false">A184</f>
        <v>314</v>
      </c>
      <c r="N184" s="181" t="n">
        <f aca="false">B184</f>
        <v>281</v>
      </c>
      <c r="O184" s="182" t="n">
        <f aca="false">A184</f>
        <v>314</v>
      </c>
      <c r="U184" s="171"/>
    </row>
    <row r="185" s="20" customFormat="true" ht="15.75" hidden="false" customHeight="true" outlineLevel="0" collapsed="false">
      <c r="A185" s="156" t="n">
        <v>314</v>
      </c>
      <c r="B185" s="157" t="n">
        <v>282</v>
      </c>
      <c r="C185" s="158" t="n">
        <f aca="false">ROUND($P$1*A185,2)</f>
        <v>18549.05</v>
      </c>
      <c r="D185" s="159" t="n">
        <f aca="false">TRUNC(C185/12,2)</f>
        <v>1545.75</v>
      </c>
      <c r="E185" s="160" t="n">
        <f aca="false">TRUNC(D185*$P$3,2)</f>
        <v>171.57</v>
      </c>
      <c r="F185" s="161" t="n">
        <f aca="false">TRUNC(IF(A185&lt;=$A$270,$D$270*$P$5,D185*$P$5),2)</f>
        <v>54.05</v>
      </c>
      <c r="G185" s="162" t="n">
        <f aca="false">TRUNC(IF(A185&lt;=$A$270,$D$270*$P$6,D185*$P$6),2)</f>
        <v>18.01</v>
      </c>
      <c r="H185" s="161" t="n">
        <f aca="false">TRUNC($P$9,2)</f>
        <v>2.29</v>
      </c>
      <c r="I185" s="161" t="n">
        <f aca="false">TRUNC(IF(A185&lt;$A$427,$D$427*$R$10+$P$10,IF(A185&gt;$A$782,$D$782*$R$10+$P$10,D185*$R$10+$P$10)),2)</f>
        <v>77.71</v>
      </c>
      <c r="J185" s="158" t="n">
        <f aca="false">TRUNC(IF(A185&lt;$A$427,($D$427*$R$11)+$P$11,IF(A185&gt;$A$782,$D$782*$R$11+$P$11,D185*$R$11+$P$11)),2)</f>
        <v>194.03</v>
      </c>
      <c r="K185" s="160" t="n">
        <f aca="false">TRUNC(IF(A185&lt;$A$427,$D$427*$R$12+$P$12,IF(A185&gt;$A$782,$D$782*$R$12+$P$12,D185*$R$12+$P$12)),2)</f>
        <v>138.66</v>
      </c>
      <c r="L185" s="163" t="n">
        <f aca="false">B185</f>
        <v>282</v>
      </c>
      <c r="M185" s="164" t="n">
        <f aca="false">A185</f>
        <v>314</v>
      </c>
      <c r="N185" s="165" t="n">
        <f aca="false">B185</f>
        <v>282</v>
      </c>
      <c r="O185" s="166" t="n">
        <f aca="false">A185</f>
        <v>314</v>
      </c>
      <c r="U185" s="171"/>
    </row>
    <row r="186" s="20" customFormat="true" ht="15.75" hidden="false" customHeight="true" outlineLevel="0" collapsed="false">
      <c r="A186" s="172" t="n">
        <v>314</v>
      </c>
      <c r="B186" s="173" t="n">
        <v>283</v>
      </c>
      <c r="C186" s="174" t="n">
        <f aca="false">ROUND($P$1*A186,2)</f>
        <v>18549.05</v>
      </c>
      <c r="D186" s="175" t="n">
        <f aca="false">TRUNC(C186/12,2)</f>
        <v>1545.75</v>
      </c>
      <c r="E186" s="176" t="n">
        <f aca="false">TRUNC(D186*$P$3,2)</f>
        <v>171.57</v>
      </c>
      <c r="F186" s="177" t="n">
        <f aca="false">TRUNC(IF(A186&lt;=$A$270,$D$270*$P$5,D186*$P$5),2)</f>
        <v>54.05</v>
      </c>
      <c r="G186" s="178" t="n">
        <f aca="false">TRUNC(IF(A186&lt;=$A$270,$D$270*$P$6,D186*$P$6),2)</f>
        <v>18.01</v>
      </c>
      <c r="H186" s="177" t="n">
        <f aca="false">TRUNC($P$9,2)</f>
        <v>2.29</v>
      </c>
      <c r="I186" s="177" t="n">
        <f aca="false">TRUNC(IF(A186&lt;$A$427,$D$427*$R$10+$P$10,IF(A186&gt;$A$782,$D$782*$R$10+$P$10,D186*$R$10+$P$10)),2)</f>
        <v>77.71</v>
      </c>
      <c r="J186" s="174" t="n">
        <f aca="false">TRUNC(IF(A186&lt;$A$427,($D$427*$R$11)+$P$11,IF(A186&gt;$A$782,$D$782*$R$11+$P$11,D186*$R$11+$P$11)),2)</f>
        <v>194.03</v>
      </c>
      <c r="K186" s="176" t="n">
        <f aca="false">TRUNC(IF(A186&lt;$A$427,$D$427*$R$12+$P$12,IF(A186&gt;$A$782,$D$782*$R$12+$P$12,D186*$R$12+$P$12)),2)</f>
        <v>138.66</v>
      </c>
      <c r="L186" s="179" t="n">
        <f aca="false">B186</f>
        <v>283</v>
      </c>
      <c r="M186" s="180" t="n">
        <f aca="false">A186</f>
        <v>314</v>
      </c>
      <c r="N186" s="181" t="n">
        <f aca="false">B186</f>
        <v>283</v>
      </c>
      <c r="O186" s="182" t="n">
        <f aca="false">A186</f>
        <v>314</v>
      </c>
      <c r="U186" s="171"/>
    </row>
    <row r="187" s="20" customFormat="true" ht="15.75" hidden="false" customHeight="true" outlineLevel="0" collapsed="false">
      <c r="A187" s="156" t="n">
        <v>314</v>
      </c>
      <c r="B187" s="157" t="n">
        <v>284</v>
      </c>
      <c r="C187" s="158" t="n">
        <f aca="false">ROUND($P$1*A187,2)</f>
        <v>18549.05</v>
      </c>
      <c r="D187" s="159" t="n">
        <f aca="false">TRUNC(C187/12,2)</f>
        <v>1545.75</v>
      </c>
      <c r="E187" s="160" t="n">
        <f aca="false">TRUNC(D187*$P$3,2)</f>
        <v>171.57</v>
      </c>
      <c r="F187" s="161" t="n">
        <f aca="false">TRUNC(IF(A187&lt;=$A$270,$D$270*$P$5,D187*$P$5),2)</f>
        <v>54.05</v>
      </c>
      <c r="G187" s="162" t="n">
        <f aca="false">TRUNC(IF(A187&lt;=$A$270,$D$270*$P$6,D187*$P$6),2)</f>
        <v>18.01</v>
      </c>
      <c r="H187" s="161" t="n">
        <f aca="false">TRUNC($P$9,2)</f>
        <v>2.29</v>
      </c>
      <c r="I187" s="161" t="n">
        <f aca="false">TRUNC(IF(A187&lt;$A$427,$D$427*$R$10+$P$10,IF(A187&gt;$A$782,$D$782*$R$10+$P$10,D187*$R$10+$P$10)),2)</f>
        <v>77.71</v>
      </c>
      <c r="J187" s="158" t="n">
        <f aca="false">TRUNC(IF(A187&lt;$A$427,($D$427*$R$11)+$P$11,IF(A187&gt;$A$782,$D$782*$R$11+$P$11,D187*$R$11+$P$11)),2)</f>
        <v>194.03</v>
      </c>
      <c r="K187" s="160" t="n">
        <f aca="false">TRUNC(IF(A187&lt;$A$427,$D$427*$R$12+$P$12,IF(A187&gt;$A$782,$D$782*$R$12+$P$12,D187*$R$12+$P$12)),2)</f>
        <v>138.66</v>
      </c>
      <c r="L187" s="163" t="n">
        <f aca="false">B187</f>
        <v>284</v>
      </c>
      <c r="M187" s="164" t="n">
        <f aca="false">A187</f>
        <v>314</v>
      </c>
      <c r="N187" s="165" t="n">
        <f aca="false">B187</f>
        <v>284</v>
      </c>
      <c r="O187" s="166" t="n">
        <f aca="false">A187</f>
        <v>314</v>
      </c>
      <c r="U187" s="171"/>
    </row>
    <row r="188" s="20" customFormat="true" ht="15.75" hidden="false" customHeight="true" outlineLevel="0" collapsed="false">
      <c r="A188" s="172" t="n">
        <v>314</v>
      </c>
      <c r="B188" s="173" t="n">
        <v>285</v>
      </c>
      <c r="C188" s="174" t="n">
        <f aca="false">ROUND($P$1*A188,2)</f>
        <v>18549.05</v>
      </c>
      <c r="D188" s="175" t="n">
        <f aca="false">TRUNC(C188/12,2)</f>
        <v>1545.75</v>
      </c>
      <c r="E188" s="176" t="n">
        <f aca="false">TRUNC(D188*$P$3,2)</f>
        <v>171.57</v>
      </c>
      <c r="F188" s="177" t="n">
        <f aca="false">TRUNC(IF(A188&lt;=$A$270,$D$270*$P$5,D188*$P$5),2)</f>
        <v>54.05</v>
      </c>
      <c r="G188" s="178" t="n">
        <f aca="false">TRUNC(IF(A188&lt;=$A$270,$D$270*$P$6,D188*$P$6),2)</f>
        <v>18.01</v>
      </c>
      <c r="H188" s="177" t="n">
        <f aca="false">TRUNC($P$9,2)</f>
        <v>2.29</v>
      </c>
      <c r="I188" s="177" t="n">
        <f aca="false">TRUNC(IF(A188&lt;$A$427,$D$427*$R$10+$P$10,IF(A188&gt;$A$782,$D$782*$R$10+$P$10,D188*$R$10+$P$10)),2)</f>
        <v>77.71</v>
      </c>
      <c r="J188" s="174" t="n">
        <f aca="false">TRUNC(IF(A188&lt;$A$427,($D$427*$R$11)+$P$11,IF(A188&gt;$A$782,$D$782*$R$11+$P$11,D188*$R$11+$P$11)),2)</f>
        <v>194.03</v>
      </c>
      <c r="K188" s="176" t="n">
        <f aca="false">TRUNC(IF(A188&lt;$A$427,$D$427*$R$12+$P$12,IF(A188&gt;$A$782,$D$782*$R$12+$P$12,D188*$R$12+$P$12)),2)</f>
        <v>138.66</v>
      </c>
      <c r="L188" s="179" t="n">
        <f aca="false">B188</f>
        <v>285</v>
      </c>
      <c r="M188" s="180" t="n">
        <f aca="false">A188</f>
        <v>314</v>
      </c>
      <c r="N188" s="181" t="n">
        <f aca="false">B188</f>
        <v>285</v>
      </c>
      <c r="O188" s="182" t="n">
        <f aca="false">A188</f>
        <v>314</v>
      </c>
      <c r="U188" s="171"/>
    </row>
    <row r="189" s="20" customFormat="true" ht="15.75" hidden="false" customHeight="true" outlineLevel="0" collapsed="false">
      <c r="A189" s="156" t="n">
        <v>314</v>
      </c>
      <c r="B189" s="157" t="n">
        <v>286</v>
      </c>
      <c r="C189" s="158" t="n">
        <f aca="false">ROUND($P$1*A189,2)</f>
        <v>18549.05</v>
      </c>
      <c r="D189" s="159" t="n">
        <f aca="false">TRUNC(C189/12,2)</f>
        <v>1545.75</v>
      </c>
      <c r="E189" s="160" t="n">
        <f aca="false">TRUNC(D189*$P$3,2)</f>
        <v>171.57</v>
      </c>
      <c r="F189" s="161" t="n">
        <f aca="false">TRUNC(IF(A189&lt;=$A$270,$D$270*$P$5,D189*$P$5),2)</f>
        <v>54.05</v>
      </c>
      <c r="G189" s="162" t="n">
        <f aca="false">TRUNC(IF(A189&lt;=$A$270,$D$270*$P$6,D189*$P$6),2)</f>
        <v>18.01</v>
      </c>
      <c r="H189" s="161" t="n">
        <f aca="false">TRUNC($P$9,2)</f>
        <v>2.29</v>
      </c>
      <c r="I189" s="161" t="n">
        <f aca="false">TRUNC(IF(A189&lt;$A$427,$D$427*$R$10+$P$10,IF(A189&gt;$A$782,$D$782*$R$10+$P$10,D189*$R$10+$P$10)),2)</f>
        <v>77.71</v>
      </c>
      <c r="J189" s="158" t="n">
        <f aca="false">TRUNC(IF(A189&lt;$A$427,($D$427*$R$11)+$P$11,IF(A189&gt;$A$782,$D$782*$R$11+$P$11,D189*$R$11+$P$11)),2)</f>
        <v>194.03</v>
      </c>
      <c r="K189" s="160" t="n">
        <f aca="false">TRUNC(IF(A189&lt;$A$427,$D$427*$R$12+$P$12,IF(A189&gt;$A$782,$D$782*$R$12+$P$12,D189*$R$12+$P$12)),2)</f>
        <v>138.66</v>
      </c>
      <c r="L189" s="163" t="n">
        <f aca="false">B189</f>
        <v>286</v>
      </c>
      <c r="M189" s="164" t="n">
        <f aca="false">A189</f>
        <v>314</v>
      </c>
      <c r="N189" s="165" t="n">
        <f aca="false">B189</f>
        <v>286</v>
      </c>
      <c r="O189" s="166" t="n">
        <f aca="false">A189</f>
        <v>314</v>
      </c>
      <c r="U189" s="171"/>
    </row>
    <row r="190" s="20" customFormat="true" ht="15.75" hidden="false" customHeight="true" outlineLevel="0" collapsed="false">
      <c r="A190" s="172" t="n">
        <v>314</v>
      </c>
      <c r="B190" s="173" t="n">
        <v>287</v>
      </c>
      <c r="C190" s="174" t="n">
        <f aca="false">ROUND($P$1*A190,2)</f>
        <v>18549.05</v>
      </c>
      <c r="D190" s="175" t="n">
        <f aca="false">TRUNC(C190/12,2)</f>
        <v>1545.75</v>
      </c>
      <c r="E190" s="176" t="n">
        <f aca="false">TRUNC(D190*$P$3,2)</f>
        <v>171.57</v>
      </c>
      <c r="F190" s="177" t="n">
        <f aca="false">TRUNC(IF(A190&lt;=$A$270,$D$270*$P$5,D190*$P$5),2)</f>
        <v>54.05</v>
      </c>
      <c r="G190" s="178" t="n">
        <f aca="false">TRUNC(IF(A190&lt;=$A$270,$D$270*$P$6,D190*$P$6),2)</f>
        <v>18.01</v>
      </c>
      <c r="H190" s="177" t="n">
        <f aca="false">TRUNC($P$9,2)</f>
        <v>2.29</v>
      </c>
      <c r="I190" s="177" t="n">
        <f aca="false">TRUNC(IF(A190&lt;$A$427,$D$427*$R$10+$P$10,IF(A190&gt;$A$782,$D$782*$R$10+$P$10,D190*$R$10+$P$10)),2)</f>
        <v>77.71</v>
      </c>
      <c r="J190" s="174" t="n">
        <f aca="false">TRUNC(IF(A190&lt;$A$427,($D$427*$R$11)+$P$11,IF(A190&gt;$A$782,$D$782*$R$11+$P$11,D190*$R$11+$P$11)),2)</f>
        <v>194.03</v>
      </c>
      <c r="K190" s="176" t="n">
        <f aca="false">TRUNC(IF(A190&lt;$A$427,$D$427*$R$12+$P$12,IF(A190&gt;$A$782,$D$782*$R$12+$P$12,D190*$R$12+$P$12)),2)</f>
        <v>138.66</v>
      </c>
      <c r="L190" s="179" t="n">
        <f aca="false">B190</f>
        <v>287</v>
      </c>
      <c r="M190" s="180" t="n">
        <f aca="false">A190</f>
        <v>314</v>
      </c>
      <c r="N190" s="181" t="n">
        <f aca="false">B190</f>
        <v>287</v>
      </c>
      <c r="O190" s="182" t="n">
        <f aca="false">A190</f>
        <v>314</v>
      </c>
      <c r="U190" s="171"/>
    </row>
    <row r="191" s="20" customFormat="true" ht="15.75" hidden="false" customHeight="true" outlineLevel="0" collapsed="false">
      <c r="A191" s="156" t="n">
        <v>314</v>
      </c>
      <c r="B191" s="157" t="n">
        <v>288</v>
      </c>
      <c r="C191" s="158" t="n">
        <f aca="false">ROUND($P$1*A191,2)</f>
        <v>18549.05</v>
      </c>
      <c r="D191" s="159" t="n">
        <f aca="false">TRUNC(C191/12,2)</f>
        <v>1545.75</v>
      </c>
      <c r="E191" s="160" t="n">
        <f aca="false">TRUNC(D191*$P$3,2)</f>
        <v>171.57</v>
      </c>
      <c r="F191" s="161" t="n">
        <f aca="false">TRUNC(IF(A191&lt;=$A$270,$D$270*$P$5,D191*$P$5),2)</f>
        <v>54.05</v>
      </c>
      <c r="G191" s="162" t="n">
        <f aca="false">TRUNC(IF(A191&lt;=$A$270,$D$270*$P$6,D191*$P$6),2)</f>
        <v>18.01</v>
      </c>
      <c r="H191" s="161" t="n">
        <f aca="false">TRUNC($P$9,2)</f>
        <v>2.29</v>
      </c>
      <c r="I191" s="161" t="n">
        <f aca="false">TRUNC(IF(A191&lt;$A$427,$D$427*$R$10+$P$10,IF(A191&gt;$A$782,$D$782*$R$10+$P$10,D191*$R$10+$P$10)),2)</f>
        <v>77.71</v>
      </c>
      <c r="J191" s="158" t="n">
        <f aca="false">TRUNC(IF(A191&lt;$A$427,($D$427*$R$11)+$P$11,IF(A191&gt;$A$782,$D$782*$R$11+$P$11,D191*$R$11+$P$11)),2)</f>
        <v>194.03</v>
      </c>
      <c r="K191" s="160" t="n">
        <f aca="false">TRUNC(IF(A191&lt;$A$427,$D$427*$R$12+$P$12,IF(A191&gt;$A$782,$D$782*$R$12+$P$12,D191*$R$12+$P$12)),2)</f>
        <v>138.66</v>
      </c>
      <c r="L191" s="163" t="n">
        <f aca="false">B191</f>
        <v>288</v>
      </c>
      <c r="M191" s="164" t="n">
        <f aca="false">A191</f>
        <v>314</v>
      </c>
      <c r="N191" s="165" t="n">
        <f aca="false">B191</f>
        <v>288</v>
      </c>
      <c r="O191" s="166" t="n">
        <f aca="false">A191</f>
        <v>314</v>
      </c>
      <c r="U191" s="171"/>
    </row>
    <row r="192" s="20" customFormat="true" ht="15.75" hidden="false" customHeight="true" outlineLevel="0" collapsed="false">
      <c r="A192" s="172" t="n">
        <v>314</v>
      </c>
      <c r="B192" s="173" t="n">
        <v>289</v>
      </c>
      <c r="C192" s="174" t="n">
        <f aca="false">ROUND($P$1*A192,2)</f>
        <v>18549.05</v>
      </c>
      <c r="D192" s="175" t="n">
        <f aca="false">TRUNC(C192/12,2)</f>
        <v>1545.75</v>
      </c>
      <c r="E192" s="176" t="n">
        <f aca="false">TRUNC(D192*$P$3,2)</f>
        <v>171.57</v>
      </c>
      <c r="F192" s="177" t="n">
        <f aca="false">TRUNC(IF(A192&lt;=$A$270,$D$270*$P$5,D192*$P$5),2)</f>
        <v>54.05</v>
      </c>
      <c r="G192" s="178" t="n">
        <f aca="false">TRUNC(IF(A192&lt;=$A$270,$D$270*$P$6,D192*$P$6),2)</f>
        <v>18.01</v>
      </c>
      <c r="H192" s="177" t="n">
        <f aca="false">TRUNC($P$9,2)</f>
        <v>2.29</v>
      </c>
      <c r="I192" s="177" t="n">
        <f aca="false">TRUNC(IF(A192&lt;$A$427,$D$427*$R$10+$P$10,IF(A192&gt;$A$782,$D$782*$R$10+$P$10,D192*$R$10+$P$10)),2)</f>
        <v>77.71</v>
      </c>
      <c r="J192" s="174" t="n">
        <f aca="false">TRUNC(IF(A192&lt;$A$427,($D$427*$R$11)+$P$11,IF(A192&gt;$A$782,$D$782*$R$11+$P$11,D192*$R$11+$P$11)),2)</f>
        <v>194.03</v>
      </c>
      <c r="K192" s="176" t="n">
        <f aca="false">TRUNC(IF(A192&lt;$A$427,$D$427*$R$12+$P$12,IF(A192&gt;$A$782,$D$782*$R$12+$P$12,D192*$R$12+$P$12)),2)</f>
        <v>138.66</v>
      </c>
      <c r="L192" s="179" t="n">
        <f aca="false">B192</f>
        <v>289</v>
      </c>
      <c r="M192" s="180" t="n">
        <f aca="false">A192</f>
        <v>314</v>
      </c>
      <c r="N192" s="181" t="n">
        <f aca="false">B192</f>
        <v>289</v>
      </c>
      <c r="O192" s="182" t="n">
        <f aca="false">A192</f>
        <v>314</v>
      </c>
      <c r="U192" s="171"/>
    </row>
    <row r="193" s="20" customFormat="true" ht="15.75" hidden="false" customHeight="true" outlineLevel="0" collapsed="false">
      <c r="A193" s="156" t="n">
        <v>314</v>
      </c>
      <c r="B193" s="157" t="n">
        <v>290</v>
      </c>
      <c r="C193" s="158" t="n">
        <f aca="false">ROUND($P$1*A193,2)</f>
        <v>18549.05</v>
      </c>
      <c r="D193" s="159" t="n">
        <f aca="false">TRUNC(C193/12,2)</f>
        <v>1545.75</v>
      </c>
      <c r="E193" s="160" t="n">
        <f aca="false">TRUNC(D193*$P$3,2)</f>
        <v>171.57</v>
      </c>
      <c r="F193" s="161" t="n">
        <f aca="false">TRUNC(IF(A193&lt;=$A$270,$D$270*$P$5,D193*$P$5),2)</f>
        <v>54.05</v>
      </c>
      <c r="G193" s="162" t="n">
        <f aca="false">TRUNC(IF(A193&lt;=$A$270,$D$270*$P$6,D193*$P$6),2)</f>
        <v>18.01</v>
      </c>
      <c r="H193" s="161" t="n">
        <f aca="false">TRUNC($P$9,2)</f>
        <v>2.29</v>
      </c>
      <c r="I193" s="161" t="n">
        <f aca="false">TRUNC(IF(A193&lt;$A$427,$D$427*$R$10+$P$10,IF(A193&gt;$A$782,$D$782*$R$10+$P$10,D193*$R$10+$P$10)),2)</f>
        <v>77.71</v>
      </c>
      <c r="J193" s="158" t="n">
        <f aca="false">TRUNC(IF(A193&lt;$A$427,($D$427*$R$11)+$P$11,IF(A193&gt;$A$782,$D$782*$R$11+$P$11,D193*$R$11+$P$11)),2)</f>
        <v>194.03</v>
      </c>
      <c r="K193" s="160" t="n">
        <f aca="false">TRUNC(IF(A193&lt;$A$427,$D$427*$R$12+$P$12,IF(A193&gt;$A$782,$D$782*$R$12+$P$12,D193*$R$12+$P$12)),2)</f>
        <v>138.66</v>
      </c>
      <c r="L193" s="163" t="n">
        <f aca="false">B193</f>
        <v>290</v>
      </c>
      <c r="M193" s="164" t="n">
        <f aca="false">A193</f>
        <v>314</v>
      </c>
      <c r="N193" s="165" t="n">
        <f aca="false">B193</f>
        <v>290</v>
      </c>
      <c r="O193" s="166" t="n">
        <f aca="false">A193</f>
        <v>314</v>
      </c>
      <c r="U193" s="171"/>
    </row>
    <row r="194" s="20" customFormat="true" ht="15.75" hidden="false" customHeight="true" outlineLevel="0" collapsed="false">
      <c r="A194" s="172" t="n">
        <v>314</v>
      </c>
      <c r="B194" s="173" t="n">
        <v>291</v>
      </c>
      <c r="C194" s="174" t="n">
        <f aca="false">ROUND($P$1*A194,2)</f>
        <v>18549.05</v>
      </c>
      <c r="D194" s="175" t="n">
        <f aca="false">TRUNC(C194/12,2)</f>
        <v>1545.75</v>
      </c>
      <c r="E194" s="176" t="n">
        <f aca="false">TRUNC(D194*$P$3,2)</f>
        <v>171.57</v>
      </c>
      <c r="F194" s="177" t="n">
        <f aca="false">TRUNC(IF(A194&lt;=$A$270,$D$270*$P$5,D194*$P$5),2)</f>
        <v>54.05</v>
      </c>
      <c r="G194" s="178" t="n">
        <f aca="false">TRUNC(IF(A194&lt;=$A$270,$D$270*$P$6,D194*$P$6),2)</f>
        <v>18.01</v>
      </c>
      <c r="H194" s="177" t="n">
        <f aca="false">TRUNC($P$9,2)</f>
        <v>2.29</v>
      </c>
      <c r="I194" s="177" t="n">
        <f aca="false">TRUNC(IF(A194&lt;$A$427,$D$427*$R$10+$P$10,IF(A194&gt;$A$782,$D$782*$R$10+$P$10,D194*$R$10+$P$10)),2)</f>
        <v>77.71</v>
      </c>
      <c r="J194" s="174" t="n">
        <f aca="false">TRUNC(IF(A194&lt;$A$427,($D$427*$R$11)+$P$11,IF(A194&gt;$A$782,$D$782*$R$11+$P$11,D194*$R$11+$P$11)),2)</f>
        <v>194.03</v>
      </c>
      <c r="K194" s="176" t="n">
        <f aca="false">TRUNC(IF(A194&lt;$A$427,$D$427*$R$12+$P$12,IF(A194&gt;$A$782,$D$782*$R$12+$P$12,D194*$R$12+$P$12)),2)</f>
        <v>138.66</v>
      </c>
      <c r="L194" s="179" t="n">
        <f aca="false">B194</f>
        <v>291</v>
      </c>
      <c r="M194" s="180" t="n">
        <f aca="false">A194</f>
        <v>314</v>
      </c>
      <c r="N194" s="181" t="n">
        <f aca="false">B194</f>
        <v>291</v>
      </c>
      <c r="O194" s="182" t="n">
        <f aca="false">A194</f>
        <v>314</v>
      </c>
      <c r="U194" s="171"/>
    </row>
    <row r="195" s="20" customFormat="true" ht="15.75" hidden="false" customHeight="true" outlineLevel="0" collapsed="false">
      <c r="A195" s="156" t="n">
        <v>314</v>
      </c>
      <c r="B195" s="157" t="n">
        <v>292</v>
      </c>
      <c r="C195" s="158" t="n">
        <f aca="false">ROUND($P$1*A195,2)</f>
        <v>18549.05</v>
      </c>
      <c r="D195" s="159" t="n">
        <f aca="false">TRUNC(C195/12,2)</f>
        <v>1545.75</v>
      </c>
      <c r="E195" s="160" t="n">
        <f aca="false">TRUNC(D195*$P$3,2)</f>
        <v>171.57</v>
      </c>
      <c r="F195" s="161" t="n">
        <f aca="false">TRUNC(IF(A195&lt;=$A$270,$D$270*$P$5,D195*$P$5),2)</f>
        <v>54.05</v>
      </c>
      <c r="G195" s="162" t="n">
        <f aca="false">TRUNC(IF(A195&lt;=$A$270,$D$270*$P$6,D195*$P$6),2)</f>
        <v>18.01</v>
      </c>
      <c r="H195" s="161" t="n">
        <f aca="false">TRUNC($P$9,2)</f>
        <v>2.29</v>
      </c>
      <c r="I195" s="161" t="n">
        <f aca="false">TRUNC(IF(A195&lt;$A$427,$D$427*$R$10+$P$10,IF(A195&gt;$A$782,$D$782*$R$10+$P$10,D195*$R$10+$P$10)),2)</f>
        <v>77.71</v>
      </c>
      <c r="J195" s="158" t="n">
        <f aca="false">TRUNC(IF(A195&lt;$A$427,($D$427*$R$11)+$P$11,IF(A195&gt;$A$782,$D$782*$R$11+$P$11,D195*$R$11+$P$11)),2)</f>
        <v>194.03</v>
      </c>
      <c r="K195" s="160" t="n">
        <f aca="false">TRUNC(IF(A195&lt;$A$427,$D$427*$R$12+$P$12,IF(A195&gt;$A$782,$D$782*$R$12+$P$12,D195*$R$12+$P$12)),2)</f>
        <v>138.66</v>
      </c>
      <c r="L195" s="163" t="n">
        <f aca="false">B195</f>
        <v>292</v>
      </c>
      <c r="M195" s="164" t="n">
        <f aca="false">A195</f>
        <v>314</v>
      </c>
      <c r="N195" s="165" t="n">
        <f aca="false">B195</f>
        <v>292</v>
      </c>
      <c r="O195" s="166" t="n">
        <f aca="false">A195</f>
        <v>314</v>
      </c>
      <c r="U195" s="171"/>
    </row>
    <row r="196" s="20" customFormat="true" ht="15.75" hidden="false" customHeight="true" outlineLevel="0" collapsed="false">
      <c r="A196" s="172" t="n">
        <v>314</v>
      </c>
      <c r="B196" s="173" t="n">
        <v>293</v>
      </c>
      <c r="C196" s="174" t="n">
        <f aca="false">ROUND($P$1*A196,2)</f>
        <v>18549.05</v>
      </c>
      <c r="D196" s="175" t="n">
        <f aca="false">TRUNC(C196/12,2)</f>
        <v>1545.75</v>
      </c>
      <c r="E196" s="176" t="n">
        <f aca="false">TRUNC(D196*$P$3,2)</f>
        <v>171.57</v>
      </c>
      <c r="F196" s="177" t="n">
        <f aca="false">TRUNC(IF(A196&lt;=$A$270,$D$270*$P$5,D196*$P$5),2)</f>
        <v>54.05</v>
      </c>
      <c r="G196" s="178" t="n">
        <f aca="false">TRUNC(IF(A196&lt;=$A$270,$D$270*$P$6,D196*$P$6),2)</f>
        <v>18.01</v>
      </c>
      <c r="H196" s="177" t="n">
        <f aca="false">TRUNC($P$9,2)</f>
        <v>2.29</v>
      </c>
      <c r="I196" s="177" t="n">
        <f aca="false">TRUNC(IF(A196&lt;$A$427,$D$427*$R$10+$P$10,IF(A196&gt;$A$782,$D$782*$R$10+$P$10,D196*$R$10+$P$10)),2)</f>
        <v>77.71</v>
      </c>
      <c r="J196" s="174" t="n">
        <f aca="false">TRUNC(IF(A196&lt;$A$427,($D$427*$R$11)+$P$11,IF(A196&gt;$A$782,$D$782*$R$11+$P$11,D196*$R$11+$P$11)),2)</f>
        <v>194.03</v>
      </c>
      <c r="K196" s="176" t="n">
        <f aca="false">TRUNC(IF(A196&lt;$A$427,$D$427*$R$12+$P$12,IF(A196&gt;$A$782,$D$782*$R$12+$P$12,D196*$R$12+$P$12)),2)</f>
        <v>138.66</v>
      </c>
      <c r="L196" s="179" t="n">
        <f aca="false">B196</f>
        <v>293</v>
      </c>
      <c r="M196" s="180" t="n">
        <f aca="false">A196</f>
        <v>314</v>
      </c>
      <c r="N196" s="181" t="n">
        <f aca="false">B196</f>
        <v>293</v>
      </c>
      <c r="O196" s="182" t="n">
        <f aca="false">A196</f>
        <v>314</v>
      </c>
      <c r="U196" s="171"/>
    </row>
    <row r="197" s="20" customFormat="true" ht="15.75" hidden="false" customHeight="true" outlineLevel="0" collapsed="false">
      <c r="A197" s="156" t="n">
        <v>314</v>
      </c>
      <c r="B197" s="157" t="n">
        <v>294</v>
      </c>
      <c r="C197" s="158" t="n">
        <f aca="false">ROUND($P$1*A197,2)</f>
        <v>18549.05</v>
      </c>
      <c r="D197" s="159" t="n">
        <f aca="false">TRUNC(C197/12,2)</f>
        <v>1545.75</v>
      </c>
      <c r="E197" s="160" t="n">
        <f aca="false">TRUNC(D197*$P$3,2)</f>
        <v>171.57</v>
      </c>
      <c r="F197" s="161" t="n">
        <f aca="false">TRUNC(IF(A197&lt;=$A$270,$D$270*$P$5,D197*$P$5),2)</f>
        <v>54.05</v>
      </c>
      <c r="G197" s="162" t="n">
        <f aca="false">TRUNC(IF(A197&lt;=$A$270,$D$270*$P$6,D197*$P$6),2)</f>
        <v>18.01</v>
      </c>
      <c r="H197" s="161" t="n">
        <f aca="false">TRUNC($P$9,2)</f>
        <v>2.29</v>
      </c>
      <c r="I197" s="161" t="n">
        <f aca="false">TRUNC(IF(A197&lt;$A$427,$D$427*$R$10+$P$10,IF(A197&gt;$A$782,$D$782*$R$10+$P$10,D197*$R$10+$P$10)),2)</f>
        <v>77.71</v>
      </c>
      <c r="J197" s="158" t="n">
        <f aca="false">TRUNC(IF(A197&lt;$A$427,($D$427*$R$11)+$P$11,IF(A197&gt;$A$782,$D$782*$R$11+$P$11,D197*$R$11+$P$11)),2)</f>
        <v>194.03</v>
      </c>
      <c r="K197" s="160" t="n">
        <f aca="false">TRUNC(IF(A197&lt;$A$427,$D$427*$R$12+$P$12,IF(A197&gt;$A$782,$D$782*$R$12+$P$12,D197*$R$12+$P$12)),2)</f>
        <v>138.66</v>
      </c>
      <c r="L197" s="163" t="n">
        <f aca="false">B197</f>
        <v>294</v>
      </c>
      <c r="M197" s="164" t="n">
        <f aca="false">A197</f>
        <v>314</v>
      </c>
      <c r="N197" s="165" t="n">
        <f aca="false">B197</f>
        <v>294</v>
      </c>
      <c r="O197" s="166" t="n">
        <f aca="false">A197</f>
        <v>314</v>
      </c>
      <c r="U197" s="171"/>
    </row>
    <row r="198" s="20" customFormat="true" ht="15.75" hidden="false" customHeight="true" outlineLevel="0" collapsed="false">
      <c r="A198" s="172" t="n">
        <v>314</v>
      </c>
      <c r="B198" s="173" t="n">
        <v>295</v>
      </c>
      <c r="C198" s="174" t="n">
        <f aca="false">ROUND($P$1*A198,2)</f>
        <v>18549.05</v>
      </c>
      <c r="D198" s="175" t="n">
        <f aca="false">TRUNC(C198/12,2)</f>
        <v>1545.75</v>
      </c>
      <c r="E198" s="176" t="n">
        <f aca="false">TRUNC(D198*$P$3,2)</f>
        <v>171.57</v>
      </c>
      <c r="F198" s="177" t="n">
        <f aca="false">TRUNC(IF(A198&lt;=$A$270,$D$270*$P$5,D198*$P$5),2)</f>
        <v>54.05</v>
      </c>
      <c r="G198" s="178" t="n">
        <f aca="false">TRUNC(IF(A198&lt;=$A$270,$D$270*$P$6,D198*$P$6),2)</f>
        <v>18.01</v>
      </c>
      <c r="H198" s="177" t="n">
        <f aca="false">TRUNC($P$9,2)</f>
        <v>2.29</v>
      </c>
      <c r="I198" s="177" t="n">
        <f aca="false">TRUNC(IF(A198&lt;$A$427,$D$427*$R$10+$P$10,IF(A198&gt;$A$782,$D$782*$R$10+$P$10,D198*$R$10+$P$10)),2)</f>
        <v>77.71</v>
      </c>
      <c r="J198" s="174" t="n">
        <f aca="false">TRUNC(IF(A198&lt;$A$427,($D$427*$R$11)+$P$11,IF(A198&gt;$A$782,$D$782*$R$11+$P$11,D198*$R$11+$P$11)),2)</f>
        <v>194.03</v>
      </c>
      <c r="K198" s="176" t="n">
        <f aca="false">TRUNC(IF(A198&lt;$A$427,$D$427*$R$12+$P$12,IF(A198&gt;$A$782,$D$782*$R$12+$P$12,D198*$R$12+$P$12)),2)</f>
        <v>138.66</v>
      </c>
      <c r="L198" s="179" t="n">
        <f aca="false">B198</f>
        <v>295</v>
      </c>
      <c r="M198" s="180" t="n">
        <f aca="false">A198</f>
        <v>314</v>
      </c>
      <c r="N198" s="181" t="n">
        <f aca="false">B198</f>
        <v>295</v>
      </c>
      <c r="O198" s="182" t="n">
        <f aca="false">A198</f>
        <v>314</v>
      </c>
      <c r="U198" s="171"/>
    </row>
    <row r="199" s="20" customFormat="true" ht="15.75" hidden="false" customHeight="true" outlineLevel="0" collapsed="false">
      <c r="A199" s="156" t="n">
        <v>314</v>
      </c>
      <c r="B199" s="157" t="n">
        <v>296</v>
      </c>
      <c r="C199" s="158" t="n">
        <f aca="false">ROUND($P$1*A199,2)</f>
        <v>18549.05</v>
      </c>
      <c r="D199" s="159" t="n">
        <f aca="false">TRUNC(C199/12,2)</f>
        <v>1545.75</v>
      </c>
      <c r="E199" s="160" t="n">
        <f aca="false">TRUNC(D199*$P$3,2)</f>
        <v>171.57</v>
      </c>
      <c r="F199" s="161" t="n">
        <f aca="false">TRUNC(IF(A199&lt;=$A$270,$D$270*$P$5,D199*$P$5),2)</f>
        <v>54.05</v>
      </c>
      <c r="G199" s="162" t="n">
        <f aca="false">TRUNC(IF(A199&lt;=$A$270,$D$270*$P$6,D199*$P$6),2)</f>
        <v>18.01</v>
      </c>
      <c r="H199" s="161" t="n">
        <f aca="false">TRUNC($P$9,2)</f>
        <v>2.29</v>
      </c>
      <c r="I199" s="161" t="n">
        <f aca="false">TRUNC(IF(A199&lt;$A$427,$D$427*$R$10+$P$10,IF(A199&gt;$A$782,$D$782*$R$10+$P$10,D199*$R$10+$P$10)),2)</f>
        <v>77.71</v>
      </c>
      <c r="J199" s="158" t="n">
        <f aca="false">TRUNC(IF(A199&lt;$A$427,($D$427*$R$11)+$P$11,IF(A199&gt;$A$782,$D$782*$R$11+$P$11,D199*$R$11+$P$11)),2)</f>
        <v>194.03</v>
      </c>
      <c r="K199" s="160" t="n">
        <f aca="false">TRUNC(IF(A199&lt;$A$427,$D$427*$R$12+$P$12,IF(A199&gt;$A$782,$D$782*$R$12+$P$12,D199*$R$12+$P$12)),2)</f>
        <v>138.66</v>
      </c>
      <c r="L199" s="163" t="n">
        <f aca="false">B199</f>
        <v>296</v>
      </c>
      <c r="M199" s="164" t="n">
        <f aca="false">A199</f>
        <v>314</v>
      </c>
      <c r="N199" s="165" t="n">
        <f aca="false">B199</f>
        <v>296</v>
      </c>
      <c r="O199" s="166" t="n">
        <f aca="false">A199</f>
        <v>314</v>
      </c>
      <c r="U199" s="171"/>
    </row>
    <row r="200" s="20" customFormat="true" ht="15.75" hidden="false" customHeight="true" outlineLevel="0" collapsed="false">
      <c r="A200" s="172" t="n">
        <v>314</v>
      </c>
      <c r="B200" s="173" t="n">
        <v>297</v>
      </c>
      <c r="C200" s="174" t="n">
        <f aca="false">ROUND($P$1*A200,2)</f>
        <v>18549.05</v>
      </c>
      <c r="D200" s="175" t="n">
        <f aca="false">TRUNC(C200/12,2)</f>
        <v>1545.75</v>
      </c>
      <c r="E200" s="176" t="n">
        <f aca="false">TRUNC(D200*$P$3,2)</f>
        <v>171.57</v>
      </c>
      <c r="F200" s="177" t="n">
        <f aca="false">TRUNC(IF(A200&lt;=$A$270,$D$270*$P$5,D200*$P$5),2)</f>
        <v>54.05</v>
      </c>
      <c r="G200" s="178" t="n">
        <f aca="false">TRUNC(IF(A200&lt;=$A$270,$D$270*$P$6,D200*$P$6),2)</f>
        <v>18.01</v>
      </c>
      <c r="H200" s="177" t="n">
        <f aca="false">TRUNC($P$9,2)</f>
        <v>2.29</v>
      </c>
      <c r="I200" s="177" t="n">
        <f aca="false">TRUNC(IF(A200&lt;$A$427,$D$427*$R$10+$P$10,IF(A200&gt;$A$782,$D$782*$R$10+$P$10,D200*$R$10+$P$10)),2)</f>
        <v>77.71</v>
      </c>
      <c r="J200" s="174" t="n">
        <f aca="false">TRUNC(IF(A200&lt;$A$427,($D$427*$R$11)+$P$11,IF(A200&gt;$A$782,$D$782*$R$11+$P$11,D200*$R$11+$P$11)),2)</f>
        <v>194.03</v>
      </c>
      <c r="K200" s="176" t="n">
        <f aca="false">TRUNC(IF(A200&lt;$A$427,$D$427*$R$12+$P$12,IF(A200&gt;$A$782,$D$782*$R$12+$P$12,D200*$R$12+$P$12)),2)</f>
        <v>138.66</v>
      </c>
      <c r="L200" s="179" t="n">
        <f aca="false">B200</f>
        <v>297</v>
      </c>
      <c r="M200" s="180" t="n">
        <f aca="false">A200</f>
        <v>314</v>
      </c>
      <c r="N200" s="181" t="n">
        <f aca="false">B200</f>
        <v>297</v>
      </c>
      <c r="O200" s="182" t="n">
        <f aca="false">A200</f>
        <v>314</v>
      </c>
      <c r="U200" s="171"/>
    </row>
    <row r="201" s="20" customFormat="true" ht="15.75" hidden="false" customHeight="true" outlineLevel="0" collapsed="false">
      <c r="A201" s="156" t="n">
        <v>315</v>
      </c>
      <c r="B201" s="157" t="n">
        <v>298</v>
      </c>
      <c r="C201" s="158" t="n">
        <f aca="false">ROUND($P$1*A201,2)</f>
        <v>18608.12</v>
      </c>
      <c r="D201" s="159" t="n">
        <f aca="false">TRUNC(C201/12,2)</f>
        <v>1550.67</v>
      </c>
      <c r="E201" s="160" t="n">
        <f aca="false">TRUNC(D201*$P$3,2)</f>
        <v>172.12</v>
      </c>
      <c r="F201" s="161" t="n">
        <f aca="false">TRUNC(IF(A201&lt;=$A$270,$D$270*$P$5,D201*$P$5),2)</f>
        <v>54.05</v>
      </c>
      <c r="G201" s="162" t="n">
        <f aca="false">TRUNC(IF(A201&lt;=$A$270,$D$270*$P$6,D201*$P$6),2)</f>
        <v>18.01</v>
      </c>
      <c r="H201" s="161" t="n">
        <f aca="false">TRUNC($P$9,2)</f>
        <v>2.29</v>
      </c>
      <c r="I201" s="161" t="n">
        <f aca="false">TRUNC(IF(A201&lt;$A$427,$D$427*$R$10+$P$10,IF(A201&gt;$A$782,$D$782*$R$10+$P$10,D201*$R$10+$P$10)),2)</f>
        <v>77.71</v>
      </c>
      <c r="J201" s="158" t="n">
        <f aca="false">TRUNC(IF(A201&lt;$A$427,($D$427*$R$11)+$P$11,IF(A201&gt;$A$782,$D$782*$R$11+$P$11,D201*$R$11+$P$11)),2)</f>
        <v>194.03</v>
      </c>
      <c r="K201" s="160" t="n">
        <f aca="false">TRUNC(IF(A201&lt;$A$427,$D$427*$R$12+$P$12,IF(A201&gt;$A$782,$D$782*$R$12+$P$12,D201*$R$12+$P$12)),2)</f>
        <v>138.66</v>
      </c>
      <c r="L201" s="163" t="n">
        <f aca="false">B201</f>
        <v>298</v>
      </c>
      <c r="M201" s="164" t="n">
        <f aca="false">A201</f>
        <v>315</v>
      </c>
      <c r="N201" s="165" t="n">
        <f aca="false">B201</f>
        <v>298</v>
      </c>
      <c r="O201" s="166" t="n">
        <f aca="false">A201</f>
        <v>315</v>
      </c>
      <c r="U201" s="171"/>
    </row>
    <row r="202" s="20" customFormat="true" ht="15.75" hidden="false" customHeight="true" outlineLevel="0" collapsed="false">
      <c r="A202" s="172" t="n">
        <v>316</v>
      </c>
      <c r="B202" s="173" t="n">
        <v>299</v>
      </c>
      <c r="C202" s="174" t="n">
        <f aca="false">ROUND($P$1*A202,2)</f>
        <v>18667.19</v>
      </c>
      <c r="D202" s="175" t="n">
        <f aca="false">TRUNC(C202/12,2)</f>
        <v>1555.59</v>
      </c>
      <c r="E202" s="176" t="n">
        <f aca="false">TRUNC(D202*$P$3,2)</f>
        <v>172.67</v>
      </c>
      <c r="F202" s="177" t="n">
        <f aca="false">TRUNC(IF(A202&lt;=$A$270,$D$270*$P$5,D202*$P$5),2)</f>
        <v>54.05</v>
      </c>
      <c r="G202" s="178" t="n">
        <f aca="false">TRUNC(IF(A202&lt;=$A$270,$D$270*$P$6,D202*$P$6),2)</f>
        <v>18.01</v>
      </c>
      <c r="H202" s="177" t="n">
        <f aca="false">TRUNC($P$9,2)</f>
        <v>2.29</v>
      </c>
      <c r="I202" s="177" t="n">
        <f aca="false">TRUNC(IF(A202&lt;$A$427,$D$427*$R$10+$P$10,IF(A202&gt;$A$782,$D$782*$R$10+$P$10,D202*$R$10+$P$10)),2)</f>
        <v>77.71</v>
      </c>
      <c r="J202" s="174" t="n">
        <f aca="false">TRUNC(IF(A202&lt;$A$427,($D$427*$R$11)+$P$11,IF(A202&gt;$A$782,$D$782*$R$11+$P$11,D202*$R$11+$P$11)),2)</f>
        <v>194.03</v>
      </c>
      <c r="K202" s="176" t="n">
        <f aca="false">TRUNC(IF(A202&lt;$A$427,$D$427*$R$12+$P$12,IF(A202&gt;$A$782,$D$782*$R$12+$P$12,D202*$R$12+$P$12)),2)</f>
        <v>138.66</v>
      </c>
      <c r="L202" s="179" t="n">
        <f aca="false">B202</f>
        <v>299</v>
      </c>
      <c r="M202" s="180" t="n">
        <f aca="false">A202</f>
        <v>316</v>
      </c>
      <c r="N202" s="181" t="n">
        <f aca="false">B202</f>
        <v>299</v>
      </c>
      <c r="O202" s="182" t="n">
        <f aca="false">A202</f>
        <v>316</v>
      </c>
      <c r="U202" s="171"/>
    </row>
    <row r="203" s="20" customFormat="true" ht="15.75" hidden="false" customHeight="true" outlineLevel="0" collapsed="false">
      <c r="A203" s="156" t="n">
        <v>316</v>
      </c>
      <c r="B203" s="157" t="n">
        <v>300</v>
      </c>
      <c r="C203" s="158" t="n">
        <f aca="false">ROUND($P$1*A203,2)</f>
        <v>18667.19</v>
      </c>
      <c r="D203" s="159" t="n">
        <f aca="false">TRUNC(C203/12,2)</f>
        <v>1555.59</v>
      </c>
      <c r="E203" s="160" t="n">
        <f aca="false">TRUNC(D203*$P$3,2)</f>
        <v>172.67</v>
      </c>
      <c r="F203" s="161" t="n">
        <f aca="false">TRUNC(IF(A203&lt;=$A$270,$D$270*$P$5,D203*$P$5),2)</f>
        <v>54.05</v>
      </c>
      <c r="G203" s="162" t="n">
        <f aca="false">TRUNC(IF(A203&lt;=$A$270,$D$270*$P$6,D203*$P$6),2)</f>
        <v>18.01</v>
      </c>
      <c r="H203" s="161" t="n">
        <f aca="false">TRUNC($P$9,2)</f>
        <v>2.29</v>
      </c>
      <c r="I203" s="161" t="n">
        <f aca="false">TRUNC(IF(A203&lt;$A$427,$D$427*$R$10+$P$10,IF(A203&gt;$A$782,$D$782*$R$10+$P$10,D203*$R$10+$P$10)),2)</f>
        <v>77.71</v>
      </c>
      <c r="J203" s="158" t="n">
        <f aca="false">TRUNC(IF(A203&lt;$A$427,($D$427*$R$11)+$P$11,IF(A203&gt;$A$782,$D$782*$R$11+$P$11,D203*$R$11+$P$11)),2)</f>
        <v>194.03</v>
      </c>
      <c r="K203" s="160" t="n">
        <f aca="false">TRUNC(IF(A203&lt;$A$427,$D$427*$R$12+$P$12,IF(A203&gt;$A$782,$D$782*$R$12+$P$12,D203*$R$12+$P$12)),2)</f>
        <v>138.66</v>
      </c>
      <c r="L203" s="163" t="n">
        <f aca="false">B203</f>
        <v>300</v>
      </c>
      <c r="M203" s="164" t="n">
        <f aca="false">A203</f>
        <v>316</v>
      </c>
      <c r="N203" s="165" t="n">
        <f aca="false">B203</f>
        <v>300</v>
      </c>
      <c r="O203" s="166" t="n">
        <f aca="false">A203</f>
        <v>316</v>
      </c>
      <c r="U203" s="171"/>
    </row>
    <row r="204" s="20" customFormat="true" ht="15.75" hidden="false" customHeight="true" outlineLevel="0" collapsed="false">
      <c r="A204" s="172" t="n">
        <v>316</v>
      </c>
      <c r="B204" s="173" t="n">
        <v>301</v>
      </c>
      <c r="C204" s="174" t="n">
        <f aca="false">ROUND($P$1*A204,2)</f>
        <v>18667.19</v>
      </c>
      <c r="D204" s="175" t="n">
        <f aca="false">TRUNC(C204/12,2)</f>
        <v>1555.59</v>
      </c>
      <c r="E204" s="176" t="n">
        <f aca="false">TRUNC(D204*$P$3,2)</f>
        <v>172.67</v>
      </c>
      <c r="F204" s="177" t="n">
        <f aca="false">TRUNC(IF(A204&lt;=$A$270,$D$270*$P$5,D204*$P$5),2)</f>
        <v>54.05</v>
      </c>
      <c r="G204" s="178" t="n">
        <f aca="false">TRUNC(IF(A204&lt;=$A$270,$D$270*$P$6,D204*$P$6),2)</f>
        <v>18.01</v>
      </c>
      <c r="H204" s="177" t="n">
        <f aca="false">TRUNC($P$9,2)</f>
        <v>2.29</v>
      </c>
      <c r="I204" s="177" t="n">
        <f aca="false">TRUNC(IF(A204&lt;$A$427,$D$427*$R$10+$P$10,IF(A204&gt;$A$782,$D$782*$R$10+$P$10,D204*$R$10+$P$10)),2)</f>
        <v>77.71</v>
      </c>
      <c r="J204" s="174" t="n">
        <f aca="false">TRUNC(IF(A204&lt;$A$427,($D$427*$R$11)+$P$11,IF(A204&gt;$A$782,$D$782*$R$11+$P$11,D204*$R$11+$P$11)),2)</f>
        <v>194.03</v>
      </c>
      <c r="K204" s="176" t="n">
        <f aca="false">TRUNC(IF(A204&lt;$A$427,$D$427*$R$12+$P$12,IF(A204&gt;$A$782,$D$782*$R$12+$P$12,D204*$R$12+$P$12)),2)</f>
        <v>138.66</v>
      </c>
      <c r="L204" s="179" t="n">
        <f aca="false">B204</f>
        <v>301</v>
      </c>
      <c r="M204" s="180" t="n">
        <f aca="false">A204</f>
        <v>316</v>
      </c>
      <c r="N204" s="181" t="n">
        <f aca="false">B204</f>
        <v>301</v>
      </c>
      <c r="O204" s="182" t="n">
        <f aca="false">A204</f>
        <v>316</v>
      </c>
      <c r="U204" s="171"/>
    </row>
    <row r="205" s="20" customFormat="true" ht="15.75" hidden="false" customHeight="true" outlineLevel="0" collapsed="false">
      <c r="A205" s="156" t="n">
        <v>317</v>
      </c>
      <c r="B205" s="157" t="n">
        <v>302</v>
      </c>
      <c r="C205" s="158" t="n">
        <f aca="false">ROUND($P$1*A205,2)</f>
        <v>18726.27</v>
      </c>
      <c r="D205" s="159" t="n">
        <f aca="false">TRUNC(C205/12,2)</f>
        <v>1560.52</v>
      </c>
      <c r="E205" s="160" t="n">
        <f aca="false">TRUNC(D205*$P$3,2)</f>
        <v>173.21</v>
      </c>
      <c r="F205" s="161" t="n">
        <f aca="false">TRUNC(IF(A205&lt;=$A$270,$D$270*$P$5,D205*$P$5),2)</f>
        <v>54.05</v>
      </c>
      <c r="G205" s="162" t="n">
        <f aca="false">TRUNC(IF(A205&lt;=$A$270,$D$270*$P$6,D205*$P$6),2)</f>
        <v>18.01</v>
      </c>
      <c r="H205" s="161" t="n">
        <f aca="false">TRUNC($P$9,2)</f>
        <v>2.29</v>
      </c>
      <c r="I205" s="161" t="n">
        <f aca="false">TRUNC(IF(A205&lt;$A$427,$D$427*$R$10+$P$10,IF(A205&gt;$A$782,$D$782*$R$10+$P$10,D205*$R$10+$P$10)),2)</f>
        <v>77.71</v>
      </c>
      <c r="J205" s="158" t="n">
        <f aca="false">TRUNC(IF(A205&lt;$A$427,($D$427*$R$11)+$P$11,IF(A205&gt;$A$782,$D$782*$R$11+$P$11,D205*$R$11+$P$11)),2)</f>
        <v>194.03</v>
      </c>
      <c r="K205" s="160" t="n">
        <f aca="false">TRUNC(IF(A205&lt;$A$427,$D$427*$R$12+$P$12,IF(A205&gt;$A$782,$D$782*$R$12+$P$12,D205*$R$12+$P$12)),2)</f>
        <v>138.66</v>
      </c>
      <c r="L205" s="163" t="n">
        <f aca="false">B205</f>
        <v>302</v>
      </c>
      <c r="M205" s="164" t="n">
        <f aca="false">A205</f>
        <v>317</v>
      </c>
      <c r="N205" s="165" t="n">
        <f aca="false">B205</f>
        <v>302</v>
      </c>
      <c r="O205" s="166" t="n">
        <f aca="false">A205</f>
        <v>317</v>
      </c>
      <c r="U205" s="171"/>
    </row>
    <row r="206" s="20" customFormat="true" ht="15.75" hidden="false" customHeight="true" outlineLevel="0" collapsed="false">
      <c r="A206" s="172" t="n">
        <v>317</v>
      </c>
      <c r="B206" s="173" t="n">
        <v>303</v>
      </c>
      <c r="C206" s="174" t="n">
        <f aca="false">ROUND($P$1*A206,2)</f>
        <v>18726.27</v>
      </c>
      <c r="D206" s="175" t="n">
        <f aca="false">TRUNC(C206/12,2)</f>
        <v>1560.52</v>
      </c>
      <c r="E206" s="176" t="n">
        <f aca="false">TRUNC(D206*$P$3,2)</f>
        <v>173.21</v>
      </c>
      <c r="F206" s="177" t="n">
        <f aca="false">TRUNC(IF(A206&lt;=$A$270,$D$270*$P$5,D206*$P$5),2)</f>
        <v>54.05</v>
      </c>
      <c r="G206" s="178" t="n">
        <f aca="false">TRUNC(IF(A206&lt;=$A$270,$D$270*$P$6,D206*$P$6),2)</f>
        <v>18.01</v>
      </c>
      <c r="H206" s="177" t="n">
        <f aca="false">TRUNC($P$9,2)</f>
        <v>2.29</v>
      </c>
      <c r="I206" s="177" t="n">
        <f aca="false">TRUNC(IF(A206&lt;$A$427,$D$427*$R$10+$P$10,IF(A206&gt;$A$782,$D$782*$R$10+$P$10,D206*$R$10+$P$10)),2)</f>
        <v>77.71</v>
      </c>
      <c r="J206" s="174" t="n">
        <f aca="false">TRUNC(IF(A206&lt;$A$427,($D$427*$R$11)+$P$11,IF(A206&gt;$A$782,$D$782*$R$11+$P$11,D206*$R$11+$P$11)),2)</f>
        <v>194.03</v>
      </c>
      <c r="K206" s="176" t="n">
        <f aca="false">TRUNC(IF(A206&lt;$A$427,$D$427*$R$12+$P$12,IF(A206&gt;$A$782,$D$782*$R$12+$P$12,D206*$R$12+$P$12)),2)</f>
        <v>138.66</v>
      </c>
      <c r="L206" s="179" t="n">
        <f aca="false">B206</f>
        <v>303</v>
      </c>
      <c r="M206" s="180" t="n">
        <f aca="false">A206</f>
        <v>317</v>
      </c>
      <c r="N206" s="181" t="n">
        <f aca="false">B206</f>
        <v>303</v>
      </c>
      <c r="O206" s="182" t="n">
        <f aca="false">A206</f>
        <v>317</v>
      </c>
      <c r="U206" s="171"/>
    </row>
    <row r="207" s="20" customFormat="true" ht="15.75" hidden="false" customHeight="true" outlineLevel="0" collapsed="false">
      <c r="A207" s="156" t="n">
        <v>317</v>
      </c>
      <c r="B207" s="157" t="n">
        <v>304</v>
      </c>
      <c r="C207" s="158" t="n">
        <f aca="false">ROUND($P$1*A207,2)</f>
        <v>18726.27</v>
      </c>
      <c r="D207" s="159" t="n">
        <f aca="false">TRUNC(C207/12,2)</f>
        <v>1560.52</v>
      </c>
      <c r="E207" s="160" t="n">
        <f aca="false">TRUNC(D207*$P$3,2)</f>
        <v>173.21</v>
      </c>
      <c r="F207" s="161" t="n">
        <f aca="false">TRUNC(IF(A207&lt;=$A$270,$D$270*$P$5,D207*$P$5),2)</f>
        <v>54.05</v>
      </c>
      <c r="G207" s="162" t="n">
        <f aca="false">TRUNC(IF(A207&lt;=$A$270,$D$270*$P$6,D207*$P$6),2)</f>
        <v>18.01</v>
      </c>
      <c r="H207" s="161" t="n">
        <f aca="false">TRUNC($P$9,2)</f>
        <v>2.29</v>
      </c>
      <c r="I207" s="161" t="n">
        <f aca="false">TRUNC(IF(A207&lt;$A$427,$D$427*$R$10+$P$10,IF(A207&gt;$A$782,$D$782*$R$10+$P$10,D207*$R$10+$P$10)),2)</f>
        <v>77.71</v>
      </c>
      <c r="J207" s="158" t="n">
        <f aca="false">TRUNC(IF(A207&lt;$A$427,($D$427*$R$11)+$P$11,IF(A207&gt;$A$782,$D$782*$R$11+$P$11,D207*$R$11+$P$11)),2)</f>
        <v>194.03</v>
      </c>
      <c r="K207" s="160" t="n">
        <f aca="false">TRUNC(IF(A207&lt;$A$427,$D$427*$R$12+$P$12,IF(A207&gt;$A$782,$D$782*$R$12+$P$12,D207*$R$12+$P$12)),2)</f>
        <v>138.66</v>
      </c>
      <c r="L207" s="163" t="n">
        <f aca="false">B207</f>
        <v>304</v>
      </c>
      <c r="M207" s="164" t="n">
        <f aca="false">A207</f>
        <v>317</v>
      </c>
      <c r="N207" s="165" t="n">
        <f aca="false">B207</f>
        <v>304</v>
      </c>
      <c r="O207" s="166" t="n">
        <f aca="false">A207</f>
        <v>317</v>
      </c>
      <c r="U207" s="171"/>
    </row>
    <row r="208" s="20" customFormat="true" ht="15.75" hidden="false" customHeight="true" outlineLevel="0" collapsed="false">
      <c r="A208" s="172" t="n">
        <v>317</v>
      </c>
      <c r="B208" s="173" t="n">
        <v>305</v>
      </c>
      <c r="C208" s="174" t="n">
        <f aca="false">ROUND($P$1*A208,2)</f>
        <v>18726.27</v>
      </c>
      <c r="D208" s="175" t="n">
        <f aca="false">TRUNC(C208/12,2)</f>
        <v>1560.52</v>
      </c>
      <c r="E208" s="176" t="n">
        <f aca="false">TRUNC(D208*$P$3,2)</f>
        <v>173.21</v>
      </c>
      <c r="F208" s="177" t="n">
        <f aca="false">TRUNC(IF(A208&lt;=$A$270,$D$270*$P$5,D208*$P$5),2)</f>
        <v>54.05</v>
      </c>
      <c r="G208" s="178" t="n">
        <f aca="false">TRUNC(IF(A208&lt;=$A$270,$D$270*$P$6,D208*$P$6),2)</f>
        <v>18.01</v>
      </c>
      <c r="H208" s="177" t="n">
        <f aca="false">TRUNC($P$9,2)</f>
        <v>2.29</v>
      </c>
      <c r="I208" s="177" t="n">
        <f aca="false">TRUNC(IF(A208&lt;$A$427,$D$427*$R$10+$P$10,IF(A208&gt;$A$782,$D$782*$R$10+$P$10,D208*$R$10+$P$10)),2)</f>
        <v>77.71</v>
      </c>
      <c r="J208" s="174" t="n">
        <f aca="false">TRUNC(IF(A208&lt;$A$427,($D$427*$R$11)+$P$11,IF(A208&gt;$A$782,$D$782*$R$11+$P$11,D208*$R$11+$P$11)),2)</f>
        <v>194.03</v>
      </c>
      <c r="K208" s="176" t="n">
        <f aca="false">TRUNC(IF(A208&lt;$A$427,$D$427*$R$12+$P$12,IF(A208&gt;$A$782,$D$782*$R$12+$P$12,D208*$R$12+$P$12)),2)</f>
        <v>138.66</v>
      </c>
      <c r="L208" s="179" t="n">
        <f aca="false">B208</f>
        <v>305</v>
      </c>
      <c r="M208" s="180" t="n">
        <f aca="false">A208</f>
        <v>317</v>
      </c>
      <c r="N208" s="181" t="n">
        <f aca="false">B208</f>
        <v>305</v>
      </c>
      <c r="O208" s="182" t="n">
        <f aca="false">A208</f>
        <v>317</v>
      </c>
      <c r="U208" s="171"/>
    </row>
    <row r="209" s="20" customFormat="true" ht="15.75" hidden="false" customHeight="true" outlineLevel="0" collapsed="false">
      <c r="A209" s="156" t="n">
        <v>317</v>
      </c>
      <c r="B209" s="157" t="n">
        <v>306</v>
      </c>
      <c r="C209" s="158" t="n">
        <f aca="false">ROUND($P$1*A209,2)</f>
        <v>18726.27</v>
      </c>
      <c r="D209" s="159" t="n">
        <f aca="false">TRUNC(C209/12,2)</f>
        <v>1560.52</v>
      </c>
      <c r="E209" s="160" t="n">
        <f aca="false">TRUNC(D209*$P$3,2)</f>
        <v>173.21</v>
      </c>
      <c r="F209" s="161" t="n">
        <f aca="false">TRUNC(IF(A209&lt;=$A$270,$D$270*$P$5,D209*$P$5),2)</f>
        <v>54.05</v>
      </c>
      <c r="G209" s="162" t="n">
        <f aca="false">TRUNC(IF(A209&lt;=$A$270,$D$270*$P$6,D209*$P$6),2)</f>
        <v>18.01</v>
      </c>
      <c r="H209" s="161" t="n">
        <f aca="false">TRUNC($P$9,2)</f>
        <v>2.29</v>
      </c>
      <c r="I209" s="161" t="n">
        <f aca="false">TRUNC(IF(A209&lt;$A$427,$D$427*$R$10+$P$10,IF(A209&gt;$A$782,$D$782*$R$10+$P$10,D209*$R$10+$P$10)),2)</f>
        <v>77.71</v>
      </c>
      <c r="J209" s="158" t="n">
        <f aca="false">TRUNC(IF(A209&lt;$A$427,($D$427*$R$11)+$P$11,IF(A209&gt;$A$782,$D$782*$R$11+$P$11,D209*$R$11+$P$11)),2)</f>
        <v>194.03</v>
      </c>
      <c r="K209" s="160" t="n">
        <f aca="false">TRUNC(IF(A209&lt;$A$427,$D$427*$R$12+$P$12,IF(A209&gt;$A$782,$D$782*$R$12+$P$12,D209*$R$12+$P$12)),2)</f>
        <v>138.66</v>
      </c>
      <c r="L209" s="163" t="n">
        <f aca="false">B209</f>
        <v>306</v>
      </c>
      <c r="M209" s="164" t="n">
        <f aca="false">A209</f>
        <v>317</v>
      </c>
      <c r="N209" s="165" t="n">
        <f aca="false">B209</f>
        <v>306</v>
      </c>
      <c r="O209" s="166" t="n">
        <f aca="false">A209</f>
        <v>317</v>
      </c>
      <c r="U209" s="171"/>
    </row>
    <row r="210" s="20" customFormat="true" ht="15.75" hidden="false" customHeight="true" outlineLevel="0" collapsed="false">
      <c r="A210" s="172" t="n">
        <v>318</v>
      </c>
      <c r="B210" s="173" t="n">
        <v>307</v>
      </c>
      <c r="C210" s="174" t="n">
        <f aca="false">ROUND($P$1*A210,2)</f>
        <v>18785.34</v>
      </c>
      <c r="D210" s="175" t="n">
        <f aca="false">TRUNC(C210/12,2)</f>
        <v>1565.44</v>
      </c>
      <c r="E210" s="176" t="n">
        <f aca="false">TRUNC(D210*$P$3,2)</f>
        <v>173.76</v>
      </c>
      <c r="F210" s="177" t="n">
        <f aca="false">TRUNC(IF(A210&lt;=$A$270,$D$270*$P$5,D210*$P$5),2)</f>
        <v>54.05</v>
      </c>
      <c r="G210" s="178" t="n">
        <f aca="false">TRUNC(IF(A210&lt;=$A$270,$D$270*$P$6,D210*$P$6),2)</f>
        <v>18.01</v>
      </c>
      <c r="H210" s="177" t="n">
        <f aca="false">TRUNC($P$9,2)</f>
        <v>2.29</v>
      </c>
      <c r="I210" s="177" t="n">
        <f aca="false">TRUNC(IF(A210&lt;$A$427,$D$427*$R$10+$P$10,IF(A210&gt;$A$782,$D$782*$R$10+$P$10,D210*$R$10+$P$10)),2)</f>
        <v>77.71</v>
      </c>
      <c r="J210" s="174" t="n">
        <f aca="false">TRUNC(IF(A210&lt;$A$427,($D$427*$R$11)+$P$11,IF(A210&gt;$A$782,$D$782*$R$11+$P$11,D210*$R$11+$P$11)),2)</f>
        <v>194.03</v>
      </c>
      <c r="K210" s="176" t="n">
        <f aca="false">TRUNC(IF(A210&lt;$A$427,$D$427*$R$12+$P$12,IF(A210&gt;$A$782,$D$782*$R$12+$P$12,D210*$R$12+$P$12)),2)</f>
        <v>138.66</v>
      </c>
      <c r="L210" s="179" t="n">
        <f aca="false">B210</f>
        <v>307</v>
      </c>
      <c r="M210" s="180" t="n">
        <f aca="false">A210</f>
        <v>318</v>
      </c>
      <c r="N210" s="181" t="n">
        <f aca="false">B210</f>
        <v>307</v>
      </c>
      <c r="O210" s="182" t="n">
        <f aca="false">A210</f>
        <v>318</v>
      </c>
      <c r="U210" s="171"/>
    </row>
    <row r="211" s="20" customFormat="true" ht="15.75" hidden="false" customHeight="true" outlineLevel="0" collapsed="false">
      <c r="A211" s="156" t="n">
        <v>318</v>
      </c>
      <c r="B211" s="157" t="n">
        <v>308</v>
      </c>
      <c r="C211" s="158" t="n">
        <f aca="false">ROUND($P$1*A211,2)</f>
        <v>18785.34</v>
      </c>
      <c r="D211" s="159" t="n">
        <f aca="false">TRUNC(C211/12,2)</f>
        <v>1565.44</v>
      </c>
      <c r="E211" s="160" t="n">
        <f aca="false">TRUNC(D211*$P$3,2)</f>
        <v>173.76</v>
      </c>
      <c r="F211" s="161" t="n">
        <f aca="false">TRUNC(IF(A211&lt;=$A$270,$D$270*$P$5,D211*$P$5),2)</f>
        <v>54.05</v>
      </c>
      <c r="G211" s="162" t="n">
        <f aca="false">TRUNC(IF(A211&lt;=$A$270,$D$270*$P$6,D211*$P$6),2)</f>
        <v>18.01</v>
      </c>
      <c r="H211" s="161" t="n">
        <f aca="false">TRUNC($P$9,2)</f>
        <v>2.29</v>
      </c>
      <c r="I211" s="161" t="n">
        <f aca="false">TRUNC(IF(A211&lt;$A$427,$D$427*$R$10+$P$10,IF(A211&gt;$A$782,$D$782*$R$10+$P$10,D211*$R$10+$P$10)),2)</f>
        <v>77.71</v>
      </c>
      <c r="J211" s="158" t="n">
        <f aca="false">TRUNC(IF(A211&lt;$A$427,($D$427*$R$11)+$P$11,IF(A211&gt;$A$782,$D$782*$R$11+$P$11,D211*$R$11+$P$11)),2)</f>
        <v>194.03</v>
      </c>
      <c r="K211" s="160" t="n">
        <f aca="false">TRUNC(IF(A211&lt;$A$427,$D$427*$R$12+$P$12,IF(A211&gt;$A$782,$D$782*$R$12+$P$12,D211*$R$12+$P$12)),2)</f>
        <v>138.66</v>
      </c>
      <c r="L211" s="163" t="n">
        <f aca="false">B211</f>
        <v>308</v>
      </c>
      <c r="M211" s="164" t="n">
        <f aca="false">A211</f>
        <v>318</v>
      </c>
      <c r="N211" s="165" t="n">
        <f aca="false">B211</f>
        <v>308</v>
      </c>
      <c r="O211" s="166" t="n">
        <f aca="false">A211</f>
        <v>318</v>
      </c>
      <c r="U211" s="171"/>
    </row>
    <row r="212" s="20" customFormat="true" ht="15.75" hidden="false" customHeight="true" outlineLevel="0" collapsed="false">
      <c r="A212" s="172" t="n">
        <v>318</v>
      </c>
      <c r="B212" s="173" t="n">
        <v>309</v>
      </c>
      <c r="C212" s="174" t="n">
        <f aca="false">ROUND($P$1*A212,2)</f>
        <v>18785.34</v>
      </c>
      <c r="D212" s="175" t="n">
        <f aca="false">TRUNC(C212/12,2)</f>
        <v>1565.44</v>
      </c>
      <c r="E212" s="176" t="n">
        <f aca="false">TRUNC(D212*$P$3,2)</f>
        <v>173.76</v>
      </c>
      <c r="F212" s="177" t="n">
        <f aca="false">TRUNC(IF(A212&lt;=$A$270,$D$270*$P$5,D212*$P$5),2)</f>
        <v>54.05</v>
      </c>
      <c r="G212" s="178" t="n">
        <f aca="false">TRUNC(IF(A212&lt;=$A$270,$D$270*$P$6,D212*$P$6),2)</f>
        <v>18.01</v>
      </c>
      <c r="H212" s="177" t="n">
        <f aca="false">TRUNC($P$9,2)</f>
        <v>2.29</v>
      </c>
      <c r="I212" s="177" t="n">
        <f aca="false">TRUNC(IF(A212&lt;$A$427,$D$427*$R$10+$P$10,IF(A212&gt;$A$782,$D$782*$R$10+$P$10,D212*$R$10+$P$10)),2)</f>
        <v>77.71</v>
      </c>
      <c r="J212" s="174" t="n">
        <f aca="false">TRUNC(IF(A212&lt;$A$427,($D$427*$R$11)+$P$11,IF(A212&gt;$A$782,$D$782*$R$11+$P$11,D212*$R$11+$P$11)),2)</f>
        <v>194.03</v>
      </c>
      <c r="K212" s="176" t="n">
        <f aca="false">TRUNC(IF(A212&lt;$A$427,$D$427*$R$12+$P$12,IF(A212&gt;$A$782,$D$782*$R$12+$P$12,D212*$R$12+$P$12)),2)</f>
        <v>138.66</v>
      </c>
      <c r="L212" s="179" t="n">
        <f aca="false">B212</f>
        <v>309</v>
      </c>
      <c r="M212" s="180" t="n">
        <f aca="false">A212</f>
        <v>318</v>
      </c>
      <c r="N212" s="181" t="n">
        <f aca="false">B212</f>
        <v>309</v>
      </c>
      <c r="O212" s="182" t="n">
        <f aca="false">A212</f>
        <v>318</v>
      </c>
      <c r="U212" s="171"/>
    </row>
    <row r="213" s="20" customFormat="true" ht="15.75" hidden="false" customHeight="true" outlineLevel="0" collapsed="false">
      <c r="A213" s="156" t="n">
        <v>318</v>
      </c>
      <c r="B213" s="157" t="n">
        <v>310</v>
      </c>
      <c r="C213" s="158" t="n">
        <f aca="false">ROUND($P$1*A213,2)</f>
        <v>18785.34</v>
      </c>
      <c r="D213" s="159" t="n">
        <f aca="false">TRUNC(C213/12,2)</f>
        <v>1565.44</v>
      </c>
      <c r="E213" s="160" t="n">
        <f aca="false">TRUNC(D213*$P$3,2)</f>
        <v>173.76</v>
      </c>
      <c r="F213" s="161" t="n">
        <f aca="false">TRUNC(IF(A213&lt;=$A$270,$D$270*$P$5,D213*$P$5),2)</f>
        <v>54.05</v>
      </c>
      <c r="G213" s="162" t="n">
        <f aca="false">TRUNC(IF(A213&lt;=$A$270,$D$270*$P$6,D213*$P$6),2)</f>
        <v>18.01</v>
      </c>
      <c r="H213" s="161" t="n">
        <f aca="false">TRUNC($P$9,2)</f>
        <v>2.29</v>
      </c>
      <c r="I213" s="161" t="n">
        <f aca="false">TRUNC(IF(A213&lt;$A$427,$D$427*$R$10+$P$10,IF(A213&gt;$A$782,$D$782*$R$10+$P$10,D213*$R$10+$P$10)),2)</f>
        <v>77.71</v>
      </c>
      <c r="J213" s="158" t="n">
        <f aca="false">TRUNC(IF(A213&lt;$A$427,($D$427*$R$11)+$P$11,IF(A213&gt;$A$782,$D$782*$R$11+$P$11,D213*$R$11+$P$11)),2)</f>
        <v>194.03</v>
      </c>
      <c r="K213" s="160" t="n">
        <f aca="false">TRUNC(IF(A213&lt;$A$427,$D$427*$R$12+$P$12,IF(A213&gt;$A$782,$D$782*$R$12+$P$12,D213*$R$12+$P$12)),2)</f>
        <v>138.66</v>
      </c>
      <c r="L213" s="163" t="n">
        <f aca="false">B213</f>
        <v>310</v>
      </c>
      <c r="M213" s="164" t="n">
        <f aca="false">A213</f>
        <v>318</v>
      </c>
      <c r="N213" s="165" t="n">
        <f aca="false">B213</f>
        <v>310</v>
      </c>
      <c r="O213" s="166" t="n">
        <f aca="false">A213</f>
        <v>318</v>
      </c>
      <c r="U213" s="171"/>
    </row>
    <row r="214" s="20" customFormat="true" ht="15.75" hidden="false" customHeight="true" outlineLevel="0" collapsed="false">
      <c r="A214" s="172" t="n">
        <v>318</v>
      </c>
      <c r="B214" s="173" t="n">
        <v>311</v>
      </c>
      <c r="C214" s="174" t="n">
        <f aca="false">ROUND($P$1*A214,2)</f>
        <v>18785.34</v>
      </c>
      <c r="D214" s="175" t="n">
        <f aca="false">TRUNC(C214/12,2)</f>
        <v>1565.44</v>
      </c>
      <c r="E214" s="176" t="n">
        <f aca="false">TRUNC(D214*$P$3,2)</f>
        <v>173.76</v>
      </c>
      <c r="F214" s="177" t="n">
        <f aca="false">TRUNC(IF(A214&lt;=$A$270,$D$270*$P$5,D214*$P$5),2)</f>
        <v>54.05</v>
      </c>
      <c r="G214" s="178" t="n">
        <f aca="false">TRUNC(IF(A214&lt;=$A$270,$D$270*$P$6,D214*$P$6),2)</f>
        <v>18.01</v>
      </c>
      <c r="H214" s="177" t="n">
        <f aca="false">TRUNC($P$9,2)</f>
        <v>2.29</v>
      </c>
      <c r="I214" s="177" t="n">
        <f aca="false">TRUNC(IF(A214&lt;$A$427,$D$427*$R$10+$P$10,IF(A214&gt;$A$782,$D$782*$R$10+$P$10,D214*$R$10+$P$10)),2)</f>
        <v>77.71</v>
      </c>
      <c r="J214" s="174" t="n">
        <f aca="false">TRUNC(IF(A214&lt;$A$427,($D$427*$R$11)+$P$11,IF(A214&gt;$A$782,$D$782*$R$11+$P$11,D214*$R$11+$P$11)),2)</f>
        <v>194.03</v>
      </c>
      <c r="K214" s="176" t="n">
        <f aca="false">TRUNC(IF(A214&lt;$A$427,$D$427*$R$12+$P$12,IF(A214&gt;$A$782,$D$782*$R$12+$P$12,D214*$R$12+$P$12)),2)</f>
        <v>138.66</v>
      </c>
      <c r="L214" s="179" t="n">
        <f aca="false">B214</f>
        <v>311</v>
      </c>
      <c r="M214" s="180" t="n">
        <f aca="false">A214</f>
        <v>318</v>
      </c>
      <c r="N214" s="181" t="n">
        <f aca="false">B214</f>
        <v>311</v>
      </c>
      <c r="O214" s="182" t="n">
        <f aca="false">A214</f>
        <v>318</v>
      </c>
      <c r="U214" s="171"/>
    </row>
    <row r="215" s="20" customFormat="true" ht="15.75" hidden="false" customHeight="true" outlineLevel="0" collapsed="false">
      <c r="A215" s="156" t="n">
        <v>318</v>
      </c>
      <c r="B215" s="157" t="n">
        <v>312</v>
      </c>
      <c r="C215" s="158" t="n">
        <f aca="false">ROUND($P$1*A215,2)</f>
        <v>18785.34</v>
      </c>
      <c r="D215" s="159" t="n">
        <f aca="false">TRUNC(C215/12,2)</f>
        <v>1565.44</v>
      </c>
      <c r="E215" s="160" t="n">
        <f aca="false">TRUNC(D215*$P$3,2)</f>
        <v>173.76</v>
      </c>
      <c r="F215" s="161" t="n">
        <f aca="false">TRUNC(IF(A215&lt;=$A$270,$D$270*$P$5,D215*$P$5),2)</f>
        <v>54.05</v>
      </c>
      <c r="G215" s="162" t="n">
        <f aca="false">TRUNC(IF(A215&lt;=$A$270,$D$270*$P$6,D215*$P$6),2)</f>
        <v>18.01</v>
      </c>
      <c r="H215" s="161" t="n">
        <f aca="false">TRUNC($P$9,2)</f>
        <v>2.29</v>
      </c>
      <c r="I215" s="161" t="n">
        <f aca="false">TRUNC(IF(A215&lt;$A$427,$D$427*$R$10+$P$10,IF(A215&gt;$A$782,$D$782*$R$10+$P$10,D215*$R$10+$P$10)),2)</f>
        <v>77.71</v>
      </c>
      <c r="J215" s="158" t="n">
        <f aca="false">TRUNC(IF(A215&lt;$A$427,($D$427*$R$11)+$P$11,IF(A215&gt;$A$782,$D$782*$R$11+$P$11,D215*$R$11+$P$11)),2)</f>
        <v>194.03</v>
      </c>
      <c r="K215" s="160" t="n">
        <f aca="false">TRUNC(IF(A215&lt;$A$427,$D$427*$R$12+$P$12,IF(A215&gt;$A$782,$D$782*$R$12+$P$12,D215*$R$12+$P$12)),2)</f>
        <v>138.66</v>
      </c>
      <c r="L215" s="163" t="n">
        <f aca="false">B215</f>
        <v>312</v>
      </c>
      <c r="M215" s="164" t="n">
        <f aca="false">A215</f>
        <v>318</v>
      </c>
      <c r="N215" s="165" t="n">
        <f aca="false">B215</f>
        <v>312</v>
      </c>
      <c r="O215" s="166" t="n">
        <f aca="false">A215</f>
        <v>318</v>
      </c>
      <c r="U215" s="171"/>
    </row>
    <row r="216" s="20" customFormat="true" ht="15.75" hidden="false" customHeight="true" outlineLevel="0" collapsed="false">
      <c r="A216" s="172" t="n">
        <v>318</v>
      </c>
      <c r="B216" s="173" t="n">
        <v>313</v>
      </c>
      <c r="C216" s="174" t="n">
        <f aca="false">ROUND($P$1*A216,2)</f>
        <v>18785.34</v>
      </c>
      <c r="D216" s="175" t="n">
        <f aca="false">TRUNC(C216/12,2)</f>
        <v>1565.44</v>
      </c>
      <c r="E216" s="176" t="n">
        <f aca="false">TRUNC(D216*$P$3,2)</f>
        <v>173.76</v>
      </c>
      <c r="F216" s="177" t="n">
        <f aca="false">TRUNC(IF(A216&lt;=$A$270,$D$270*$P$5,D216*$P$5),2)</f>
        <v>54.05</v>
      </c>
      <c r="G216" s="178" t="n">
        <f aca="false">TRUNC(IF(A216&lt;=$A$270,$D$270*$P$6,D216*$P$6),2)</f>
        <v>18.01</v>
      </c>
      <c r="H216" s="177" t="n">
        <f aca="false">TRUNC($P$9,2)</f>
        <v>2.29</v>
      </c>
      <c r="I216" s="177" t="n">
        <f aca="false">TRUNC(IF(A216&lt;$A$427,$D$427*$R$10+$P$10,IF(A216&gt;$A$782,$D$782*$R$10+$P$10,D216*$R$10+$P$10)),2)</f>
        <v>77.71</v>
      </c>
      <c r="J216" s="174" t="n">
        <f aca="false">TRUNC(IF(A216&lt;$A$427,($D$427*$R$11)+$P$11,IF(A216&gt;$A$782,$D$782*$R$11+$P$11,D216*$R$11+$P$11)),2)</f>
        <v>194.03</v>
      </c>
      <c r="K216" s="176" t="n">
        <f aca="false">TRUNC(IF(A216&lt;$A$427,$D$427*$R$12+$P$12,IF(A216&gt;$A$782,$D$782*$R$12+$P$12,D216*$R$12+$P$12)),2)</f>
        <v>138.66</v>
      </c>
      <c r="L216" s="179" t="n">
        <f aca="false">B216</f>
        <v>313</v>
      </c>
      <c r="M216" s="180" t="n">
        <f aca="false">A216</f>
        <v>318</v>
      </c>
      <c r="N216" s="181" t="n">
        <f aca="false">B216</f>
        <v>313</v>
      </c>
      <c r="O216" s="182" t="n">
        <f aca="false">A216</f>
        <v>318</v>
      </c>
      <c r="U216" s="171"/>
    </row>
    <row r="217" s="20" customFormat="true" ht="15.75" hidden="false" customHeight="true" outlineLevel="0" collapsed="false">
      <c r="A217" s="156" t="n">
        <v>318</v>
      </c>
      <c r="B217" s="157" t="n">
        <v>314</v>
      </c>
      <c r="C217" s="158" t="n">
        <f aca="false">ROUND($P$1*A217,2)</f>
        <v>18785.34</v>
      </c>
      <c r="D217" s="159" t="n">
        <f aca="false">TRUNC(C217/12,2)</f>
        <v>1565.44</v>
      </c>
      <c r="E217" s="160" t="n">
        <f aca="false">TRUNC(D217*$P$3,2)</f>
        <v>173.76</v>
      </c>
      <c r="F217" s="161" t="n">
        <f aca="false">TRUNC(IF(A217&lt;=$A$270,$D$270*$P$5,D217*$P$5),2)</f>
        <v>54.05</v>
      </c>
      <c r="G217" s="162" t="n">
        <f aca="false">TRUNC(IF(A217&lt;=$A$270,$D$270*$P$6,D217*$P$6),2)</f>
        <v>18.01</v>
      </c>
      <c r="H217" s="161" t="n">
        <f aca="false">TRUNC($P$9,2)</f>
        <v>2.29</v>
      </c>
      <c r="I217" s="161" t="n">
        <f aca="false">TRUNC(IF(A217&lt;$A$427,$D$427*$R$10+$P$10,IF(A217&gt;$A$782,$D$782*$R$10+$P$10,D217*$R$10+$P$10)),2)</f>
        <v>77.71</v>
      </c>
      <c r="J217" s="158" t="n">
        <f aca="false">TRUNC(IF(A217&lt;$A$427,($D$427*$R$11)+$P$11,IF(A217&gt;$A$782,$D$782*$R$11+$P$11,D217*$R$11+$P$11)),2)</f>
        <v>194.03</v>
      </c>
      <c r="K217" s="160" t="n">
        <f aca="false">TRUNC(IF(A217&lt;$A$427,$D$427*$R$12+$P$12,IF(A217&gt;$A$782,$D$782*$R$12+$P$12,D217*$R$12+$P$12)),2)</f>
        <v>138.66</v>
      </c>
      <c r="L217" s="163" t="n">
        <f aca="false">B217</f>
        <v>314</v>
      </c>
      <c r="M217" s="164" t="n">
        <f aca="false">A217</f>
        <v>318</v>
      </c>
      <c r="N217" s="165" t="n">
        <f aca="false">B217</f>
        <v>314</v>
      </c>
      <c r="O217" s="166" t="n">
        <f aca="false">A217</f>
        <v>318</v>
      </c>
      <c r="U217" s="171"/>
    </row>
    <row r="218" s="20" customFormat="true" ht="15.75" hidden="false" customHeight="true" outlineLevel="0" collapsed="false">
      <c r="A218" s="172" t="n">
        <v>318</v>
      </c>
      <c r="B218" s="173" t="n">
        <v>315</v>
      </c>
      <c r="C218" s="174" t="n">
        <f aca="false">ROUND($P$1*A218,2)</f>
        <v>18785.34</v>
      </c>
      <c r="D218" s="175" t="n">
        <f aca="false">TRUNC(C218/12,2)</f>
        <v>1565.44</v>
      </c>
      <c r="E218" s="176" t="n">
        <f aca="false">TRUNC(D218*$P$3,2)</f>
        <v>173.76</v>
      </c>
      <c r="F218" s="177" t="n">
        <f aca="false">TRUNC(IF(A218&lt;=$A$270,$D$270*$P$5,D218*$P$5),2)</f>
        <v>54.05</v>
      </c>
      <c r="G218" s="178" t="n">
        <f aca="false">TRUNC(IF(A218&lt;=$A$270,$D$270*$P$6,D218*$P$6),2)</f>
        <v>18.01</v>
      </c>
      <c r="H218" s="177" t="n">
        <f aca="false">TRUNC($P$9,2)</f>
        <v>2.29</v>
      </c>
      <c r="I218" s="177" t="n">
        <f aca="false">TRUNC(IF(A218&lt;$A$427,$D$427*$R$10+$P$10,IF(A218&gt;$A$782,$D$782*$R$10+$P$10,D218*$R$10+$P$10)),2)</f>
        <v>77.71</v>
      </c>
      <c r="J218" s="174" t="n">
        <f aca="false">TRUNC(IF(A218&lt;$A$427,($D$427*$R$11)+$P$11,IF(A218&gt;$A$782,$D$782*$R$11+$P$11,D218*$R$11+$P$11)),2)</f>
        <v>194.03</v>
      </c>
      <c r="K218" s="176" t="n">
        <f aca="false">TRUNC(IF(A218&lt;$A$427,$D$427*$R$12+$P$12,IF(A218&gt;$A$782,$D$782*$R$12+$P$12,D218*$R$12+$P$12)),2)</f>
        <v>138.66</v>
      </c>
      <c r="L218" s="179" t="n">
        <f aca="false">B218</f>
        <v>315</v>
      </c>
      <c r="M218" s="180" t="n">
        <f aca="false">A218</f>
        <v>318</v>
      </c>
      <c r="N218" s="181" t="n">
        <f aca="false">B218</f>
        <v>315</v>
      </c>
      <c r="O218" s="182" t="n">
        <f aca="false">A218</f>
        <v>318</v>
      </c>
      <c r="U218" s="171"/>
    </row>
    <row r="219" s="20" customFormat="true" ht="15.75" hidden="false" customHeight="true" outlineLevel="0" collapsed="false">
      <c r="A219" s="156" t="n">
        <v>318</v>
      </c>
      <c r="B219" s="157" t="n">
        <v>316</v>
      </c>
      <c r="C219" s="158" t="n">
        <f aca="false">ROUND($P$1*A219,2)</f>
        <v>18785.34</v>
      </c>
      <c r="D219" s="159" t="n">
        <f aca="false">TRUNC(C219/12,2)</f>
        <v>1565.44</v>
      </c>
      <c r="E219" s="160" t="n">
        <f aca="false">TRUNC(D219*$P$3,2)</f>
        <v>173.76</v>
      </c>
      <c r="F219" s="161" t="n">
        <f aca="false">TRUNC(IF(A219&lt;=$A$270,$D$270*$P$5,D219*$P$5),2)</f>
        <v>54.05</v>
      </c>
      <c r="G219" s="162" t="n">
        <f aca="false">TRUNC(IF(A219&lt;=$A$270,$D$270*$P$6,D219*$P$6),2)</f>
        <v>18.01</v>
      </c>
      <c r="H219" s="161" t="n">
        <f aca="false">TRUNC($P$9,2)</f>
        <v>2.29</v>
      </c>
      <c r="I219" s="161" t="n">
        <f aca="false">TRUNC(IF(A219&lt;$A$427,$D$427*$R$10+$P$10,IF(A219&gt;$A$782,$D$782*$R$10+$P$10,D219*$R$10+$P$10)),2)</f>
        <v>77.71</v>
      </c>
      <c r="J219" s="158" t="n">
        <f aca="false">TRUNC(IF(A219&lt;$A$427,($D$427*$R$11)+$P$11,IF(A219&gt;$A$782,$D$782*$R$11+$P$11,D219*$R$11+$P$11)),2)</f>
        <v>194.03</v>
      </c>
      <c r="K219" s="160" t="n">
        <f aca="false">TRUNC(IF(A219&lt;$A$427,$D$427*$R$12+$P$12,IF(A219&gt;$A$782,$D$782*$R$12+$P$12,D219*$R$12+$P$12)),2)</f>
        <v>138.66</v>
      </c>
      <c r="L219" s="163" t="n">
        <f aca="false">B219</f>
        <v>316</v>
      </c>
      <c r="M219" s="164" t="n">
        <f aca="false">A219</f>
        <v>318</v>
      </c>
      <c r="N219" s="165" t="n">
        <f aca="false">B219</f>
        <v>316</v>
      </c>
      <c r="O219" s="166" t="n">
        <f aca="false">A219</f>
        <v>318</v>
      </c>
      <c r="U219" s="171"/>
    </row>
    <row r="220" s="20" customFormat="true" ht="15.75" hidden="false" customHeight="true" outlineLevel="0" collapsed="false">
      <c r="A220" s="172" t="n">
        <v>318</v>
      </c>
      <c r="B220" s="173" t="n">
        <v>317</v>
      </c>
      <c r="C220" s="174" t="n">
        <f aca="false">ROUND($P$1*A220,2)</f>
        <v>18785.34</v>
      </c>
      <c r="D220" s="175" t="n">
        <f aca="false">TRUNC(C220/12,2)</f>
        <v>1565.44</v>
      </c>
      <c r="E220" s="176" t="n">
        <f aca="false">TRUNC(D220*$P$3,2)</f>
        <v>173.76</v>
      </c>
      <c r="F220" s="177" t="n">
        <f aca="false">TRUNC(IF(A220&lt;=$A$270,$D$270*$P$5,D220*$P$5),2)</f>
        <v>54.05</v>
      </c>
      <c r="G220" s="178" t="n">
        <f aca="false">TRUNC(IF(A220&lt;=$A$270,$D$270*$P$6,D220*$P$6),2)</f>
        <v>18.01</v>
      </c>
      <c r="H220" s="177" t="n">
        <f aca="false">TRUNC($P$9,2)</f>
        <v>2.29</v>
      </c>
      <c r="I220" s="177" t="n">
        <f aca="false">TRUNC(IF(A220&lt;$A$427,$D$427*$R$10+$P$10,IF(A220&gt;$A$782,$D$782*$R$10+$P$10,D220*$R$10+$P$10)),2)</f>
        <v>77.71</v>
      </c>
      <c r="J220" s="174" t="n">
        <f aca="false">TRUNC(IF(A220&lt;$A$427,($D$427*$R$11)+$P$11,IF(A220&gt;$A$782,$D$782*$R$11+$P$11,D220*$R$11+$P$11)),2)</f>
        <v>194.03</v>
      </c>
      <c r="K220" s="176" t="n">
        <f aca="false">TRUNC(IF(A220&lt;$A$427,$D$427*$R$12+$P$12,IF(A220&gt;$A$782,$D$782*$R$12+$P$12,D220*$R$12+$P$12)),2)</f>
        <v>138.66</v>
      </c>
      <c r="L220" s="179" t="n">
        <f aca="false">B220</f>
        <v>317</v>
      </c>
      <c r="M220" s="180" t="n">
        <f aca="false">A220</f>
        <v>318</v>
      </c>
      <c r="N220" s="181" t="n">
        <f aca="false">B220</f>
        <v>317</v>
      </c>
      <c r="O220" s="182" t="n">
        <f aca="false">A220</f>
        <v>318</v>
      </c>
      <c r="U220" s="171"/>
    </row>
    <row r="221" s="20" customFormat="true" ht="15.75" hidden="false" customHeight="true" outlineLevel="0" collapsed="false">
      <c r="A221" s="156" t="n">
        <v>319</v>
      </c>
      <c r="B221" s="157" t="n">
        <v>318</v>
      </c>
      <c r="C221" s="158" t="n">
        <f aca="false">ROUND($P$1*A221,2)</f>
        <v>18844.41</v>
      </c>
      <c r="D221" s="159" t="n">
        <f aca="false">TRUNC(C221/12,2)</f>
        <v>1570.36</v>
      </c>
      <c r="E221" s="160" t="n">
        <f aca="false">TRUNC(D221*$P$3,2)</f>
        <v>174.3</v>
      </c>
      <c r="F221" s="161" t="n">
        <f aca="false">TRUNC(IF(A221&lt;=$A$270,$D$270*$P$5,D221*$P$5),2)</f>
        <v>54.05</v>
      </c>
      <c r="G221" s="162" t="n">
        <f aca="false">TRUNC(IF(A221&lt;=$A$270,$D$270*$P$6,D221*$P$6),2)</f>
        <v>18.01</v>
      </c>
      <c r="H221" s="161" t="n">
        <f aca="false">TRUNC($P$9,2)</f>
        <v>2.29</v>
      </c>
      <c r="I221" s="161" t="n">
        <f aca="false">TRUNC(IF(A221&lt;$A$427,$D$427*$R$10+$P$10,IF(A221&gt;$A$782,$D$782*$R$10+$P$10,D221*$R$10+$P$10)),2)</f>
        <v>77.71</v>
      </c>
      <c r="J221" s="158" t="n">
        <f aca="false">TRUNC(IF(A221&lt;$A$427,($D$427*$R$11)+$P$11,IF(A221&gt;$A$782,$D$782*$R$11+$P$11,D221*$R$11+$P$11)),2)</f>
        <v>194.03</v>
      </c>
      <c r="K221" s="160" t="n">
        <f aca="false">TRUNC(IF(A221&lt;$A$427,$D$427*$R$12+$P$12,IF(A221&gt;$A$782,$D$782*$R$12+$P$12,D221*$R$12+$P$12)),2)</f>
        <v>138.66</v>
      </c>
      <c r="L221" s="163" t="n">
        <f aca="false">B221</f>
        <v>318</v>
      </c>
      <c r="M221" s="164" t="n">
        <f aca="false">A221</f>
        <v>319</v>
      </c>
      <c r="N221" s="165" t="n">
        <f aca="false">B221</f>
        <v>318</v>
      </c>
      <c r="O221" s="166" t="n">
        <f aca="false">A221</f>
        <v>319</v>
      </c>
      <c r="U221" s="171"/>
    </row>
    <row r="222" s="20" customFormat="true" ht="15.75" hidden="false" customHeight="true" outlineLevel="0" collapsed="false">
      <c r="A222" s="172" t="n">
        <v>319</v>
      </c>
      <c r="B222" s="173" t="n">
        <v>319</v>
      </c>
      <c r="C222" s="174" t="n">
        <f aca="false">ROUND($P$1*A222,2)</f>
        <v>18844.41</v>
      </c>
      <c r="D222" s="175" t="n">
        <f aca="false">TRUNC(C222/12,2)</f>
        <v>1570.36</v>
      </c>
      <c r="E222" s="176" t="n">
        <f aca="false">TRUNC(D222*$P$3,2)</f>
        <v>174.3</v>
      </c>
      <c r="F222" s="177" t="n">
        <f aca="false">TRUNC(IF(A222&lt;=$A$270,$D$270*$P$5,D222*$P$5),2)</f>
        <v>54.05</v>
      </c>
      <c r="G222" s="178" t="n">
        <f aca="false">TRUNC(IF(A222&lt;=$A$270,$D$270*$P$6,D222*$P$6),2)</f>
        <v>18.01</v>
      </c>
      <c r="H222" s="177" t="n">
        <f aca="false">TRUNC($P$9,2)</f>
        <v>2.29</v>
      </c>
      <c r="I222" s="177" t="n">
        <f aca="false">TRUNC(IF(A222&lt;$A$427,$D$427*$R$10+$P$10,IF(A222&gt;$A$782,$D$782*$R$10+$P$10,D222*$R$10+$P$10)),2)</f>
        <v>77.71</v>
      </c>
      <c r="J222" s="174" t="n">
        <f aca="false">TRUNC(IF(A222&lt;$A$427,($D$427*$R$11)+$P$11,IF(A222&gt;$A$782,$D$782*$R$11+$P$11,D222*$R$11+$P$11)),2)</f>
        <v>194.03</v>
      </c>
      <c r="K222" s="176" t="n">
        <f aca="false">TRUNC(IF(A222&lt;$A$427,$D$427*$R$12+$P$12,IF(A222&gt;$A$782,$D$782*$R$12+$P$12,D222*$R$12+$P$12)),2)</f>
        <v>138.66</v>
      </c>
      <c r="L222" s="179" t="n">
        <f aca="false">B222</f>
        <v>319</v>
      </c>
      <c r="M222" s="180" t="n">
        <f aca="false">A222</f>
        <v>319</v>
      </c>
      <c r="N222" s="181" t="n">
        <f aca="false">B222</f>
        <v>319</v>
      </c>
      <c r="O222" s="182" t="n">
        <f aca="false">A222</f>
        <v>319</v>
      </c>
      <c r="U222" s="171"/>
    </row>
    <row r="223" s="20" customFormat="true" ht="15.75" hidden="false" customHeight="true" outlineLevel="0" collapsed="false">
      <c r="A223" s="156" t="n">
        <v>319</v>
      </c>
      <c r="B223" s="157" t="n">
        <v>320</v>
      </c>
      <c r="C223" s="158" t="n">
        <f aca="false">ROUND($P$1*A223,2)</f>
        <v>18844.41</v>
      </c>
      <c r="D223" s="159" t="n">
        <f aca="false">TRUNC(C223/12,2)</f>
        <v>1570.36</v>
      </c>
      <c r="E223" s="160" t="n">
        <f aca="false">TRUNC(D223*$P$3,2)</f>
        <v>174.3</v>
      </c>
      <c r="F223" s="161" t="n">
        <f aca="false">TRUNC(IF(A223&lt;=$A$270,$D$270*$P$5,D223*$P$5),2)</f>
        <v>54.05</v>
      </c>
      <c r="G223" s="162" t="n">
        <f aca="false">TRUNC(IF(A223&lt;=$A$270,$D$270*$P$6,D223*$P$6),2)</f>
        <v>18.01</v>
      </c>
      <c r="H223" s="161" t="n">
        <f aca="false">TRUNC($P$9,2)</f>
        <v>2.29</v>
      </c>
      <c r="I223" s="161" t="n">
        <f aca="false">TRUNC(IF(A223&lt;$A$427,$D$427*$R$10+$P$10,IF(A223&gt;$A$782,$D$782*$R$10+$P$10,D223*$R$10+$P$10)),2)</f>
        <v>77.71</v>
      </c>
      <c r="J223" s="158" t="n">
        <f aca="false">TRUNC(IF(A223&lt;$A$427,($D$427*$R$11)+$P$11,IF(A223&gt;$A$782,$D$782*$R$11+$P$11,D223*$R$11+$P$11)),2)</f>
        <v>194.03</v>
      </c>
      <c r="K223" s="160" t="n">
        <f aca="false">TRUNC(IF(A223&lt;$A$427,$D$427*$R$12+$P$12,IF(A223&gt;$A$782,$D$782*$R$12+$P$12,D223*$R$12+$P$12)),2)</f>
        <v>138.66</v>
      </c>
      <c r="L223" s="163" t="n">
        <f aca="false">B223</f>
        <v>320</v>
      </c>
      <c r="M223" s="164" t="n">
        <f aca="false">A223</f>
        <v>319</v>
      </c>
      <c r="N223" s="165" t="n">
        <f aca="false">B223</f>
        <v>320</v>
      </c>
      <c r="O223" s="166" t="n">
        <f aca="false">A223</f>
        <v>319</v>
      </c>
      <c r="U223" s="171"/>
    </row>
    <row r="224" s="20" customFormat="true" ht="15.75" hidden="false" customHeight="true" outlineLevel="0" collapsed="false">
      <c r="A224" s="172" t="n">
        <v>319</v>
      </c>
      <c r="B224" s="173" t="n">
        <v>321</v>
      </c>
      <c r="C224" s="174" t="n">
        <f aca="false">ROUND($P$1*A224,2)</f>
        <v>18844.41</v>
      </c>
      <c r="D224" s="175" t="n">
        <f aca="false">TRUNC(C224/12,2)</f>
        <v>1570.36</v>
      </c>
      <c r="E224" s="176" t="n">
        <f aca="false">TRUNC(D224*$P$3,2)</f>
        <v>174.3</v>
      </c>
      <c r="F224" s="177" t="n">
        <f aca="false">TRUNC(IF(A224&lt;=$A$270,$D$270*$P$5,D224*$P$5),2)</f>
        <v>54.05</v>
      </c>
      <c r="G224" s="178" t="n">
        <f aca="false">TRUNC(IF(A224&lt;=$A$270,$D$270*$P$6,D224*$P$6),2)</f>
        <v>18.01</v>
      </c>
      <c r="H224" s="177" t="n">
        <f aca="false">TRUNC($P$9,2)</f>
        <v>2.29</v>
      </c>
      <c r="I224" s="177" t="n">
        <f aca="false">TRUNC(IF(A224&lt;$A$427,$D$427*$R$10+$P$10,IF(A224&gt;$A$782,$D$782*$R$10+$P$10,D224*$R$10+$P$10)),2)</f>
        <v>77.71</v>
      </c>
      <c r="J224" s="174" t="n">
        <f aca="false">TRUNC(IF(A224&lt;$A$427,($D$427*$R$11)+$P$11,IF(A224&gt;$A$782,$D$782*$R$11+$P$11,D224*$R$11+$P$11)),2)</f>
        <v>194.03</v>
      </c>
      <c r="K224" s="176" t="n">
        <f aca="false">TRUNC(IF(A224&lt;$A$427,$D$427*$R$12+$P$12,IF(A224&gt;$A$782,$D$782*$R$12+$P$12,D224*$R$12+$P$12)),2)</f>
        <v>138.66</v>
      </c>
      <c r="L224" s="179" t="n">
        <f aca="false">B224</f>
        <v>321</v>
      </c>
      <c r="M224" s="180" t="n">
        <f aca="false">A224</f>
        <v>319</v>
      </c>
      <c r="N224" s="181" t="n">
        <f aca="false">B224</f>
        <v>321</v>
      </c>
      <c r="O224" s="182" t="n">
        <f aca="false">A224</f>
        <v>319</v>
      </c>
      <c r="U224" s="171"/>
    </row>
    <row r="225" s="20" customFormat="true" ht="15.75" hidden="false" customHeight="true" outlineLevel="0" collapsed="false">
      <c r="A225" s="156" t="n">
        <v>319</v>
      </c>
      <c r="B225" s="157" t="n">
        <v>322</v>
      </c>
      <c r="C225" s="158" t="n">
        <f aca="false">ROUND($P$1*A225,2)</f>
        <v>18844.41</v>
      </c>
      <c r="D225" s="159" t="n">
        <f aca="false">TRUNC(C225/12,2)</f>
        <v>1570.36</v>
      </c>
      <c r="E225" s="160" t="n">
        <f aca="false">TRUNC(D225*$P$3,2)</f>
        <v>174.3</v>
      </c>
      <c r="F225" s="161" t="n">
        <f aca="false">TRUNC(IF(A225&lt;=$A$270,$D$270*$P$5,D225*$P$5),2)</f>
        <v>54.05</v>
      </c>
      <c r="G225" s="162" t="n">
        <f aca="false">TRUNC(IF(A225&lt;=$A$270,$D$270*$P$6,D225*$P$6),2)</f>
        <v>18.01</v>
      </c>
      <c r="H225" s="161" t="n">
        <f aca="false">TRUNC($P$9,2)</f>
        <v>2.29</v>
      </c>
      <c r="I225" s="161" t="n">
        <f aca="false">TRUNC(IF(A225&lt;$A$427,$D$427*$R$10+$P$10,IF(A225&gt;$A$782,$D$782*$R$10+$P$10,D225*$R$10+$P$10)),2)</f>
        <v>77.71</v>
      </c>
      <c r="J225" s="158" t="n">
        <f aca="false">TRUNC(IF(A225&lt;$A$427,($D$427*$R$11)+$P$11,IF(A225&gt;$A$782,$D$782*$R$11+$P$11,D225*$R$11+$P$11)),2)</f>
        <v>194.03</v>
      </c>
      <c r="K225" s="160" t="n">
        <f aca="false">TRUNC(IF(A225&lt;$A$427,$D$427*$R$12+$P$12,IF(A225&gt;$A$782,$D$782*$R$12+$P$12,D225*$R$12+$P$12)),2)</f>
        <v>138.66</v>
      </c>
      <c r="L225" s="163" t="n">
        <f aca="false">B225</f>
        <v>322</v>
      </c>
      <c r="M225" s="164" t="n">
        <f aca="false">A225</f>
        <v>319</v>
      </c>
      <c r="N225" s="165" t="n">
        <f aca="false">B225</f>
        <v>322</v>
      </c>
      <c r="O225" s="166" t="n">
        <f aca="false">A225</f>
        <v>319</v>
      </c>
      <c r="U225" s="171"/>
    </row>
    <row r="226" s="20" customFormat="true" ht="15.75" hidden="false" customHeight="true" outlineLevel="0" collapsed="false">
      <c r="A226" s="172" t="n">
        <v>319</v>
      </c>
      <c r="B226" s="173" t="n">
        <v>323</v>
      </c>
      <c r="C226" s="174" t="n">
        <f aca="false">ROUND($P$1*A226,2)</f>
        <v>18844.41</v>
      </c>
      <c r="D226" s="175" t="n">
        <f aca="false">TRUNC(C226/12,2)</f>
        <v>1570.36</v>
      </c>
      <c r="E226" s="176" t="n">
        <f aca="false">TRUNC(D226*$P$3,2)</f>
        <v>174.3</v>
      </c>
      <c r="F226" s="177" t="n">
        <f aca="false">TRUNC(IF(A226&lt;=$A$270,$D$270*$P$5,D226*$P$5),2)</f>
        <v>54.05</v>
      </c>
      <c r="G226" s="178" t="n">
        <f aca="false">TRUNC(IF(A226&lt;=$A$270,$D$270*$P$6,D226*$P$6),2)</f>
        <v>18.01</v>
      </c>
      <c r="H226" s="177" t="n">
        <f aca="false">TRUNC($P$9,2)</f>
        <v>2.29</v>
      </c>
      <c r="I226" s="177" t="n">
        <f aca="false">TRUNC(IF(A226&lt;$A$427,$D$427*$R$10+$P$10,IF(A226&gt;$A$782,$D$782*$R$10+$P$10,D226*$R$10+$P$10)),2)</f>
        <v>77.71</v>
      </c>
      <c r="J226" s="174" t="n">
        <f aca="false">TRUNC(IF(A226&lt;$A$427,($D$427*$R$11)+$P$11,IF(A226&gt;$A$782,$D$782*$R$11+$P$11,D226*$R$11+$P$11)),2)</f>
        <v>194.03</v>
      </c>
      <c r="K226" s="176" t="n">
        <f aca="false">TRUNC(IF(A226&lt;$A$427,$D$427*$R$12+$P$12,IF(A226&gt;$A$782,$D$782*$R$12+$P$12,D226*$R$12+$P$12)),2)</f>
        <v>138.66</v>
      </c>
      <c r="L226" s="179" t="n">
        <f aca="false">B226</f>
        <v>323</v>
      </c>
      <c r="M226" s="180" t="n">
        <f aca="false">A226</f>
        <v>319</v>
      </c>
      <c r="N226" s="181" t="n">
        <f aca="false">B226</f>
        <v>323</v>
      </c>
      <c r="O226" s="182" t="n">
        <f aca="false">A226</f>
        <v>319</v>
      </c>
      <c r="U226" s="171"/>
    </row>
    <row r="227" s="20" customFormat="true" ht="15.75" hidden="false" customHeight="true" outlineLevel="0" collapsed="false">
      <c r="A227" s="156" t="n">
        <v>319</v>
      </c>
      <c r="B227" s="157" t="n">
        <v>324</v>
      </c>
      <c r="C227" s="158" t="n">
        <f aca="false">ROUND($P$1*A227,2)</f>
        <v>18844.41</v>
      </c>
      <c r="D227" s="159" t="n">
        <f aca="false">TRUNC(C227/12,2)</f>
        <v>1570.36</v>
      </c>
      <c r="E227" s="160" t="n">
        <f aca="false">TRUNC(D227*$P$3,2)</f>
        <v>174.3</v>
      </c>
      <c r="F227" s="161" t="n">
        <f aca="false">TRUNC(IF(A227&lt;=$A$270,$D$270*$P$5,D227*$P$5),2)</f>
        <v>54.05</v>
      </c>
      <c r="G227" s="162" t="n">
        <f aca="false">TRUNC(IF(A227&lt;=$A$270,$D$270*$P$6,D227*$P$6),2)</f>
        <v>18.01</v>
      </c>
      <c r="H227" s="161" t="n">
        <f aca="false">TRUNC($P$9,2)</f>
        <v>2.29</v>
      </c>
      <c r="I227" s="161" t="n">
        <f aca="false">TRUNC(IF(A227&lt;$A$427,$D$427*$R$10+$P$10,IF(A227&gt;$A$782,$D$782*$R$10+$P$10,D227*$R$10+$P$10)),2)</f>
        <v>77.71</v>
      </c>
      <c r="J227" s="158" t="n">
        <f aca="false">TRUNC(IF(A227&lt;$A$427,($D$427*$R$11)+$P$11,IF(A227&gt;$A$782,$D$782*$R$11+$P$11,D227*$R$11+$P$11)),2)</f>
        <v>194.03</v>
      </c>
      <c r="K227" s="160" t="n">
        <f aca="false">TRUNC(IF(A227&lt;$A$427,$D$427*$R$12+$P$12,IF(A227&gt;$A$782,$D$782*$R$12+$P$12,D227*$R$12+$P$12)),2)</f>
        <v>138.66</v>
      </c>
      <c r="L227" s="163" t="n">
        <f aca="false">B227</f>
        <v>324</v>
      </c>
      <c r="M227" s="164" t="n">
        <f aca="false">A227</f>
        <v>319</v>
      </c>
      <c r="N227" s="165" t="n">
        <f aca="false">B227</f>
        <v>324</v>
      </c>
      <c r="O227" s="166" t="n">
        <f aca="false">A227</f>
        <v>319</v>
      </c>
      <c r="U227" s="171"/>
    </row>
    <row r="228" s="20" customFormat="true" ht="15.75" hidden="false" customHeight="true" outlineLevel="0" collapsed="false">
      <c r="A228" s="172" t="n">
        <v>319</v>
      </c>
      <c r="B228" s="173" t="n">
        <v>325</v>
      </c>
      <c r="C228" s="174" t="n">
        <f aca="false">ROUND($P$1*A228,2)</f>
        <v>18844.41</v>
      </c>
      <c r="D228" s="175" t="n">
        <f aca="false">TRUNC(C228/12,2)</f>
        <v>1570.36</v>
      </c>
      <c r="E228" s="176" t="n">
        <f aca="false">TRUNC(D228*$P$3,2)</f>
        <v>174.3</v>
      </c>
      <c r="F228" s="177" t="n">
        <f aca="false">TRUNC(IF(A228&lt;=$A$270,$D$270*$P$5,D228*$P$5),2)</f>
        <v>54.05</v>
      </c>
      <c r="G228" s="178" t="n">
        <f aca="false">TRUNC(IF(A228&lt;=$A$270,$D$270*$P$6,D228*$P$6),2)</f>
        <v>18.01</v>
      </c>
      <c r="H228" s="177" t="n">
        <f aca="false">TRUNC($P$9,2)</f>
        <v>2.29</v>
      </c>
      <c r="I228" s="177" t="n">
        <f aca="false">TRUNC(IF(A228&lt;$A$427,$D$427*$R$10+$P$10,IF(A228&gt;$A$782,$D$782*$R$10+$P$10,D228*$R$10+$P$10)),2)</f>
        <v>77.71</v>
      </c>
      <c r="J228" s="174" t="n">
        <f aca="false">TRUNC(IF(A228&lt;$A$427,($D$427*$R$11)+$P$11,IF(A228&gt;$A$782,$D$782*$R$11+$P$11,D228*$R$11+$P$11)),2)</f>
        <v>194.03</v>
      </c>
      <c r="K228" s="176" t="n">
        <f aca="false">TRUNC(IF(A228&lt;$A$427,$D$427*$R$12+$P$12,IF(A228&gt;$A$782,$D$782*$R$12+$P$12,D228*$R$12+$P$12)),2)</f>
        <v>138.66</v>
      </c>
      <c r="L228" s="179" t="n">
        <f aca="false">B228</f>
        <v>325</v>
      </c>
      <c r="M228" s="180" t="n">
        <f aca="false">A228</f>
        <v>319</v>
      </c>
      <c r="N228" s="181" t="n">
        <f aca="false">B228</f>
        <v>325</v>
      </c>
      <c r="O228" s="182" t="n">
        <f aca="false">A228</f>
        <v>319</v>
      </c>
      <c r="U228" s="171"/>
    </row>
    <row r="229" s="20" customFormat="true" ht="15.75" hidden="false" customHeight="true" outlineLevel="0" collapsed="false">
      <c r="A229" s="156" t="n">
        <v>320</v>
      </c>
      <c r="B229" s="157" t="n">
        <v>326</v>
      </c>
      <c r="C229" s="158" t="n">
        <f aca="false">ROUND($P$1*A229,2)</f>
        <v>18903.49</v>
      </c>
      <c r="D229" s="159" t="n">
        <f aca="false">TRUNC(C229/12,2)</f>
        <v>1575.29</v>
      </c>
      <c r="E229" s="160" t="n">
        <f aca="false">TRUNC(D229*$P$3,2)</f>
        <v>174.85</v>
      </c>
      <c r="F229" s="161" t="n">
        <f aca="false">TRUNC(IF(A229&lt;=$A$270,$D$270*$P$5,D229*$P$5),2)</f>
        <v>54.05</v>
      </c>
      <c r="G229" s="162" t="n">
        <f aca="false">TRUNC(IF(A229&lt;=$A$270,$D$270*$P$6,D229*$P$6),2)</f>
        <v>18.01</v>
      </c>
      <c r="H229" s="161" t="n">
        <f aca="false">TRUNC($P$9,2)</f>
        <v>2.29</v>
      </c>
      <c r="I229" s="161" t="n">
        <f aca="false">TRUNC(IF(A229&lt;$A$427,$D$427*$R$10+$P$10,IF(A229&gt;$A$782,$D$782*$R$10+$P$10,D229*$R$10+$P$10)),2)</f>
        <v>77.71</v>
      </c>
      <c r="J229" s="158" t="n">
        <f aca="false">TRUNC(IF(A229&lt;$A$427,($D$427*$R$11)+$P$11,IF(A229&gt;$A$782,$D$782*$R$11+$P$11,D229*$R$11+$P$11)),2)</f>
        <v>194.03</v>
      </c>
      <c r="K229" s="160" t="n">
        <f aca="false">TRUNC(IF(A229&lt;$A$427,$D$427*$R$12+$P$12,IF(A229&gt;$A$782,$D$782*$R$12+$P$12,D229*$R$12+$P$12)),2)</f>
        <v>138.66</v>
      </c>
      <c r="L229" s="163" t="n">
        <f aca="false">B229</f>
        <v>326</v>
      </c>
      <c r="M229" s="164" t="n">
        <f aca="false">A229</f>
        <v>320</v>
      </c>
      <c r="N229" s="165" t="n">
        <f aca="false">B229</f>
        <v>326</v>
      </c>
      <c r="O229" s="166" t="n">
        <f aca="false">A229</f>
        <v>320</v>
      </c>
      <c r="U229" s="171"/>
    </row>
    <row r="230" s="20" customFormat="true" ht="15.75" hidden="false" customHeight="true" outlineLevel="0" collapsed="false">
      <c r="A230" s="172" t="n">
        <v>320</v>
      </c>
      <c r="B230" s="173" t="n">
        <v>327</v>
      </c>
      <c r="C230" s="174" t="n">
        <f aca="false">ROUND($P$1*A230,2)</f>
        <v>18903.49</v>
      </c>
      <c r="D230" s="175" t="n">
        <f aca="false">TRUNC(C230/12,2)</f>
        <v>1575.29</v>
      </c>
      <c r="E230" s="176" t="n">
        <f aca="false">TRUNC(D230*$P$3,2)</f>
        <v>174.85</v>
      </c>
      <c r="F230" s="177" t="n">
        <f aca="false">TRUNC(IF(A230&lt;=$A$270,$D$270*$P$5,D230*$P$5),2)</f>
        <v>54.05</v>
      </c>
      <c r="G230" s="178" t="n">
        <f aca="false">TRUNC(IF(A230&lt;=$A$270,$D$270*$P$6,D230*$P$6),2)</f>
        <v>18.01</v>
      </c>
      <c r="H230" s="177" t="n">
        <f aca="false">TRUNC($P$9,2)</f>
        <v>2.29</v>
      </c>
      <c r="I230" s="177" t="n">
        <f aca="false">TRUNC(IF(A230&lt;$A$427,$D$427*$R$10+$P$10,IF(A230&gt;$A$782,$D$782*$R$10+$P$10,D230*$R$10+$P$10)),2)</f>
        <v>77.71</v>
      </c>
      <c r="J230" s="174" t="n">
        <f aca="false">TRUNC(IF(A230&lt;$A$427,($D$427*$R$11)+$P$11,IF(A230&gt;$A$782,$D$782*$R$11+$P$11,D230*$R$11+$P$11)),2)</f>
        <v>194.03</v>
      </c>
      <c r="K230" s="176" t="n">
        <f aca="false">TRUNC(IF(A230&lt;$A$427,$D$427*$R$12+$P$12,IF(A230&gt;$A$782,$D$782*$R$12+$P$12,D230*$R$12+$P$12)),2)</f>
        <v>138.66</v>
      </c>
      <c r="L230" s="179" t="n">
        <f aca="false">B230</f>
        <v>327</v>
      </c>
      <c r="M230" s="180" t="n">
        <f aca="false">A230</f>
        <v>320</v>
      </c>
      <c r="N230" s="181" t="n">
        <f aca="false">B230</f>
        <v>327</v>
      </c>
      <c r="O230" s="182" t="n">
        <f aca="false">A230</f>
        <v>320</v>
      </c>
      <c r="U230" s="171"/>
    </row>
    <row r="231" s="20" customFormat="true" ht="15.75" hidden="false" customHeight="true" outlineLevel="0" collapsed="false">
      <c r="A231" s="156" t="n">
        <v>320</v>
      </c>
      <c r="B231" s="157" t="n">
        <v>328</v>
      </c>
      <c r="C231" s="158" t="n">
        <f aca="false">ROUND($P$1*A231,2)</f>
        <v>18903.49</v>
      </c>
      <c r="D231" s="159" t="n">
        <f aca="false">TRUNC(C231/12,2)</f>
        <v>1575.29</v>
      </c>
      <c r="E231" s="160" t="n">
        <f aca="false">TRUNC(D231*$P$3,2)</f>
        <v>174.85</v>
      </c>
      <c r="F231" s="161" t="n">
        <f aca="false">TRUNC(IF(A231&lt;=$A$270,$D$270*$P$5,D231*$P$5),2)</f>
        <v>54.05</v>
      </c>
      <c r="G231" s="162" t="n">
        <f aca="false">TRUNC(IF(A231&lt;=$A$270,$D$270*$P$6,D231*$P$6),2)</f>
        <v>18.01</v>
      </c>
      <c r="H231" s="161" t="n">
        <f aca="false">TRUNC($P$9,2)</f>
        <v>2.29</v>
      </c>
      <c r="I231" s="161" t="n">
        <f aca="false">TRUNC(IF(A231&lt;$A$427,$D$427*$R$10+$P$10,IF(A231&gt;$A$782,$D$782*$R$10+$P$10,D231*$R$10+$P$10)),2)</f>
        <v>77.71</v>
      </c>
      <c r="J231" s="158" t="n">
        <f aca="false">TRUNC(IF(A231&lt;$A$427,($D$427*$R$11)+$P$11,IF(A231&gt;$A$782,$D$782*$R$11+$P$11,D231*$R$11+$P$11)),2)</f>
        <v>194.03</v>
      </c>
      <c r="K231" s="160" t="n">
        <f aca="false">TRUNC(IF(A231&lt;$A$427,$D$427*$R$12+$P$12,IF(A231&gt;$A$782,$D$782*$R$12+$P$12,D231*$R$12+$P$12)),2)</f>
        <v>138.66</v>
      </c>
      <c r="L231" s="163" t="n">
        <f aca="false">B231</f>
        <v>328</v>
      </c>
      <c r="M231" s="164" t="n">
        <f aca="false">A231</f>
        <v>320</v>
      </c>
      <c r="N231" s="165" t="n">
        <f aca="false">B231</f>
        <v>328</v>
      </c>
      <c r="O231" s="166" t="n">
        <f aca="false">A231</f>
        <v>320</v>
      </c>
      <c r="U231" s="171"/>
    </row>
    <row r="232" s="20" customFormat="true" ht="15.75" hidden="false" customHeight="true" outlineLevel="0" collapsed="false">
      <c r="A232" s="172" t="n">
        <v>321</v>
      </c>
      <c r="B232" s="173" t="n">
        <v>329</v>
      </c>
      <c r="C232" s="174" t="n">
        <f aca="false">ROUND($P$1*A232,2)</f>
        <v>18962.56</v>
      </c>
      <c r="D232" s="175" t="n">
        <f aca="false">TRUNC(C232/12,2)</f>
        <v>1580.21</v>
      </c>
      <c r="E232" s="176" t="n">
        <f aca="false">TRUNC(D232*$P$3,2)</f>
        <v>175.4</v>
      </c>
      <c r="F232" s="177" t="n">
        <f aca="false">TRUNC(IF(A232&lt;=$A$270,$D$270*$P$5,D232*$P$5),2)</f>
        <v>54.05</v>
      </c>
      <c r="G232" s="178" t="n">
        <f aca="false">TRUNC(IF(A232&lt;=$A$270,$D$270*$P$6,D232*$P$6),2)</f>
        <v>18.01</v>
      </c>
      <c r="H232" s="177" t="n">
        <f aca="false">TRUNC($P$9,2)</f>
        <v>2.29</v>
      </c>
      <c r="I232" s="177" t="n">
        <f aca="false">TRUNC(IF(A232&lt;$A$427,$D$427*$R$10+$P$10,IF(A232&gt;$A$782,$D$782*$R$10+$P$10,D232*$R$10+$P$10)),2)</f>
        <v>77.71</v>
      </c>
      <c r="J232" s="174" t="n">
        <f aca="false">TRUNC(IF(A232&lt;$A$427,($D$427*$R$11)+$P$11,IF(A232&gt;$A$782,$D$782*$R$11+$P$11,D232*$R$11+$P$11)),2)</f>
        <v>194.03</v>
      </c>
      <c r="K232" s="176" t="n">
        <f aca="false">TRUNC(IF(A232&lt;$A$427,$D$427*$R$12+$P$12,IF(A232&gt;$A$782,$D$782*$R$12+$P$12,D232*$R$12+$P$12)),2)</f>
        <v>138.66</v>
      </c>
      <c r="L232" s="179" t="n">
        <f aca="false">B232</f>
        <v>329</v>
      </c>
      <c r="M232" s="180" t="n">
        <f aca="false">A232</f>
        <v>321</v>
      </c>
      <c r="N232" s="181" t="n">
        <f aca="false">B232</f>
        <v>329</v>
      </c>
      <c r="O232" s="182" t="n">
        <f aca="false">A232</f>
        <v>321</v>
      </c>
      <c r="U232" s="171"/>
    </row>
    <row r="233" s="20" customFormat="true" ht="15.75" hidden="false" customHeight="true" outlineLevel="0" collapsed="false">
      <c r="A233" s="156" t="n">
        <v>321</v>
      </c>
      <c r="B233" s="157" t="n">
        <v>330</v>
      </c>
      <c r="C233" s="158" t="n">
        <f aca="false">ROUND($P$1*A233,2)</f>
        <v>18962.56</v>
      </c>
      <c r="D233" s="159" t="n">
        <f aca="false">TRUNC(C233/12,2)</f>
        <v>1580.21</v>
      </c>
      <c r="E233" s="160" t="n">
        <f aca="false">TRUNC(D233*$P$3,2)</f>
        <v>175.4</v>
      </c>
      <c r="F233" s="161" t="n">
        <f aca="false">TRUNC(IF(A233&lt;=$A$270,$D$270*$P$5,D233*$P$5),2)</f>
        <v>54.05</v>
      </c>
      <c r="G233" s="162" t="n">
        <f aca="false">TRUNC(IF(A233&lt;=$A$270,$D$270*$P$6,D233*$P$6),2)</f>
        <v>18.01</v>
      </c>
      <c r="H233" s="161" t="n">
        <f aca="false">TRUNC($P$9,2)</f>
        <v>2.29</v>
      </c>
      <c r="I233" s="161" t="n">
        <f aca="false">TRUNC(IF(A233&lt;$A$427,$D$427*$R$10+$P$10,IF(A233&gt;$A$782,$D$782*$R$10+$P$10,D233*$R$10+$P$10)),2)</f>
        <v>77.71</v>
      </c>
      <c r="J233" s="158" t="n">
        <f aca="false">TRUNC(IF(A233&lt;$A$427,($D$427*$R$11)+$P$11,IF(A233&gt;$A$782,$D$782*$R$11+$P$11,D233*$R$11+$P$11)),2)</f>
        <v>194.03</v>
      </c>
      <c r="K233" s="160" t="n">
        <f aca="false">TRUNC(IF(A233&lt;$A$427,$D$427*$R$12+$P$12,IF(A233&gt;$A$782,$D$782*$R$12+$P$12,D233*$R$12+$P$12)),2)</f>
        <v>138.66</v>
      </c>
      <c r="L233" s="163" t="n">
        <f aca="false">B233</f>
        <v>330</v>
      </c>
      <c r="M233" s="164" t="n">
        <f aca="false">A233</f>
        <v>321</v>
      </c>
      <c r="N233" s="165" t="n">
        <f aca="false">B233</f>
        <v>330</v>
      </c>
      <c r="O233" s="166" t="n">
        <f aca="false">A233</f>
        <v>321</v>
      </c>
      <c r="U233" s="171"/>
    </row>
    <row r="234" s="20" customFormat="true" ht="15.75" hidden="false" customHeight="true" outlineLevel="0" collapsed="false">
      <c r="A234" s="172" t="n">
        <v>321</v>
      </c>
      <c r="B234" s="173" t="n">
        <v>331</v>
      </c>
      <c r="C234" s="174" t="n">
        <f aca="false">ROUND($P$1*A234,2)</f>
        <v>18962.56</v>
      </c>
      <c r="D234" s="175" t="n">
        <f aca="false">TRUNC(C234/12,2)</f>
        <v>1580.21</v>
      </c>
      <c r="E234" s="176" t="n">
        <f aca="false">TRUNC(D234*$P$3,2)</f>
        <v>175.4</v>
      </c>
      <c r="F234" s="177" t="n">
        <f aca="false">TRUNC(IF(A234&lt;=$A$270,$D$270*$P$5,D234*$P$5),2)</f>
        <v>54.05</v>
      </c>
      <c r="G234" s="178" t="n">
        <f aca="false">TRUNC(IF(A234&lt;=$A$270,$D$270*$P$6,D234*$P$6),2)</f>
        <v>18.01</v>
      </c>
      <c r="H234" s="177" t="n">
        <f aca="false">TRUNC($P$9,2)</f>
        <v>2.29</v>
      </c>
      <c r="I234" s="177" t="n">
        <f aca="false">TRUNC(IF(A234&lt;$A$427,$D$427*$R$10+$P$10,IF(A234&gt;$A$782,$D$782*$R$10+$P$10,D234*$R$10+$P$10)),2)</f>
        <v>77.71</v>
      </c>
      <c r="J234" s="174" t="n">
        <f aca="false">TRUNC(IF(A234&lt;$A$427,($D$427*$R$11)+$P$11,IF(A234&gt;$A$782,$D$782*$R$11+$P$11,D234*$R$11+$P$11)),2)</f>
        <v>194.03</v>
      </c>
      <c r="K234" s="176" t="n">
        <f aca="false">TRUNC(IF(A234&lt;$A$427,$D$427*$R$12+$P$12,IF(A234&gt;$A$782,$D$782*$R$12+$P$12,D234*$R$12+$P$12)),2)</f>
        <v>138.66</v>
      </c>
      <c r="L234" s="179" t="n">
        <f aca="false">B234</f>
        <v>331</v>
      </c>
      <c r="M234" s="180" t="n">
        <f aca="false">A234</f>
        <v>321</v>
      </c>
      <c r="N234" s="181" t="n">
        <f aca="false">B234</f>
        <v>331</v>
      </c>
      <c r="O234" s="182" t="n">
        <f aca="false">A234</f>
        <v>321</v>
      </c>
      <c r="U234" s="171"/>
    </row>
    <row r="235" s="20" customFormat="true" ht="15.75" hidden="false" customHeight="true" outlineLevel="0" collapsed="false">
      <c r="A235" s="156" t="n">
        <v>321</v>
      </c>
      <c r="B235" s="157" t="n">
        <v>332</v>
      </c>
      <c r="C235" s="158" t="n">
        <f aca="false">ROUND($P$1*A235,2)</f>
        <v>18962.56</v>
      </c>
      <c r="D235" s="159" t="n">
        <f aca="false">TRUNC(C235/12,2)</f>
        <v>1580.21</v>
      </c>
      <c r="E235" s="160" t="n">
        <f aca="false">TRUNC(D235*$P$3,2)</f>
        <v>175.4</v>
      </c>
      <c r="F235" s="161" t="n">
        <f aca="false">TRUNC(IF(A235&lt;=$A$270,$D$270*$P$5,D235*$P$5),2)</f>
        <v>54.05</v>
      </c>
      <c r="G235" s="162" t="n">
        <f aca="false">TRUNC(IF(A235&lt;=$A$270,$D$270*$P$6,D235*$P$6),2)</f>
        <v>18.01</v>
      </c>
      <c r="H235" s="161" t="n">
        <f aca="false">TRUNC($P$9,2)</f>
        <v>2.29</v>
      </c>
      <c r="I235" s="161" t="n">
        <f aca="false">TRUNC(IF(A235&lt;$A$427,$D$427*$R$10+$P$10,IF(A235&gt;$A$782,$D$782*$R$10+$P$10,D235*$R$10+$P$10)),2)</f>
        <v>77.71</v>
      </c>
      <c r="J235" s="158" t="n">
        <f aca="false">TRUNC(IF(A235&lt;$A$427,($D$427*$R$11)+$P$11,IF(A235&gt;$A$782,$D$782*$R$11+$P$11,D235*$R$11+$P$11)),2)</f>
        <v>194.03</v>
      </c>
      <c r="K235" s="160" t="n">
        <f aca="false">TRUNC(IF(A235&lt;$A$427,$D$427*$R$12+$P$12,IF(A235&gt;$A$782,$D$782*$R$12+$P$12,D235*$R$12+$P$12)),2)</f>
        <v>138.66</v>
      </c>
      <c r="L235" s="163" t="n">
        <f aca="false">B235</f>
        <v>332</v>
      </c>
      <c r="M235" s="164" t="n">
        <f aca="false">A235</f>
        <v>321</v>
      </c>
      <c r="N235" s="165" t="n">
        <f aca="false">B235</f>
        <v>332</v>
      </c>
      <c r="O235" s="166" t="n">
        <f aca="false">A235</f>
        <v>321</v>
      </c>
      <c r="U235" s="171"/>
    </row>
    <row r="236" s="20" customFormat="true" ht="15.75" hidden="false" customHeight="true" outlineLevel="0" collapsed="false">
      <c r="A236" s="172" t="n">
        <v>321</v>
      </c>
      <c r="B236" s="173" t="n">
        <v>333</v>
      </c>
      <c r="C236" s="174" t="n">
        <f aca="false">ROUND($P$1*A236,2)</f>
        <v>18962.56</v>
      </c>
      <c r="D236" s="175" t="n">
        <f aca="false">TRUNC(C236/12,2)</f>
        <v>1580.21</v>
      </c>
      <c r="E236" s="176" t="n">
        <f aca="false">TRUNC(D236*$P$3,2)</f>
        <v>175.4</v>
      </c>
      <c r="F236" s="177" t="n">
        <f aca="false">TRUNC(IF(A236&lt;=$A$270,$D$270*$P$5,D236*$P$5),2)</f>
        <v>54.05</v>
      </c>
      <c r="G236" s="178" t="n">
        <f aca="false">TRUNC(IF(A236&lt;=$A$270,$D$270*$P$6,D236*$P$6),2)</f>
        <v>18.01</v>
      </c>
      <c r="H236" s="177" t="n">
        <f aca="false">TRUNC($P$9,2)</f>
        <v>2.29</v>
      </c>
      <c r="I236" s="177" t="n">
        <f aca="false">TRUNC(IF(A236&lt;$A$427,$D$427*$R$10+$P$10,IF(A236&gt;$A$782,$D$782*$R$10+$P$10,D236*$R$10+$P$10)),2)</f>
        <v>77.71</v>
      </c>
      <c r="J236" s="174" t="n">
        <f aca="false">TRUNC(IF(A236&lt;$A$427,($D$427*$R$11)+$P$11,IF(A236&gt;$A$782,$D$782*$R$11+$P$11,D236*$R$11+$P$11)),2)</f>
        <v>194.03</v>
      </c>
      <c r="K236" s="176" t="n">
        <f aca="false">TRUNC(IF(A236&lt;$A$427,$D$427*$R$12+$P$12,IF(A236&gt;$A$782,$D$782*$R$12+$P$12,D236*$R$12+$P$12)),2)</f>
        <v>138.66</v>
      </c>
      <c r="L236" s="179" t="n">
        <f aca="false">B236</f>
        <v>333</v>
      </c>
      <c r="M236" s="180" t="n">
        <f aca="false">A236</f>
        <v>321</v>
      </c>
      <c r="N236" s="181" t="n">
        <f aca="false">B236</f>
        <v>333</v>
      </c>
      <c r="O236" s="182" t="n">
        <f aca="false">A236</f>
        <v>321</v>
      </c>
      <c r="U236" s="171"/>
    </row>
    <row r="237" s="20" customFormat="true" ht="15.75" hidden="false" customHeight="true" outlineLevel="0" collapsed="false">
      <c r="A237" s="156" t="n">
        <v>322</v>
      </c>
      <c r="B237" s="157" t="n">
        <v>334</v>
      </c>
      <c r="C237" s="158" t="n">
        <f aca="false">ROUND($P$1*A237,2)</f>
        <v>19021.63</v>
      </c>
      <c r="D237" s="159" t="n">
        <f aca="false">TRUNC(C237/12,2)</f>
        <v>1585.13</v>
      </c>
      <c r="E237" s="160" t="n">
        <f aca="false">TRUNC(D237*$P$3,2)</f>
        <v>175.94</v>
      </c>
      <c r="F237" s="161" t="n">
        <f aca="false">TRUNC(IF(A237&lt;=$A$270,$D$270*$P$5,D237*$P$5),2)</f>
        <v>54.05</v>
      </c>
      <c r="G237" s="162" t="n">
        <f aca="false">TRUNC(IF(A237&lt;=$A$270,$D$270*$P$6,D237*$P$6),2)</f>
        <v>18.01</v>
      </c>
      <c r="H237" s="161" t="n">
        <f aca="false">TRUNC($P$9,2)</f>
        <v>2.29</v>
      </c>
      <c r="I237" s="161" t="n">
        <f aca="false">TRUNC(IF(A237&lt;$A$427,$D$427*$R$10+$P$10,IF(A237&gt;$A$782,$D$782*$R$10+$P$10,D237*$R$10+$P$10)),2)</f>
        <v>77.71</v>
      </c>
      <c r="J237" s="158" t="n">
        <f aca="false">TRUNC(IF(A237&lt;$A$427,($D$427*$R$11)+$P$11,IF(A237&gt;$A$782,$D$782*$R$11+$P$11,D237*$R$11+$P$11)),2)</f>
        <v>194.03</v>
      </c>
      <c r="K237" s="160" t="n">
        <f aca="false">TRUNC(IF(A237&lt;$A$427,$D$427*$R$12+$P$12,IF(A237&gt;$A$782,$D$782*$R$12+$P$12,D237*$R$12+$P$12)),2)</f>
        <v>138.66</v>
      </c>
      <c r="L237" s="163" t="n">
        <f aca="false">B237</f>
        <v>334</v>
      </c>
      <c r="M237" s="164" t="n">
        <f aca="false">A237</f>
        <v>322</v>
      </c>
      <c r="N237" s="165" t="n">
        <f aca="false">B237</f>
        <v>334</v>
      </c>
      <c r="O237" s="166" t="n">
        <f aca="false">A237</f>
        <v>322</v>
      </c>
      <c r="U237" s="171"/>
    </row>
    <row r="238" s="20" customFormat="true" ht="15.75" hidden="false" customHeight="true" outlineLevel="0" collapsed="false">
      <c r="A238" s="172" t="n">
        <v>322</v>
      </c>
      <c r="B238" s="173" t="n">
        <v>335</v>
      </c>
      <c r="C238" s="174" t="n">
        <f aca="false">ROUND($P$1*A238,2)</f>
        <v>19021.63</v>
      </c>
      <c r="D238" s="175" t="n">
        <f aca="false">TRUNC(C238/12,2)</f>
        <v>1585.13</v>
      </c>
      <c r="E238" s="176" t="n">
        <f aca="false">TRUNC(D238*$P$3,2)</f>
        <v>175.94</v>
      </c>
      <c r="F238" s="177" t="n">
        <f aca="false">TRUNC(IF(A238&lt;=$A$270,$D$270*$P$5,D238*$P$5),2)</f>
        <v>54.05</v>
      </c>
      <c r="G238" s="178" t="n">
        <f aca="false">TRUNC(IF(A238&lt;=$A$270,$D$270*$P$6,D238*$P$6),2)</f>
        <v>18.01</v>
      </c>
      <c r="H238" s="177" t="n">
        <f aca="false">TRUNC($P$9,2)</f>
        <v>2.29</v>
      </c>
      <c r="I238" s="177" t="n">
        <f aca="false">TRUNC(IF(A238&lt;$A$427,$D$427*$R$10+$P$10,IF(A238&gt;$A$782,$D$782*$R$10+$P$10,D238*$R$10+$P$10)),2)</f>
        <v>77.71</v>
      </c>
      <c r="J238" s="174" t="n">
        <f aca="false">TRUNC(IF(A238&lt;$A$427,($D$427*$R$11)+$P$11,IF(A238&gt;$A$782,$D$782*$R$11+$P$11,D238*$R$11+$P$11)),2)</f>
        <v>194.03</v>
      </c>
      <c r="K238" s="176" t="n">
        <f aca="false">TRUNC(IF(A238&lt;$A$427,$D$427*$R$12+$P$12,IF(A238&gt;$A$782,$D$782*$R$12+$P$12,D238*$R$12+$P$12)),2)</f>
        <v>138.66</v>
      </c>
      <c r="L238" s="179" t="n">
        <f aca="false">B238</f>
        <v>335</v>
      </c>
      <c r="M238" s="180" t="n">
        <f aca="false">A238</f>
        <v>322</v>
      </c>
      <c r="N238" s="181" t="n">
        <f aca="false">B238</f>
        <v>335</v>
      </c>
      <c r="O238" s="182" t="n">
        <f aca="false">A238</f>
        <v>322</v>
      </c>
      <c r="U238" s="171"/>
    </row>
    <row r="239" s="20" customFormat="true" ht="15.75" hidden="false" customHeight="true" outlineLevel="0" collapsed="false">
      <c r="A239" s="156" t="n">
        <v>323</v>
      </c>
      <c r="B239" s="157" t="n">
        <v>336</v>
      </c>
      <c r="C239" s="158" t="n">
        <f aca="false">ROUND($P$1*A239,2)</f>
        <v>19080.71</v>
      </c>
      <c r="D239" s="159" t="n">
        <f aca="false">TRUNC(C239/12,2)</f>
        <v>1590.05</v>
      </c>
      <c r="E239" s="160" t="n">
        <f aca="false">TRUNC(D239*$P$3,2)</f>
        <v>176.49</v>
      </c>
      <c r="F239" s="161" t="n">
        <f aca="false">TRUNC(IF(A239&lt;=$A$270,$D$270*$P$5,D239*$P$5),2)</f>
        <v>54.05</v>
      </c>
      <c r="G239" s="162" t="n">
        <f aca="false">TRUNC(IF(A239&lt;=$A$270,$D$270*$P$6,D239*$P$6),2)</f>
        <v>18.01</v>
      </c>
      <c r="H239" s="161" t="n">
        <f aca="false">TRUNC($P$9,2)</f>
        <v>2.29</v>
      </c>
      <c r="I239" s="161" t="n">
        <f aca="false">TRUNC(IF(A239&lt;$A$427,$D$427*$R$10+$P$10,IF(A239&gt;$A$782,$D$782*$R$10+$P$10,D239*$R$10+$P$10)),2)</f>
        <v>77.71</v>
      </c>
      <c r="J239" s="158" t="n">
        <f aca="false">TRUNC(IF(A239&lt;$A$427,($D$427*$R$11)+$P$11,IF(A239&gt;$A$782,$D$782*$R$11+$P$11,D239*$R$11+$P$11)),2)</f>
        <v>194.03</v>
      </c>
      <c r="K239" s="160" t="n">
        <f aca="false">TRUNC(IF(A239&lt;$A$427,$D$427*$R$12+$P$12,IF(A239&gt;$A$782,$D$782*$R$12+$P$12,D239*$R$12+$P$12)),2)</f>
        <v>138.66</v>
      </c>
      <c r="L239" s="163" t="n">
        <f aca="false">B239</f>
        <v>336</v>
      </c>
      <c r="M239" s="164" t="n">
        <f aca="false">A239</f>
        <v>323</v>
      </c>
      <c r="N239" s="165" t="n">
        <f aca="false">B239</f>
        <v>336</v>
      </c>
      <c r="O239" s="166" t="n">
        <f aca="false">A239</f>
        <v>323</v>
      </c>
      <c r="U239" s="171"/>
    </row>
    <row r="240" s="20" customFormat="true" ht="15.75" hidden="false" customHeight="true" outlineLevel="0" collapsed="false">
      <c r="A240" s="172" t="n">
        <v>324</v>
      </c>
      <c r="B240" s="173" t="n">
        <v>337</v>
      </c>
      <c r="C240" s="174" t="n">
        <f aca="false">ROUND($P$1*A240,2)</f>
        <v>19139.78</v>
      </c>
      <c r="D240" s="175" t="n">
        <f aca="false">TRUNC(C240/12,2)</f>
        <v>1594.98</v>
      </c>
      <c r="E240" s="176" t="n">
        <f aca="false">TRUNC(D240*$P$3,2)</f>
        <v>177.04</v>
      </c>
      <c r="F240" s="177" t="n">
        <f aca="false">TRUNC(IF(A240&lt;=$A$270,$D$270*$P$5,D240*$P$5),2)</f>
        <v>54.05</v>
      </c>
      <c r="G240" s="178" t="n">
        <f aca="false">TRUNC(IF(A240&lt;=$A$270,$D$270*$P$6,D240*$P$6),2)</f>
        <v>18.01</v>
      </c>
      <c r="H240" s="177" t="n">
        <f aca="false">TRUNC($P$9,2)</f>
        <v>2.29</v>
      </c>
      <c r="I240" s="177" t="n">
        <f aca="false">TRUNC(IF(A240&lt;$A$427,$D$427*$R$10+$P$10,IF(A240&gt;$A$782,$D$782*$R$10+$P$10,D240*$R$10+$P$10)),2)</f>
        <v>77.71</v>
      </c>
      <c r="J240" s="174" t="n">
        <f aca="false">TRUNC(IF(A240&lt;$A$427,($D$427*$R$11)+$P$11,IF(A240&gt;$A$782,$D$782*$R$11+$P$11,D240*$R$11+$P$11)),2)</f>
        <v>194.03</v>
      </c>
      <c r="K240" s="176" t="n">
        <f aca="false">TRUNC(IF(A240&lt;$A$427,$D$427*$R$12+$P$12,IF(A240&gt;$A$782,$D$782*$R$12+$P$12,D240*$R$12+$P$12)),2)</f>
        <v>138.66</v>
      </c>
      <c r="L240" s="179" t="n">
        <f aca="false">B240</f>
        <v>337</v>
      </c>
      <c r="M240" s="180" t="n">
        <f aca="false">A240</f>
        <v>324</v>
      </c>
      <c r="N240" s="181" t="n">
        <f aca="false">B240</f>
        <v>337</v>
      </c>
      <c r="O240" s="182" t="n">
        <f aca="false">A240</f>
        <v>324</v>
      </c>
      <c r="U240" s="171"/>
    </row>
    <row r="241" s="20" customFormat="true" ht="15.75" hidden="false" customHeight="true" outlineLevel="0" collapsed="false">
      <c r="A241" s="156" t="n">
        <v>324</v>
      </c>
      <c r="B241" s="157" t="n">
        <v>338</v>
      </c>
      <c r="C241" s="158" t="n">
        <f aca="false">ROUND($P$1*A241,2)</f>
        <v>19139.78</v>
      </c>
      <c r="D241" s="159" t="n">
        <f aca="false">TRUNC(C241/12,2)</f>
        <v>1594.98</v>
      </c>
      <c r="E241" s="160" t="n">
        <f aca="false">TRUNC(D241*$P$3,2)</f>
        <v>177.04</v>
      </c>
      <c r="F241" s="161" t="n">
        <f aca="false">TRUNC(IF(A241&lt;=$A$270,$D$270*$P$5,D241*$P$5),2)</f>
        <v>54.05</v>
      </c>
      <c r="G241" s="162" t="n">
        <f aca="false">TRUNC(IF(A241&lt;=$A$270,$D$270*$P$6,D241*$P$6),2)</f>
        <v>18.01</v>
      </c>
      <c r="H241" s="161" t="n">
        <f aca="false">TRUNC($P$9,2)</f>
        <v>2.29</v>
      </c>
      <c r="I241" s="161" t="n">
        <f aca="false">TRUNC(IF(A241&lt;$A$427,$D$427*$R$10+$P$10,IF(A241&gt;$A$782,$D$782*$R$10+$P$10,D241*$R$10+$P$10)),2)</f>
        <v>77.71</v>
      </c>
      <c r="J241" s="158" t="n">
        <f aca="false">TRUNC(IF(A241&lt;$A$427,($D$427*$R$11)+$P$11,IF(A241&gt;$A$782,$D$782*$R$11+$P$11,D241*$R$11+$P$11)),2)</f>
        <v>194.03</v>
      </c>
      <c r="K241" s="160" t="n">
        <f aca="false">TRUNC(IF(A241&lt;$A$427,$D$427*$R$12+$P$12,IF(A241&gt;$A$782,$D$782*$R$12+$P$12,D241*$R$12+$P$12)),2)</f>
        <v>138.66</v>
      </c>
      <c r="L241" s="163" t="n">
        <f aca="false">B241</f>
        <v>338</v>
      </c>
      <c r="M241" s="164" t="n">
        <f aca="false">A241</f>
        <v>324</v>
      </c>
      <c r="N241" s="165" t="n">
        <f aca="false">B241</f>
        <v>338</v>
      </c>
      <c r="O241" s="166" t="n">
        <f aca="false">A241</f>
        <v>324</v>
      </c>
      <c r="U241" s="171"/>
    </row>
    <row r="242" s="20" customFormat="true" ht="15.75" hidden="false" customHeight="true" outlineLevel="0" collapsed="false">
      <c r="A242" s="172" t="n">
        <v>325</v>
      </c>
      <c r="B242" s="173" t="n">
        <v>339</v>
      </c>
      <c r="C242" s="174" t="n">
        <f aca="false">ROUND($P$1*A242,2)</f>
        <v>19198.86</v>
      </c>
      <c r="D242" s="175" t="n">
        <f aca="false">TRUNC(C242/12,2)</f>
        <v>1599.9</v>
      </c>
      <c r="E242" s="176" t="n">
        <f aca="false">TRUNC(D242*$P$3,2)</f>
        <v>177.58</v>
      </c>
      <c r="F242" s="177" t="n">
        <f aca="false">TRUNC(IF(A242&lt;=$A$270,$D$270*$P$5,D242*$P$5),2)</f>
        <v>54.05</v>
      </c>
      <c r="G242" s="178" t="n">
        <f aca="false">TRUNC(IF(A242&lt;=$A$270,$D$270*$P$6,D242*$P$6),2)</f>
        <v>18.01</v>
      </c>
      <c r="H242" s="177" t="n">
        <f aca="false">TRUNC($P$9,2)</f>
        <v>2.29</v>
      </c>
      <c r="I242" s="177" t="n">
        <f aca="false">TRUNC(IF(A242&lt;$A$427,$D$427*$R$10+$P$10,IF(A242&gt;$A$782,$D$782*$R$10+$P$10,D242*$R$10+$P$10)),2)</f>
        <v>77.71</v>
      </c>
      <c r="J242" s="174" t="n">
        <f aca="false">TRUNC(IF(A242&lt;$A$427,($D$427*$R$11)+$P$11,IF(A242&gt;$A$782,$D$782*$R$11+$P$11,D242*$R$11+$P$11)),2)</f>
        <v>194.03</v>
      </c>
      <c r="K242" s="176" t="n">
        <f aca="false">TRUNC(IF(A242&lt;$A$427,$D$427*$R$12+$P$12,IF(A242&gt;$A$782,$D$782*$R$12+$P$12,D242*$R$12+$P$12)),2)</f>
        <v>138.66</v>
      </c>
      <c r="L242" s="179" t="n">
        <f aca="false">B242</f>
        <v>339</v>
      </c>
      <c r="M242" s="180" t="n">
        <f aca="false">A242</f>
        <v>325</v>
      </c>
      <c r="N242" s="181" t="n">
        <f aca="false">B242</f>
        <v>339</v>
      </c>
      <c r="O242" s="182" t="n">
        <f aca="false">A242</f>
        <v>325</v>
      </c>
      <c r="U242" s="171"/>
    </row>
    <row r="243" s="20" customFormat="true" ht="15.75" hidden="false" customHeight="true" outlineLevel="0" collapsed="false">
      <c r="A243" s="156" t="n">
        <v>326</v>
      </c>
      <c r="B243" s="157" t="n">
        <v>340</v>
      </c>
      <c r="C243" s="158" t="n">
        <f aca="false">ROUND($P$1*A243,2)</f>
        <v>19257.93</v>
      </c>
      <c r="D243" s="159" t="n">
        <f aca="false">TRUNC(C243/12,2)</f>
        <v>1604.82</v>
      </c>
      <c r="E243" s="160" t="n">
        <f aca="false">TRUNC(D243*$P$3,2)</f>
        <v>178.13</v>
      </c>
      <c r="F243" s="161" t="n">
        <f aca="false">TRUNC(IF(A243&lt;=$A$270,$D$270*$P$5,D243*$P$5),2)</f>
        <v>54.05</v>
      </c>
      <c r="G243" s="162" t="n">
        <f aca="false">TRUNC(IF(A243&lt;=$A$270,$D$270*$P$6,D243*$P$6),2)</f>
        <v>18.01</v>
      </c>
      <c r="H243" s="161" t="n">
        <f aca="false">TRUNC($P$9,2)</f>
        <v>2.29</v>
      </c>
      <c r="I243" s="161" t="n">
        <f aca="false">TRUNC(IF(A243&lt;$A$427,$D$427*$R$10+$P$10,IF(A243&gt;$A$782,$D$782*$R$10+$P$10,D243*$R$10+$P$10)),2)</f>
        <v>77.71</v>
      </c>
      <c r="J243" s="158" t="n">
        <f aca="false">TRUNC(IF(A243&lt;$A$427,($D$427*$R$11)+$P$11,IF(A243&gt;$A$782,$D$782*$R$11+$P$11,D243*$R$11+$P$11)),2)</f>
        <v>194.03</v>
      </c>
      <c r="K243" s="160" t="n">
        <f aca="false">TRUNC(IF(A243&lt;$A$427,$D$427*$R$12+$P$12,IF(A243&gt;$A$782,$D$782*$R$12+$P$12,D243*$R$12+$P$12)),2)</f>
        <v>138.66</v>
      </c>
      <c r="L243" s="163" t="n">
        <f aca="false">B243</f>
        <v>340</v>
      </c>
      <c r="M243" s="164" t="n">
        <f aca="false">A243</f>
        <v>326</v>
      </c>
      <c r="N243" s="165" t="n">
        <f aca="false">B243</f>
        <v>340</v>
      </c>
      <c r="O243" s="166" t="n">
        <f aca="false">A243</f>
        <v>326</v>
      </c>
      <c r="U243" s="171"/>
    </row>
    <row r="244" s="20" customFormat="true" ht="15.75" hidden="false" customHeight="true" outlineLevel="0" collapsed="false">
      <c r="A244" s="172" t="n">
        <v>327</v>
      </c>
      <c r="B244" s="173" t="n">
        <v>341</v>
      </c>
      <c r="C244" s="174" t="n">
        <f aca="false">ROUND($P$1*A244,2)</f>
        <v>19317</v>
      </c>
      <c r="D244" s="175" t="n">
        <f aca="false">TRUNC(C244/12,2)</f>
        <v>1609.75</v>
      </c>
      <c r="E244" s="176" t="n">
        <f aca="false">TRUNC(D244*$P$3,2)</f>
        <v>178.68</v>
      </c>
      <c r="F244" s="177" t="n">
        <f aca="false">TRUNC(IF(A244&lt;=$A$270,$D$270*$P$5,D244*$P$5),2)</f>
        <v>54.05</v>
      </c>
      <c r="G244" s="178" t="n">
        <f aca="false">TRUNC(IF(A244&lt;=$A$270,$D$270*$P$6,D244*$P$6),2)</f>
        <v>18.01</v>
      </c>
      <c r="H244" s="177" t="n">
        <f aca="false">TRUNC($P$9,2)</f>
        <v>2.29</v>
      </c>
      <c r="I244" s="177" t="n">
        <f aca="false">TRUNC(IF(A244&lt;$A$427,$D$427*$R$10+$P$10,IF(A244&gt;$A$782,$D$782*$R$10+$P$10,D244*$R$10+$P$10)),2)</f>
        <v>77.71</v>
      </c>
      <c r="J244" s="174" t="n">
        <f aca="false">TRUNC(IF(A244&lt;$A$427,($D$427*$R$11)+$P$11,IF(A244&gt;$A$782,$D$782*$R$11+$P$11,D244*$R$11+$P$11)),2)</f>
        <v>194.03</v>
      </c>
      <c r="K244" s="176" t="n">
        <f aca="false">TRUNC(IF(A244&lt;$A$427,$D$427*$R$12+$P$12,IF(A244&gt;$A$782,$D$782*$R$12+$P$12,D244*$R$12+$P$12)),2)</f>
        <v>138.66</v>
      </c>
      <c r="L244" s="179" t="n">
        <f aca="false">B244</f>
        <v>341</v>
      </c>
      <c r="M244" s="180" t="n">
        <f aca="false">A244</f>
        <v>327</v>
      </c>
      <c r="N244" s="181" t="n">
        <f aca="false">B244</f>
        <v>341</v>
      </c>
      <c r="O244" s="182" t="n">
        <f aca="false">A244</f>
        <v>327</v>
      </c>
      <c r="U244" s="171"/>
    </row>
    <row r="245" s="20" customFormat="true" ht="15.75" hidden="false" customHeight="true" outlineLevel="0" collapsed="false">
      <c r="A245" s="156" t="n">
        <v>328</v>
      </c>
      <c r="B245" s="157" t="n">
        <v>342</v>
      </c>
      <c r="C245" s="158" t="n">
        <f aca="false">ROUND($P$1*A245,2)</f>
        <v>19376.08</v>
      </c>
      <c r="D245" s="159" t="n">
        <f aca="false">TRUNC(C245/12,2)</f>
        <v>1614.67</v>
      </c>
      <c r="E245" s="160" t="n">
        <f aca="false">TRUNC(D245*$P$3,2)</f>
        <v>179.22</v>
      </c>
      <c r="F245" s="161" t="n">
        <f aca="false">TRUNC(IF(A245&lt;=$A$270,$D$270*$P$5,D245*$P$5),2)</f>
        <v>54.05</v>
      </c>
      <c r="G245" s="162" t="n">
        <f aca="false">TRUNC(IF(A245&lt;=$A$270,$D$270*$P$6,D245*$P$6),2)</f>
        <v>18.01</v>
      </c>
      <c r="H245" s="161" t="n">
        <f aca="false">TRUNC($P$9,2)</f>
        <v>2.29</v>
      </c>
      <c r="I245" s="161" t="n">
        <f aca="false">TRUNC(IF(A245&lt;$A$427,$D$427*$R$10+$P$10,IF(A245&gt;$A$782,$D$782*$R$10+$P$10,D245*$R$10+$P$10)),2)</f>
        <v>77.71</v>
      </c>
      <c r="J245" s="158" t="n">
        <f aca="false">TRUNC(IF(A245&lt;$A$427,($D$427*$R$11)+$P$11,IF(A245&gt;$A$782,$D$782*$R$11+$P$11,D245*$R$11+$P$11)),2)</f>
        <v>194.03</v>
      </c>
      <c r="K245" s="160" t="n">
        <f aca="false">TRUNC(IF(A245&lt;$A$427,$D$427*$R$12+$P$12,IF(A245&gt;$A$782,$D$782*$R$12+$P$12,D245*$R$12+$P$12)),2)</f>
        <v>138.66</v>
      </c>
      <c r="L245" s="163" t="n">
        <f aca="false">B245</f>
        <v>342</v>
      </c>
      <c r="M245" s="164" t="n">
        <f aca="false">A245</f>
        <v>328</v>
      </c>
      <c r="N245" s="165" t="n">
        <f aca="false">B245</f>
        <v>342</v>
      </c>
      <c r="O245" s="166" t="n">
        <f aca="false">A245</f>
        <v>328</v>
      </c>
      <c r="U245" s="171"/>
    </row>
    <row r="246" s="20" customFormat="true" ht="15.75" hidden="false" customHeight="true" outlineLevel="0" collapsed="false">
      <c r="A246" s="172" t="n">
        <v>329</v>
      </c>
      <c r="B246" s="173" t="n">
        <v>343</v>
      </c>
      <c r="C246" s="174" t="n">
        <f aca="false">ROUND($P$1*A246,2)</f>
        <v>19435.15</v>
      </c>
      <c r="D246" s="175" t="n">
        <f aca="false">TRUNC(C246/12,2)</f>
        <v>1619.59</v>
      </c>
      <c r="E246" s="176" t="n">
        <f aca="false">TRUNC(D246*$P$3,2)</f>
        <v>179.77</v>
      </c>
      <c r="F246" s="177" t="n">
        <f aca="false">TRUNC(IF(A246&lt;=$A$270,$D$270*$P$5,D246*$P$5),2)</f>
        <v>54.05</v>
      </c>
      <c r="G246" s="178" t="n">
        <f aca="false">TRUNC(IF(A246&lt;=$A$270,$D$270*$P$6,D246*$P$6),2)</f>
        <v>18.01</v>
      </c>
      <c r="H246" s="177" t="n">
        <f aca="false">TRUNC($P$9,2)</f>
        <v>2.29</v>
      </c>
      <c r="I246" s="177" t="n">
        <f aca="false">TRUNC(IF(A246&lt;$A$427,$D$427*$R$10+$P$10,IF(A246&gt;$A$782,$D$782*$R$10+$P$10,D246*$R$10+$P$10)),2)</f>
        <v>77.71</v>
      </c>
      <c r="J246" s="174" t="n">
        <f aca="false">TRUNC(IF(A246&lt;$A$427,($D$427*$R$11)+$P$11,IF(A246&gt;$A$782,$D$782*$R$11+$P$11,D246*$R$11+$P$11)),2)</f>
        <v>194.03</v>
      </c>
      <c r="K246" s="176" t="n">
        <f aca="false">TRUNC(IF(A246&lt;$A$427,$D$427*$R$12+$P$12,IF(A246&gt;$A$782,$D$782*$R$12+$P$12,D246*$R$12+$P$12)),2)</f>
        <v>138.66</v>
      </c>
      <c r="L246" s="179" t="n">
        <f aca="false">B246</f>
        <v>343</v>
      </c>
      <c r="M246" s="180" t="n">
        <f aca="false">A246</f>
        <v>329</v>
      </c>
      <c r="N246" s="181" t="n">
        <f aca="false">B246</f>
        <v>343</v>
      </c>
      <c r="O246" s="182" t="n">
        <f aca="false">A246</f>
        <v>329</v>
      </c>
      <c r="U246" s="171"/>
    </row>
    <row r="247" s="20" customFormat="true" ht="15.75" hidden="false" customHeight="true" outlineLevel="0" collapsed="false">
      <c r="A247" s="156" t="n">
        <v>329</v>
      </c>
      <c r="B247" s="157" t="n">
        <v>344</v>
      </c>
      <c r="C247" s="158" t="n">
        <f aca="false">ROUND($P$1*A247,2)</f>
        <v>19435.15</v>
      </c>
      <c r="D247" s="159" t="n">
        <f aca="false">TRUNC(C247/12,2)</f>
        <v>1619.59</v>
      </c>
      <c r="E247" s="160" t="n">
        <f aca="false">TRUNC(D247*$P$3,2)</f>
        <v>179.77</v>
      </c>
      <c r="F247" s="161" t="n">
        <f aca="false">TRUNC(IF(A247&lt;=$A$270,$D$270*$P$5,D247*$P$5),2)</f>
        <v>54.05</v>
      </c>
      <c r="G247" s="162" t="n">
        <f aca="false">TRUNC(IF(A247&lt;=$A$270,$D$270*$P$6,D247*$P$6),2)</f>
        <v>18.01</v>
      </c>
      <c r="H247" s="161" t="n">
        <f aca="false">TRUNC($P$9,2)</f>
        <v>2.29</v>
      </c>
      <c r="I247" s="161" t="n">
        <f aca="false">TRUNC(IF(A247&lt;$A$427,$D$427*$R$10+$P$10,IF(A247&gt;$A$782,$D$782*$R$10+$P$10,D247*$R$10+$P$10)),2)</f>
        <v>77.71</v>
      </c>
      <c r="J247" s="158" t="n">
        <f aca="false">TRUNC(IF(A247&lt;$A$427,($D$427*$R$11)+$P$11,IF(A247&gt;$A$782,$D$782*$R$11+$P$11,D247*$R$11+$P$11)),2)</f>
        <v>194.03</v>
      </c>
      <c r="K247" s="160" t="n">
        <f aca="false">TRUNC(IF(A247&lt;$A$427,$D$427*$R$12+$P$12,IF(A247&gt;$A$782,$D$782*$R$12+$P$12,D247*$R$12+$P$12)),2)</f>
        <v>138.66</v>
      </c>
      <c r="L247" s="163" t="n">
        <f aca="false">B247</f>
        <v>344</v>
      </c>
      <c r="M247" s="164" t="n">
        <f aca="false">A247</f>
        <v>329</v>
      </c>
      <c r="N247" s="165" t="n">
        <f aca="false">B247</f>
        <v>344</v>
      </c>
      <c r="O247" s="166" t="n">
        <f aca="false">A247</f>
        <v>329</v>
      </c>
      <c r="U247" s="171"/>
    </row>
    <row r="248" s="20" customFormat="true" ht="15.75" hidden="false" customHeight="true" outlineLevel="0" collapsed="false">
      <c r="A248" s="172" t="n">
        <v>329</v>
      </c>
      <c r="B248" s="173" t="n">
        <v>345</v>
      </c>
      <c r="C248" s="174" t="n">
        <f aca="false">ROUND($P$1*A248,2)</f>
        <v>19435.15</v>
      </c>
      <c r="D248" s="175" t="n">
        <f aca="false">TRUNC(C248/12,2)</f>
        <v>1619.59</v>
      </c>
      <c r="E248" s="176" t="n">
        <f aca="false">TRUNC(D248*$P$3,2)</f>
        <v>179.77</v>
      </c>
      <c r="F248" s="177" t="n">
        <f aca="false">TRUNC(IF(A248&lt;=$A$270,$D$270*$P$5,D248*$P$5),2)</f>
        <v>54.05</v>
      </c>
      <c r="G248" s="178" t="n">
        <f aca="false">TRUNC(IF(A248&lt;=$A$270,$D$270*$P$6,D248*$P$6),2)</f>
        <v>18.01</v>
      </c>
      <c r="H248" s="177" t="n">
        <f aca="false">TRUNC($P$9,2)</f>
        <v>2.29</v>
      </c>
      <c r="I248" s="177" t="n">
        <f aca="false">TRUNC(IF(A248&lt;$A$427,$D$427*$R$10+$P$10,IF(A248&gt;$A$782,$D$782*$R$10+$P$10,D248*$R$10+$P$10)),2)</f>
        <v>77.71</v>
      </c>
      <c r="J248" s="174" t="n">
        <f aca="false">TRUNC(IF(A248&lt;$A$427,($D$427*$R$11)+$P$11,IF(A248&gt;$A$782,$D$782*$R$11+$P$11,D248*$R$11+$P$11)),2)</f>
        <v>194.03</v>
      </c>
      <c r="K248" s="176" t="n">
        <f aca="false">TRUNC(IF(A248&lt;$A$427,$D$427*$R$12+$P$12,IF(A248&gt;$A$782,$D$782*$R$12+$P$12,D248*$R$12+$P$12)),2)</f>
        <v>138.66</v>
      </c>
      <c r="L248" s="179" t="n">
        <f aca="false">B248</f>
        <v>345</v>
      </c>
      <c r="M248" s="180" t="n">
        <f aca="false">A248</f>
        <v>329</v>
      </c>
      <c r="N248" s="181" t="n">
        <f aca="false">B248</f>
        <v>345</v>
      </c>
      <c r="O248" s="182" t="n">
        <f aca="false">A248</f>
        <v>329</v>
      </c>
      <c r="U248" s="171"/>
    </row>
    <row r="249" s="20" customFormat="true" ht="15.75" hidden="false" customHeight="true" outlineLevel="0" collapsed="false">
      <c r="A249" s="156" t="n">
        <v>329</v>
      </c>
      <c r="B249" s="157" t="n">
        <v>346</v>
      </c>
      <c r="C249" s="158" t="n">
        <f aca="false">ROUND($P$1*A249,2)</f>
        <v>19435.15</v>
      </c>
      <c r="D249" s="159" t="n">
        <f aca="false">TRUNC(C249/12,2)</f>
        <v>1619.59</v>
      </c>
      <c r="E249" s="160" t="n">
        <f aca="false">TRUNC(D249*$P$3,2)</f>
        <v>179.77</v>
      </c>
      <c r="F249" s="161" t="n">
        <f aca="false">TRUNC(IF(A249&lt;=$A$270,$D$270*$P$5,D249*$P$5),2)</f>
        <v>54.05</v>
      </c>
      <c r="G249" s="162" t="n">
        <f aca="false">TRUNC(IF(A249&lt;=$A$270,$D$270*$P$6,D249*$P$6),2)</f>
        <v>18.01</v>
      </c>
      <c r="H249" s="161" t="n">
        <f aca="false">TRUNC($P$9,2)</f>
        <v>2.29</v>
      </c>
      <c r="I249" s="161" t="n">
        <f aca="false">TRUNC(IF(A249&lt;$A$427,$D$427*$R$10+$P$10,IF(A249&gt;$A$782,$D$782*$R$10+$P$10,D249*$R$10+$P$10)),2)</f>
        <v>77.71</v>
      </c>
      <c r="J249" s="158" t="n">
        <f aca="false">TRUNC(IF(A249&lt;$A$427,($D$427*$R$11)+$P$11,IF(A249&gt;$A$782,$D$782*$R$11+$P$11,D249*$R$11+$P$11)),2)</f>
        <v>194.03</v>
      </c>
      <c r="K249" s="160" t="n">
        <f aca="false">TRUNC(IF(A249&lt;$A$427,$D$427*$R$12+$P$12,IF(A249&gt;$A$782,$D$782*$R$12+$P$12,D249*$R$12+$P$12)),2)</f>
        <v>138.66</v>
      </c>
      <c r="L249" s="163" t="n">
        <f aca="false">B249</f>
        <v>346</v>
      </c>
      <c r="M249" s="164" t="n">
        <f aca="false">A249</f>
        <v>329</v>
      </c>
      <c r="N249" s="165" t="n">
        <f aca="false">B249</f>
        <v>346</v>
      </c>
      <c r="O249" s="166" t="n">
        <f aca="false">A249</f>
        <v>329</v>
      </c>
      <c r="U249" s="171"/>
    </row>
    <row r="250" s="20" customFormat="true" ht="15.75" hidden="false" customHeight="true" outlineLevel="0" collapsed="false">
      <c r="A250" s="172" t="n">
        <v>330</v>
      </c>
      <c r="B250" s="173" t="n">
        <v>347</v>
      </c>
      <c r="C250" s="174" t="n">
        <f aca="false">ROUND($P$1*A250,2)</f>
        <v>19494.22</v>
      </c>
      <c r="D250" s="175" t="n">
        <f aca="false">TRUNC(C250/12,2)</f>
        <v>1624.51</v>
      </c>
      <c r="E250" s="176" t="n">
        <f aca="false">TRUNC(D250*$P$3,2)</f>
        <v>180.32</v>
      </c>
      <c r="F250" s="177" t="n">
        <f aca="false">TRUNC(IF(A250&lt;=$A$270,$D$270*$P$5,D250*$P$5),2)</f>
        <v>54.05</v>
      </c>
      <c r="G250" s="178" t="n">
        <f aca="false">TRUNC(IF(A250&lt;=$A$270,$D$270*$P$6,D250*$P$6),2)</f>
        <v>18.01</v>
      </c>
      <c r="H250" s="177" t="n">
        <f aca="false">TRUNC($P$9,2)</f>
        <v>2.29</v>
      </c>
      <c r="I250" s="177" t="n">
        <f aca="false">TRUNC(IF(A250&lt;$A$427,$D$427*$R$10+$P$10,IF(A250&gt;$A$782,$D$782*$R$10+$P$10,D250*$R$10+$P$10)),2)</f>
        <v>77.71</v>
      </c>
      <c r="J250" s="174" t="n">
        <f aca="false">TRUNC(IF(A250&lt;$A$427,($D$427*$R$11)+$P$11,IF(A250&gt;$A$782,$D$782*$R$11+$P$11,D250*$R$11+$P$11)),2)</f>
        <v>194.03</v>
      </c>
      <c r="K250" s="176" t="n">
        <f aca="false">TRUNC(IF(A250&lt;$A$427,$D$427*$R$12+$P$12,IF(A250&gt;$A$782,$D$782*$R$12+$P$12,D250*$R$12+$P$12)),2)</f>
        <v>138.66</v>
      </c>
      <c r="L250" s="179" t="n">
        <f aca="false">B250</f>
        <v>347</v>
      </c>
      <c r="M250" s="180" t="n">
        <f aca="false">A250</f>
        <v>330</v>
      </c>
      <c r="N250" s="181" t="n">
        <f aca="false">B250</f>
        <v>347</v>
      </c>
      <c r="O250" s="182" t="n">
        <f aca="false">A250</f>
        <v>330</v>
      </c>
      <c r="U250" s="171"/>
    </row>
    <row r="251" s="20" customFormat="true" ht="15.75" hidden="false" customHeight="true" outlineLevel="0" collapsed="false">
      <c r="A251" s="156" t="n">
        <v>331</v>
      </c>
      <c r="B251" s="157" t="n">
        <v>348</v>
      </c>
      <c r="C251" s="158" t="n">
        <f aca="false">ROUND($P$1*A251,2)</f>
        <v>19553.3</v>
      </c>
      <c r="D251" s="159" t="n">
        <f aca="false">TRUNC(C251/12,2)</f>
        <v>1629.44</v>
      </c>
      <c r="E251" s="160" t="n">
        <f aca="false">TRUNC(D251*$P$3,2)</f>
        <v>180.86</v>
      </c>
      <c r="F251" s="161" t="n">
        <f aca="false">TRUNC(IF(A251&lt;=$A$270,$D$270*$P$5,D251*$P$5),2)</f>
        <v>54.05</v>
      </c>
      <c r="G251" s="162" t="n">
        <f aca="false">TRUNC(IF(A251&lt;=$A$270,$D$270*$P$6,D251*$P$6),2)</f>
        <v>18.01</v>
      </c>
      <c r="H251" s="161" t="n">
        <f aca="false">TRUNC($P$9,2)</f>
        <v>2.29</v>
      </c>
      <c r="I251" s="161" t="n">
        <f aca="false">TRUNC(IF(A251&lt;$A$427,$D$427*$R$10+$P$10,IF(A251&gt;$A$782,$D$782*$R$10+$P$10,D251*$R$10+$P$10)),2)</f>
        <v>77.71</v>
      </c>
      <c r="J251" s="158" t="n">
        <f aca="false">TRUNC(IF(A251&lt;$A$427,($D$427*$R$11)+$P$11,IF(A251&gt;$A$782,$D$782*$R$11+$P$11,D251*$R$11+$P$11)),2)</f>
        <v>194.03</v>
      </c>
      <c r="K251" s="160" t="n">
        <f aca="false">TRUNC(IF(A251&lt;$A$427,$D$427*$R$12+$P$12,IF(A251&gt;$A$782,$D$782*$R$12+$P$12,D251*$R$12+$P$12)),2)</f>
        <v>138.66</v>
      </c>
      <c r="L251" s="163" t="n">
        <f aca="false">B251</f>
        <v>348</v>
      </c>
      <c r="M251" s="164" t="n">
        <f aca="false">A251</f>
        <v>331</v>
      </c>
      <c r="N251" s="165" t="n">
        <f aca="false">B251</f>
        <v>348</v>
      </c>
      <c r="O251" s="166" t="n">
        <f aca="false">A251</f>
        <v>331</v>
      </c>
      <c r="U251" s="171"/>
    </row>
    <row r="252" s="20" customFormat="true" ht="15.75" hidden="false" customHeight="true" outlineLevel="0" collapsed="false">
      <c r="A252" s="172" t="n">
        <v>332</v>
      </c>
      <c r="B252" s="173" t="n">
        <v>349</v>
      </c>
      <c r="C252" s="174" t="n">
        <f aca="false">ROUND($P$1*A252,2)</f>
        <v>19612.37</v>
      </c>
      <c r="D252" s="175" t="n">
        <f aca="false">TRUNC(C252/12,2)</f>
        <v>1634.36</v>
      </c>
      <c r="E252" s="176" t="n">
        <f aca="false">TRUNC(D252*$P$3,2)</f>
        <v>181.41</v>
      </c>
      <c r="F252" s="177" t="n">
        <f aca="false">TRUNC(IF(A252&lt;=$A$270,$D$270*$P$5,D252*$P$5),2)</f>
        <v>54.05</v>
      </c>
      <c r="G252" s="178" t="n">
        <f aca="false">TRUNC(IF(A252&lt;=$A$270,$D$270*$P$6,D252*$P$6),2)</f>
        <v>18.01</v>
      </c>
      <c r="H252" s="177" t="n">
        <f aca="false">TRUNC($P$9,2)</f>
        <v>2.29</v>
      </c>
      <c r="I252" s="177" t="n">
        <f aca="false">TRUNC(IF(A252&lt;$A$427,$D$427*$R$10+$P$10,IF(A252&gt;$A$782,$D$782*$R$10+$P$10,D252*$R$10+$P$10)),2)</f>
        <v>77.71</v>
      </c>
      <c r="J252" s="174" t="n">
        <f aca="false">TRUNC(IF(A252&lt;$A$427,($D$427*$R$11)+$P$11,IF(A252&gt;$A$782,$D$782*$R$11+$P$11,D252*$R$11+$P$11)),2)</f>
        <v>194.03</v>
      </c>
      <c r="K252" s="176" t="n">
        <f aca="false">TRUNC(IF(A252&lt;$A$427,$D$427*$R$12+$P$12,IF(A252&gt;$A$782,$D$782*$R$12+$P$12,D252*$R$12+$P$12)),2)</f>
        <v>138.66</v>
      </c>
      <c r="L252" s="179" t="n">
        <f aca="false">B252</f>
        <v>349</v>
      </c>
      <c r="M252" s="180" t="n">
        <f aca="false">A252</f>
        <v>332</v>
      </c>
      <c r="N252" s="181" t="n">
        <f aca="false">B252</f>
        <v>349</v>
      </c>
      <c r="O252" s="182" t="n">
        <f aca="false">A252</f>
        <v>332</v>
      </c>
      <c r="U252" s="171"/>
    </row>
    <row r="253" s="20" customFormat="true" ht="15.75" hidden="false" customHeight="true" outlineLevel="0" collapsed="false">
      <c r="A253" s="156" t="n">
        <v>332</v>
      </c>
      <c r="B253" s="157" t="n">
        <v>350</v>
      </c>
      <c r="C253" s="158" t="n">
        <f aca="false">ROUND($P$1*A253,2)</f>
        <v>19612.37</v>
      </c>
      <c r="D253" s="159" t="n">
        <f aca="false">TRUNC(C253/12,2)</f>
        <v>1634.36</v>
      </c>
      <c r="E253" s="160" t="n">
        <f aca="false">TRUNC(D253*$P$3,2)</f>
        <v>181.41</v>
      </c>
      <c r="F253" s="161" t="n">
        <f aca="false">TRUNC(IF(A253&lt;=$A$270,$D$270*$P$5,D253*$P$5),2)</f>
        <v>54.05</v>
      </c>
      <c r="G253" s="162" t="n">
        <f aca="false">TRUNC(IF(A253&lt;=$A$270,$D$270*$P$6,D253*$P$6),2)</f>
        <v>18.01</v>
      </c>
      <c r="H253" s="161" t="n">
        <f aca="false">TRUNC($P$9,2)</f>
        <v>2.29</v>
      </c>
      <c r="I253" s="161" t="n">
        <f aca="false">TRUNC(IF(A253&lt;$A$427,$D$427*$R$10+$P$10,IF(A253&gt;$A$782,$D$782*$R$10+$P$10,D253*$R$10+$P$10)),2)</f>
        <v>77.71</v>
      </c>
      <c r="J253" s="158" t="n">
        <f aca="false">TRUNC(IF(A253&lt;$A$427,($D$427*$R$11)+$P$11,IF(A253&gt;$A$782,$D$782*$R$11+$P$11,D253*$R$11+$P$11)),2)</f>
        <v>194.03</v>
      </c>
      <c r="K253" s="160" t="n">
        <f aca="false">TRUNC(IF(A253&lt;$A$427,$D$427*$R$12+$P$12,IF(A253&gt;$A$782,$D$782*$R$12+$P$12,D253*$R$12+$P$12)),2)</f>
        <v>138.66</v>
      </c>
      <c r="L253" s="163" t="n">
        <f aca="false">B253</f>
        <v>350</v>
      </c>
      <c r="M253" s="164" t="n">
        <f aca="false">A253</f>
        <v>332</v>
      </c>
      <c r="N253" s="165" t="n">
        <f aca="false">B253</f>
        <v>350</v>
      </c>
      <c r="O253" s="166" t="n">
        <f aca="false">A253</f>
        <v>332</v>
      </c>
      <c r="U253" s="171"/>
    </row>
    <row r="254" s="20" customFormat="true" ht="15.75" hidden="false" customHeight="true" outlineLevel="0" collapsed="false">
      <c r="A254" s="172" t="n">
        <v>333</v>
      </c>
      <c r="B254" s="173" t="n">
        <v>351</v>
      </c>
      <c r="C254" s="174" t="n">
        <f aca="false">ROUND($P$1*A254,2)</f>
        <v>19671.44</v>
      </c>
      <c r="D254" s="175" t="n">
        <f aca="false">TRUNC(C254/12,2)</f>
        <v>1639.28</v>
      </c>
      <c r="E254" s="176" t="n">
        <f aca="false">TRUNC(D254*$P$3,2)</f>
        <v>181.96</v>
      </c>
      <c r="F254" s="177" t="n">
        <f aca="false">TRUNC(IF(A254&lt;=$A$270,$D$270*$P$5,D254*$P$5),2)</f>
        <v>54.05</v>
      </c>
      <c r="G254" s="178" t="n">
        <f aca="false">TRUNC(IF(A254&lt;=$A$270,$D$270*$P$6,D254*$P$6),2)</f>
        <v>18.01</v>
      </c>
      <c r="H254" s="177" t="n">
        <f aca="false">TRUNC($P$9,2)</f>
        <v>2.29</v>
      </c>
      <c r="I254" s="177" t="n">
        <f aca="false">TRUNC(IF(A254&lt;$A$427,$D$427*$R$10+$P$10,IF(A254&gt;$A$782,$D$782*$R$10+$P$10,D254*$R$10+$P$10)),2)</f>
        <v>77.71</v>
      </c>
      <c r="J254" s="174" t="n">
        <f aca="false">TRUNC(IF(A254&lt;$A$427,($D$427*$R$11)+$P$11,IF(A254&gt;$A$782,$D$782*$R$11+$P$11,D254*$R$11+$P$11)),2)</f>
        <v>194.03</v>
      </c>
      <c r="K254" s="176" t="n">
        <f aca="false">TRUNC(IF(A254&lt;$A$427,$D$427*$R$12+$P$12,IF(A254&gt;$A$782,$D$782*$R$12+$P$12,D254*$R$12+$P$12)),2)</f>
        <v>138.66</v>
      </c>
      <c r="L254" s="179" t="n">
        <f aca="false">B254</f>
        <v>351</v>
      </c>
      <c r="M254" s="180" t="n">
        <f aca="false">A254</f>
        <v>333</v>
      </c>
      <c r="N254" s="181" t="n">
        <f aca="false">B254</f>
        <v>351</v>
      </c>
      <c r="O254" s="182" t="n">
        <f aca="false">A254</f>
        <v>333</v>
      </c>
      <c r="U254" s="171"/>
    </row>
    <row r="255" s="20" customFormat="true" ht="15.75" hidden="false" customHeight="true" outlineLevel="0" collapsed="false">
      <c r="A255" s="156" t="n">
        <v>334</v>
      </c>
      <c r="B255" s="157" t="n">
        <v>352</v>
      </c>
      <c r="C255" s="158" t="n">
        <f aca="false">ROUND($P$1*A255,2)</f>
        <v>19730.52</v>
      </c>
      <c r="D255" s="159" t="n">
        <f aca="false">TRUNC(C255/12,2)</f>
        <v>1644.21</v>
      </c>
      <c r="E255" s="160" t="n">
        <f aca="false">TRUNC(D255*$P$3,2)</f>
        <v>182.5</v>
      </c>
      <c r="F255" s="161" t="n">
        <f aca="false">TRUNC(IF(A255&lt;=$A$270,$D$270*$P$5,D255*$P$5),2)</f>
        <v>54.05</v>
      </c>
      <c r="G255" s="162" t="n">
        <f aca="false">TRUNC(IF(A255&lt;=$A$270,$D$270*$P$6,D255*$P$6),2)</f>
        <v>18.01</v>
      </c>
      <c r="H255" s="161" t="n">
        <f aca="false">TRUNC($P$9,2)</f>
        <v>2.29</v>
      </c>
      <c r="I255" s="161" t="n">
        <f aca="false">TRUNC(IF(A255&lt;$A$427,$D$427*$R$10+$P$10,IF(A255&gt;$A$782,$D$782*$R$10+$P$10,D255*$R$10+$P$10)),2)</f>
        <v>77.71</v>
      </c>
      <c r="J255" s="158" t="n">
        <f aca="false">TRUNC(IF(A255&lt;$A$427,($D$427*$R$11)+$P$11,IF(A255&gt;$A$782,$D$782*$R$11+$P$11,D255*$R$11+$P$11)),2)</f>
        <v>194.03</v>
      </c>
      <c r="K255" s="160" t="n">
        <f aca="false">TRUNC(IF(A255&lt;$A$427,$D$427*$R$12+$P$12,IF(A255&gt;$A$782,$D$782*$R$12+$P$12,D255*$R$12+$P$12)),2)</f>
        <v>138.66</v>
      </c>
      <c r="L255" s="163" t="n">
        <f aca="false">B255</f>
        <v>352</v>
      </c>
      <c r="M255" s="164" t="n">
        <f aca="false">A255</f>
        <v>334</v>
      </c>
      <c r="N255" s="165" t="n">
        <f aca="false">B255</f>
        <v>352</v>
      </c>
      <c r="O255" s="166" t="n">
        <f aca="false">A255</f>
        <v>334</v>
      </c>
      <c r="U255" s="171"/>
    </row>
    <row r="256" s="20" customFormat="true" ht="15.75" hidden="false" customHeight="true" outlineLevel="0" collapsed="false">
      <c r="A256" s="172" t="n">
        <v>334</v>
      </c>
      <c r="B256" s="173" t="n">
        <v>353</v>
      </c>
      <c r="C256" s="174" t="n">
        <f aca="false">ROUND($P$1*A256,2)</f>
        <v>19730.52</v>
      </c>
      <c r="D256" s="175" t="n">
        <f aca="false">TRUNC(C256/12,2)</f>
        <v>1644.21</v>
      </c>
      <c r="E256" s="176" t="n">
        <f aca="false">TRUNC(D256*$P$3,2)</f>
        <v>182.5</v>
      </c>
      <c r="F256" s="177" t="n">
        <f aca="false">TRUNC(IF(A256&lt;=$A$270,$D$270*$P$5,D256*$P$5),2)</f>
        <v>54.05</v>
      </c>
      <c r="G256" s="178" t="n">
        <f aca="false">TRUNC(IF(A256&lt;=$A$270,$D$270*$P$6,D256*$P$6),2)</f>
        <v>18.01</v>
      </c>
      <c r="H256" s="177" t="n">
        <f aca="false">TRUNC($P$9,2)</f>
        <v>2.29</v>
      </c>
      <c r="I256" s="177" t="n">
        <f aca="false">TRUNC(IF(A256&lt;$A$427,$D$427*$R$10+$P$10,IF(A256&gt;$A$782,$D$782*$R$10+$P$10,D256*$R$10+$P$10)),2)</f>
        <v>77.71</v>
      </c>
      <c r="J256" s="174" t="n">
        <f aca="false">TRUNC(IF(A256&lt;$A$427,($D$427*$R$11)+$P$11,IF(A256&gt;$A$782,$D$782*$R$11+$P$11,D256*$R$11+$P$11)),2)</f>
        <v>194.03</v>
      </c>
      <c r="K256" s="176" t="n">
        <f aca="false">TRUNC(IF(A256&lt;$A$427,$D$427*$R$12+$P$12,IF(A256&gt;$A$782,$D$782*$R$12+$P$12,D256*$R$12+$P$12)),2)</f>
        <v>138.66</v>
      </c>
      <c r="L256" s="179" t="n">
        <f aca="false">B256</f>
        <v>353</v>
      </c>
      <c r="M256" s="180" t="n">
        <f aca="false">A256</f>
        <v>334</v>
      </c>
      <c r="N256" s="181" t="n">
        <f aca="false">B256</f>
        <v>353</v>
      </c>
      <c r="O256" s="182" t="n">
        <f aca="false">A256</f>
        <v>334</v>
      </c>
      <c r="U256" s="171"/>
    </row>
    <row r="257" s="20" customFormat="true" ht="15.75" hidden="false" customHeight="true" outlineLevel="0" collapsed="false">
      <c r="A257" s="156" t="n">
        <v>337</v>
      </c>
      <c r="B257" s="157" t="n">
        <v>354</v>
      </c>
      <c r="C257" s="158" t="n">
        <f aca="false">ROUND($P$1*A257,2)</f>
        <v>19907.74</v>
      </c>
      <c r="D257" s="159" t="n">
        <f aca="false">TRUNC(C257/12,2)</f>
        <v>1658.97</v>
      </c>
      <c r="E257" s="160" t="n">
        <f aca="false">TRUNC(D257*$P$3,2)</f>
        <v>184.14</v>
      </c>
      <c r="F257" s="161" t="n">
        <f aca="false">TRUNC(IF(A257&lt;=$A$270,$D$270*$P$5,D257*$P$5),2)</f>
        <v>54.05</v>
      </c>
      <c r="G257" s="162" t="n">
        <f aca="false">TRUNC(IF(A257&lt;=$A$270,$D$270*$P$6,D257*$P$6),2)</f>
        <v>18.01</v>
      </c>
      <c r="H257" s="161" t="n">
        <f aca="false">TRUNC($P$9,2)</f>
        <v>2.29</v>
      </c>
      <c r="I257" s="161" t="n">
        <f aca="false">TRUNC(IF(A257&lt;$A$427,$D$427*$R$10+$P$10,IF(A257&gt;$A$782,$D$782*$R$10+$P$10,D257*$R$10+$P$10)),2)</f>
        <v>77.71</v>
      </c>
      <c r="J257" s="158" t="n">
        <f aca="false">TRUNC(IF(A257&lt;$A$427,($D$427*$R$11)+$P$11,IF(A257&gt;$A$782,$D$782*$R$11+$P$11,D257*$R$11+$P$11)),2)</f>
        <v>194.03</v>
      </c>
      <c r="K257" s="160" t="n">
        <f aca="false">TRUNC(IF(A257&lt;$A$427,$D$427*$R$12+$P$12,IF(A257&gt;$A$782,$D$782*$R$12+$P$12,D257*$R$12+$P$12)),2)</f>
        <v>138.66</v>
      </c>
      <c r="L257" s="163" t="n">
        <f aca="false">B257</f>
        <v>354</v>
      </c>
      <c r="M257" s="164" t="n">
        <f aca="false">A257</f>
        <v>337</v>
      </c>
      <c r="N257" s="165" t="n">
        <f aca="false">B257</f>
        <v>354</v>
      </c>
      <c r="O257" s="166" t="n">
        <f aca="false">A257</f>
        <v>337</v>
      </c>
      <c r="U257" s="171"/>
    </row>
    <row r="258" s="20" customFormat="true" ht="15.75" hidden="false" customHeight="true" outlineLevel="0" collapsed="false">
      <c r="A258" s="172" t="n">
        <v>338</v>
      </c>
      <c r="B258" s="173" t="n">
        <v>355</v>
      </c>
      <c r="C258" s="174" t="n">
        <f aca="false">ROUND($P$1*A258,2)</f>
        <v>19966.81</v>
      </c>
      <c r="D258" s="175" t="n">
        <f aca="false">TRUNC(C258/12,2)</f>
        <v>1663.9</v>
      </c>
      <c r="E258" s="176" t="n">
        <f aca="false">TRUNC(D258*$P$3,2)</f>
        <v>184.69</v>
      </c>
      <c r="F258" s="177" t="n">
        <f aca="false">TRUNC(IF(A258&lt;=$A$270,$D$270*$P$5,D258*$P$5),2)</f>
        <v>54.05</v>
      </c>
      <c r="G258" s="178" t="n">
        <f aca="false">TRUNC(IF(A258&lt;=$A$270,$D$270*$P$6,D258*$P$6),2)</f>
        <v>18.01</v>
      </c>
      <c r="H258" s="177" t="n">
        <f aca="false">TRUNC($P$9,2)</f>
        <v>2.29</v>
      </c>
      <c r="I258" s="177" t="n">
        <f aca="false">TRUNC(IF(A258&lt;$A$427,$D$427*$R$10+$P$10,IF(A258&gt;$A$782,$D$782*$R$10+$P$10,D258*$R$10+$P$10)),2)</f>
        <v>77.71</v>
      </c>
      <c r="J258" s="174" t="n">
        <f aca="false">TRUNC(IF(A258&lt;$A$427,($D$427*$R$11)+$P$11,IF(A258&gt;$A$782,$D$782*$R$11+$P$11,D258*$R$11+$P$11)),2)</f>
        <v>194.03</v>
      </c>
      <c r="K258" s="176" t="n">
        <f aca="false">TRUNC(IF(A258&lt;$A$427,$D$427*$R$12+$P$12,IF(A258&gt;$A$782,$D$782*$R$12+$P$12,D258*$R$12+$P$12)),2)</f>
        <v>138.66</v>
      </c>
      <c r="L258" s="179" t="n">
        <f aca="false">B258</f>
        <v>355</v>
      </c>
      <c r="M258" s="180" t="n">
        <f aca="false">A258</f>
        <v>338</v>
      </c>
      <c r="N258" s="181" t="n">
        <f aca="false">B258</f>
        <v>355</v>
      </c>
      <c r="O258" s="182" t="n">
        <f aca="false">A258</f>
        <v>338</v>
      </c>
      <c r="U258" s="171"/>
    </row>
    <row r="259" s="20" customFormat="true" ht="15.75" hidden="false" customHeight="true" outlineLevel="0" collapsed="false">
      <c r="A259" s="156" t="n">
        <v>339</v>
      </c>
      <c r="B259" s="157" t="n">
        <v>356</v>
      </c>
      <c r="C259" s="158" t="n">
        <f aca="false">ROUND($P$1*A259,2)</f>
        <v>20025.88</v>
      </c>
      <c r="D259" s="159" t="n">
        <f aca="false">TRUNC(C259/12,2)</f>
        <v>1668.82</v>
      </c>
      <c r="E259" s="160" t="n">
        <f aca="false">TRUNC(D259*$P$3,2)</f>
        <v>185.23</v>
      </c>
      <c r="F259" s="161" t="n">
        <f aca="false">TRUNC(IF(A259&lt;=$A$270,$D$270*$P$5,D259*$P$5),2)</f>
        <v>54.05</v>
      </c>
      <c r="G259" s="162" t="n">
        <f aca="false">TRUNC(IF(A259&lt;=$A$270,$D$270*$P$6,D259*$P$6),2)</f>
        <v>18.01</v>
      </c>
      <c r="H259" s="161" t="n">
        <f aca="false">TRUNC($P$9,2)</f>
        <v>2.29</v>
      </c>
      <c r="I259" s="161" t="n">
        <f aca="false">TRUNC(IF(A259&lt;$A$427,$D$427*$R$10+$P$10,IF(A259&gt;$A$782,$D$782*$R$10+$P$10,D259*$R$10+$P$10)),2)</f>
        <v>77.71</v>
      </c>
      <c r="J259" s="158" t="n">
        <f aca="false">TRUNC(IF(A259&lt;$A$427,($D$427*$R$11)+$P$11,IF(A259&gt;$A$782,$D$782*$R$11+$P$11,D259*$R$11+$P$11)),2)</f>
        <v>194.03</v>
      </c>
      <c r="K259" s="160" t="n">
        <f aca="false">TRUNC(IF(A259&lt;$A$427,$D$427*$R$12+$P$12,IF(A259&gt;$A$782,$D$782*$R$12+$P$12,D259*$R$12+$P$12)),2)</f>
        <v>138.66</v>
      </c>
      <c r="L259" s="163" t="n">
        <f aca="false">B259</f>
        <v>356</v>
      </c>
      <c r="M259" s="164" t="n">
        <f aca="false">A259</f>
        <v>339</v>
      </c>
      <c r="N259" s="165" t="n">
        <f aca="false">B259</f>
        <v>356</v>
      </c>
      <c r="O259" s="166" t="n">
        <f aca="false">A259</f>
        <v>339</v>
      </c>
      <c r="U259" s="171"/>
    </row>
    <row r="260" s="20" customFormat="true" ht="15.75" hidden="false" customHeight="true" outlineLevel="0" collapsed="false">
      <c r="A260" s="172" t="n">
        <v>339</v>
      </c>
      <c r="B260" s="173" t="n">
        <v>357</v>
      </c>
      <c r="C260" s="174" t="n">
        <f aca="false">ROUND($P$1*A260,2)</f>
        <v>20025.88</v>
      </c>
      <c r="D260" s="175" t="n">
        <f aca="false">TRUNC(C260/12,2)</f>
        <v>1668.82</v>
      </c>
      <c r="E260" s="176" t="n">
        <f aca="false">TRUNC(D260*$P$3,2)</f>
        <v>185.23</v>
      </c>
      <c r="F260" s="177" t="n">
        <f aca="false">TRUNC(IF(A260&lt;=$A$270,$D$270*$P$5,D260*$P$5),2)</f>
        <v>54.05</v>
      </c>
      <c r="G260" s="178" t="n">
        <f aca="false">TRUNC(IF(A260&lt;=$A$270,$D$270*$P$6,D260*$P$6),2)</f>
        <v>18.01</v>
      </c>
      <c r="H260" s="177" t="n">
        <f aca="false">TRUNC($P$9,2)</f>
        <v>2.29</v>
      </c>
      <c r="I260" s="177" t="n">
        <f aca="false">TRUNC(IF(A260&lt;$A$427,$D$427*$R$10+$P$10,IF(A260&gt;$A$782,$D$782*$R$10+$P$10,D260*$R$10+$P$10)),2)</f>
        <v>77.71</v>
      </c>
      <c r="J260" s="174" t="n">
        <f aca="false">TRUNC(IF(A260&lt;$A$427,($D$427*$R$11)+$P$11,IF(A260&gt;$A$782,$D$782*$R$11+$P$11,D260*$R$11+$P$11)),2)</f>
        <v>194.03</v>
      </c>
      <c r="K260" s="176" t="n">
        <f aca="false">TRUNC(IF(A260&lt;$A$427,$D$427*$R$12+$P$12,IF(A260&gt;$A$782,$D$782*$R$12+$P$12,D260*$R$12+$P$12)),2)</f>
        <v>138.66</v>
      </c>
      <c r="L260" s="179" t="n">
        <f aca="false">B260</f>
        <v>357</v>
      </c>
      <c r="M260" s="180" t="n">
        <f aca="false">A260</f>
        <v>339</v>
      </c>
      <c r="N260" s="181" t="n">
        <f aca="false">B260</f>
        <v>357</v>
      </c>
      <c r="O260" s="182" t="n">
        <f aca="false">A260</f>
        <v>339</v>
      </c>
      <c r="U260" s="171"/>
    </row>
    <row r="261" s="20" customFormat="true" ht="15.75" hidden="false" customHeight="true" outlineLevel="0" collapsed="false">
      <c r="A261" s="156" t="n">
        <v>340</v>
      </c>
      <c r="B261" s="157" t="n">
        <v>358</v>
      </c>
      <c r="C261" s="158" t="n">
        <f aca="false">ROUND($P$1*A261,2)</f>
        <v>20084.96</v>
      </c>
      <c r="D261" s="159" t="n">
        <f aca="false">TRUNC(C261/12,2)</f>
        <v>1673.74</v>
      </c>
      <c r="E261" s="160" t="n">
        <f aca="false">TRUNC(D261*$P$3,2)</f>
        <v>185.78</v>
      </c>
      <c r="F261" s="161" t="n">
        <f aca="false">TRUNC(IF(A261&lt;=$A$270,$D$270*$P$5,D261*$P$5),2)</f>
        <v>54.05</v>
      </c>
      <c r="G261" s="162" t="n">
        <f aca="false">TRUNC(IF(A261&lt;=$A$270,$D$270*$P$6,D261*$P$6),2)</f>
        <v>18.01</v>
      </c>
      <c r="H261" s="161" t="n">
        <f aca="false">TRUNC($P$9,2)</f>
        <v>2.29</v>
      </c>
      <c r="I261" s="161" t="n">
        <f aca="false">TRUNC(IF(A261&lt;$A$427,$D$427*$R$10+$P$10,IF(A261&gt;$A$782,$D$782*$R$10+$P$10,D261*$R$10+$P$10)),2)</f>
        <v>77.71</v>
      </c>
      <c r="J261" s="158" t="n">
        <f aca="false">TRUNC(IF(A261&lt;$A$427,($D$427*$R$11)+$P$11,IF(A261&gt;$A$782,$D$782*$R$11+$P$11,D261*$R$11+$P$11)),2)</f>
        <v>194.03</v>
      </c>
      <c r="K261" s="160" t="n">
        <f aca="false">TRUNC(IF(A261&lt;$A$427,$D$427*$R$12+$P$12,IF(A261&gt;$A$782,$D$782*$R$12+$P$12,D261*$R$12+$P$12)),2)</f>
        <v>138.66</v>
      </c>
      <c r="L261" s="163" t="n">
        <f aca="false">B261</f>
        <v>358</v>
      </c>
      <c r="M261" s="164" t="n">
        <f aca="false">A261</f>
        <v>340</v>
      </c>
      <c r="N261" s="165" t="n">
        <f aca="false">B261</f>
        <v>358</v>
      </c>
      <c r="O261" s="166" t="n">
        <f aca="false">A261</f>
        <v>340</v>
      </c>
      <c r="U261" s="171"/>
    </row>
    <row r="262" s="20" customFormat="true" ht="15.75" hidden="false" customHeight="true" outlineLevel="0" collapsed="false">
      <c r="A262" s="172" t="n">
        <v>340</v>
      </c>
      <c r="B262" s="173" t="n">
        <v>359</v>
      </c>
      <c r="C262" s="174" t="n">
        <f aca="false">ROUND($P$1*A262,2)</f>
        <v>20084.96</v>
      </c>
      <c r="D262" s="175" t="n">
        <f aca="false">TRUNC(C262/12,2)</f>
        <v>1673.74</v>
      </c>
      <c r="E262" s="176" t="n">
        <f aca="false">TRUNC(D262*$P$3,2)</f>
        <v>185.78</v>
      </c>
      <c r="F262" s="177" t="n">
        <f aca="false">TRUNC(IF(A262&lt;=$A$270,$D$270*$P$5,D262*$P$5),2)</f>
        <v>54.05</v>
      </c>
      <c r="G262" s="178" t="n">
        <f aca="false">TRUNC(IF(A262&lt;=$A$270,$D$270*$P$6,D262*$P$6),2)</f>
        <v>18.01</v>
      </c>
      <c r="H262" s="177" t="n">
        <f aca="false">TRUNC($P$9,2)</f>
        <v>2.29</v>
      </c>
      <c r="I262" s="177" t="n">
        <f aca="false">TRUNC(IF(A262&lt;$A$427,$D$427*$R$10+$P$10,IF(A262&gt;$A$782,$D$782*$R$10+$P$10,D262*$R$10+$P$10)),2)</f>
        <v>77.71</v>
      </c>
      <c r="J262" s="174" t="n">
        <f aca="false">TRUNC(IF(A262&lt;$A$427,($D$427*$R$11)+$P$11,IF(A262&gt;$A$782,$D$782*$R$11+$P$11,D262*$R$11+$P$11)),2)</f>
        <v>194.03</v>
      </c>
      <c r="K262" s="176" t="n">
        <f aca="false">TRUNC(IF(A262&lt;$A$427,$D$427*$R$12+$P$12,IF(A262&gt;$A$782,$D$782*$R$12+$P$12,D262*$R$12+$P$12)),2)</f>
        <v>138.66</v>
      </c>
      <c r="L262" s="179" t="n">
        <f aca="false">B262</f>
        <v>359</v>
      </c>
      <c r="M262" s="180" t="n">
        <f aca="false">A262</f>
        <v>340</v>
      </c>
      <c r="N262" s="181" t="n">
        <f aca="false">B262</f>
        <v>359</v>
      </c>
      <c r="O262" s="182" t="n">
        <f aca="false">A262</f>
        <v>340</v>
      </c>
      <c r="U262" s="171"/>
    </row>
    <row r="263" s="20" customFormat="true" ht="15.75" hidden="false" customHeight="true" outlineLevel="0" collapsed="false">
      <c r="A263" s="156" t="n">
        <v>341</v>
      </c>
      <c r="B263" s="157" t="n">
        <v>360</v>
      </c>
      <c r="C263" s="158" t="n">
        <f aca="false">ROUND($P$1*A263,2)</f>
        <v>20144.03</v>
      </c>
      <c r="D263" s="159" t="n">
        <f aca="false">TRUNC(C263/12,2)</f>
        <v>1678.66</v>
      </c>
      <c r="E263" s="160" t="n">
        <f aca="false">TRUNC(D263*$P$3,2)</f>
        <v>186.33</v>
      </c>
      <c r="F263" s="161" t="n">
        <f aca="false">TRUNC(IF(A263&lt;=$A$270,$D$270*$P$5,D263*$P$5),2)</f>
        <v>54.05</v>
      </c>
      <c r="G263" s="162" t="n">
        <f aca="false">TRUNC(IF(A263&lt;=$A$270,$D$270*$P$6,D263*$P$6),2)</f>
        <v>18.01</v>
      </c>
      <c r="H263" s="161" t="n">
        <f aca="false">TRUNC($P$9,2)</f>
        <v>2.29</v>
      </c>
      <c r="I263" s="161" t="n">
        <f aca="false">TRUNC(IF(A263&lt;$A$427,$D$427*$R$10+$P$10,IF(A263&gt;$A$782,$D$782*$R$10+$P$10,D263*$R$10+$P$10)),2)</f>
        <v>77.71</v>
      </c>
      <c r="J263" s="158" t="n">
        <f aca="false">TRUNC(IF(A263&lt;$A$427,($D$427*$R$11)+$P$11,IF(A263&gt;$A$782,$D$782*$R$11+$P$11,D263*$R$11+$P$11)),2)</f>
        <v>194.03</v>
      </c>
      <c r="K263" s="160" t="n">
        <f aca="false">TRUNC(IF(A263&lt;$A$427,$D$427*$R$12+$P$12,IF(A263&gt;$A$782,$D$782*$R$12+$P$12,D263*$R$12+$P$12)),2)</f>
        <v>138.66</v>
      </c>
      <c r="L263" s="163" t="n">
        <f aca="false">B263</f>
        <v>360</v>
      </c>
      <c r="M263" s="164" t="n">
        <f aca="false">A263</f>
        <v>341</v>
      </c>
      <c r="N263" s="165" t="n">
        <f aca="false">B263</f>
        <v>360</v>
      </c>
      <c r="O263" s="166" t="n">
        <f aca="false">A263</f>
        <v>341</v>
      </c>
      <c r="U263" s="171"/>
    </row>
    <row r="264" s="20" customFormat="true" ht="15.75" hidden="false" customHeight="true" outlineLevel="0" collapsed="false">
      <c r="A264" s="172" t="n">
        <v>341</v>
      </c>
      <c r="B264" s="173" t="n">
        <v>361</v>
      </c>
      <c r="C264" s="174" t="n">
        <f aca="false">ROUND($P$1*A264,2)</f>
        <v>20144.03</v>
      </c>
      <c r="D264" s="175" t="n">
        <f aca="false">TRUNC(C264/12,2)</f>
        <v>1678.66</v>
      </c>
      <c r="E264" s="176" t="n">
        <f aca="false">TRUNC(D264*$P$3,2)</f>
        <v>186.33</v>
      </c>
      <c r="F264" s="177" t="n">
        <f aca="false">TRUNC(IF(A264&lt;=$A$270,$D$270*$P$5,D264*$P$5),2)</f>
        <v>54.05</v>
      </c>
      <c r="G264" s="178" t="n">
        <f aca="false">TRUNC(IF(A264&lt;=$A$270,$D$270*$P$6,D264*$P$6),2)</f>
        <v>18.01</v>
      </c>
      <c r="H264" s="177" t="n">
        <f aca="false">TRUNC($P$9,2)</f>
        <v>2.29</v>
      </c>
      <c r="I264" s="177" t="n">
        <f aca="false">TRUNC(IF(A264&lt;$A$427,$D$427*$R$10+$P$10,IF(A264&gt;$A$782,$D$782*$R$10+$P$10,D264*$R$10+$P$10)),2)</f>
        <v>77.71</v>
      </c>
      <c r="J264" s="174" t="n">
        <f aca="false">TRUNC(IF(A264&lt;$A$427,($D$427*$R$11)+$P$11,IF(A264&gt;$A$782,$D$782*$R$11+$P$11,D264*$R$11+$P$11)),2)</f>
        <v>194.03</v>
      </c>
      <c r="K264" s="176" t="n">
        <f aca="false">TRUNC(IF(A264&lt;$A$427,$D$427*$R$12+$P$12,IF(A264&gt;$A$782,$D$782*$R$12+$P$12,D264*$R$12+$P$12)),2)</f>
        <v>138.66</v>
      </c>
      <c r="L264" s="179" t="n">
        <f aca="false">B264</f>
        <v>361</v>
      </c>
      <c r="M264" s="180" t="n">
        <f aca="false">A264</f>
        <v>341</v>
      </c>
      <c r="N264" s="181" t="n">
        <f aca="false">B264</f>
        <v>361</v>
      </c>
      <c r="O264" s="182" t="n">
        <f aca="false">A264</f>
        <v>341</v>
      </c>
      <c r="U264" s="171"/>
    </row>
    <row r="265" s="20" customFormat="true" ht="15.75" hidden="false" customHeight="true" outlineLevel="0" collapsed="false">
      <c r="A265" s="156" t="n">
        <v>341</v>
      </c>
      <c r="B265" s="157" t="n">
        <v>362</v>
      </c>
      <c r="C265" s="158" t="n">
        <f aca="false">ROUND($P$1*A265,2)</f>
        <v>20144.03</v>
      </c>
      <c r="D265" s="159" t="n">
        <f aca="false">TRUNC(C265/12,2)</f>
        <v>1678.66</v>
      </c>
      <c r="E265" s="160" t="n">
        <f aca="false">TRUNC(D265*$P$3,2)</f>
        <v>186.33</v>
      </c>
      <c r="F265" s="161" t="n">
        <f aca="false">TRUNC(IF(A265&lt;=$A$270,$D$270*$P$5,D265*$P$5),2)</f>
        <v>54.05</v>
      </c>
      <c r="G265" s="162" t="n">
        <f aca="false">TRUNC(IF(A265&lt;=$A$270,$D$270*$P$6,D265*$P$6),2)</f>
        <v>18.01</v>
      </c>
      <c r="H265" s="161" t="n">
        <f aca="false">TRUNC($P$9,2)</f>
        <v>2.29</v>
      </c>
      <c r="I265" s="161" t="n">
        <f aca="false">TRUNC(IF(A265&lt;$A$427,$D$427*$R$10+$P$10,IF(A265&gt;$A$782,$D$782*$R$10+$P$10,D265*$R$10+$P$10)),2)</f>
        <v>77.71</v>
      </c>
      <c r="J265" s="158" t="n">
        <f aca="false">TRUNC(IF(A265&lt;$A$427,($D$427*$R$11)+$P$11,IF(A265&gt;$A$782,$D$782*$R$11+$P$11,D265*$R$11+$P$11)),2)</f>
        <v>194.03</v>
      </c>
      <c r="K265" s="160" t="n">
        <f aca="false">TRUNC(IF(A265&lt;$A$427,$D$427*$R$12+$P$12,IF(A265&gt;$A$782,$D$782*$R$12+$P$12,D265*$R$12+$P$12)),2)</f>
        <v>138.66</v>
      </c>
      <c r="L265" s="163" t="n">
        <f aca="false">B265</f>
        <v>362</v>
      </c>
      <c r="M265" s="164" t="n">
        <f aca="false">A265</f>
        <v>341</v>
      </c>
      <c r="N265" s="165" t="n">
        <f aca="false">B265</f>
        <v>362</v>
      </c>
      <c r="O265" s="166" t="n">
        <f aca="false">A265</f>
        <v>341</v>
      </c>
      <c r="U265" s="171"/>
    </row>
    <row r="266" s="20" customFormat="true" ht="15.75" hidden="false" customHeight="true" outlineLevel="0" collapsed="false">
      <c r="A266" s="172" t="n">
        <v>342</v>
      </c>
      <c r="B266" s="173" t="n">
        <v>363</v>
      </c>
      <c r="C266" s="174" t="n">
        <f aca="false">ROUND($P$1*A266,2)</f>
        <v>20203.1</v>
      </c>
      <c r="D266" s="175" t="n">
        <f aca="false">TRUNC(C266/12,2)</f>
        <v>1683.59</v>
      </c>
      <c r="E266" s="176" t="n">
        <f aca="false">TRUNC(D266*$P$3,2)</f>
        <v>186.87</v>
      </c>
      <c r="F266" s="177" t="n">
        <f aca="false">TRUNC(IF(A266&lt;=$A$270,$D$270*$P$5,D266*$P$5),2)</f>
        <v>54.05</v>
      </c>
      <c r="G266" s="178" t="n">
        <f aca="false">TRUNC(IF(A266&lt;=$A$270,$D$270*$P$6,D266*$P$6),2)</f>
        <v>18.01</v>
      </c>
      <c r="H266" s="177" t="n">
        <f aca="false">TRUNC($P$9,2)</f>
        <v>2.29</v>
      </c>
      <c r="I266" s="177" t="n">
        <f aca="false">TRUNC(IF(A266&lt;$A$427,$D$427*$R$10+$P$10,IF(A266&gt;$A$782,$D$782*$R$10+$P$10,D266*$R$10+$P$10)),2)</f>
        <v>77.71</v>
      </c>
      <c r="J266" s="174" t="n">
        <f aca="false">TRUNC(IF(A266&lt;$A$427,($D$427*$R$11)+$P$11,IF(A266&gt;$A$782,$D$782*$R$11+$P$11,D266*$R$11+$P$11)),2)</f>
        <v>194.03</v>
      </c>
      <c r="K266" s="176" t="n">
        <f aca="false">TRUNC(IF(A266&lt;$A$427,$D$427*$R$12+$P$12,IF(A266&gt;$A$782,$D$782*$R$12+$P$12,D266*$R$12+$P$12)),2)</f>
        <v>138.66</v>
      </c>
      <c r="L266" s="179" t="n">
        <f aca="false">B266</f>
        <v>363</v>
      </c>
      <c r="M266" s="180" t="n">
        <f aca="false">A266</f>
        <v>342</v>
      </c>
      <c r="N266" s="181" t="n">
        <f aca="false">B266</f>
        <v>363</v>
      </c>
      <c r="O266" s="182" t="n">
        <f aca="false">A266</f>
        <v>342</v>
      </c>
      <c r="U266" s="171"/>
    </row>
    <row r="267" s="20" customFormat="true" ht="15.75" hidden="false" customHeight="true" outlineLevel="0" collapsed="false">
      <c r="A267" s="156" t="n">
        <v>343</v>
      </c>
      <c r="B267" s="157" t="n">
        <v>364</v>
      </c>
      <c r="C267" s="158" t="n">
        <f aca="false">ROUND($P$1*A267,2)</f>
        <v>20262.18</v>
      </c>
      <c r="D267" s="159" t="n">
        <f aca="false">TRUNC(C267/12,2)</f>
        <v>1688.51</v>
      </c>
      <c r="E267" s="160" t="n">
        <f aca="false">TRUNC(D267*$P$3,2)</f>
        <v>187.42</v>
      </c>
      <c r="F267" s="161" t="n">
        <f aca="false">TRUNC(IF(A267&lt;=$A$270,$D$270*$P$5,D267*$P$5),2)</f>
        <v>54.05</v>
      </c>
      <c r="G267" s="162" t="n">
        <f aca="false">TRUNC(IF(A267&lt;=$A$270,$D$270*$P$6,D267*$P$6),2)</f>
        <v>18.01</v>
      </c>
      <c r="H267" s="161" t="n">
        <f aca="false">TRUNC($P$9,2)</f>
        <v>2.29</v>
      </c>
      <c r="I267" s="161" t="n">
        <f aca="false">TRUNC(IF(A267&lt;$A$427,$D$427*$R$10+$P$10,IF(A267&gt;$A$782,$D$782*$R$10+$P$10,D267*$R$10+$P$10)),2)</f>
        <v>77.71</v>
      </c>
      <c r="J267" s="158" t="n">
        <f aca="false">TRUNC(IF(A267&lt;$A$427,($D$427*$R$11)+$P$11,IF(A267&gt;$A$782,$D$782*$R$11+$P$11,D267*$R$11+$P$11)),2)</f>
        <v>194.03</v>
      </c>
      <c r="K267" s="160" t="n">
        <f aca="false">TRUNC(IF(A267&lt;$A$427,$D$427*$R$12+$P$12,IF(A267&gt;$A$782,$D$782*$R$12+$P$12,D267*$R$12+$P$12)),2)</f>
        <v>138.66</v>
      </c>
      <c r="L267" s="163" t="n">
        <f aca="false">B267</f>
        <v>364</v>
      </c>
      <c r="M267" s="164" t="n">
        <f aca="false">A267</f>
        <v>343</v>
      </c>
      <c r="N267" s="165" t="n">
        <f aca="false">B267</f>
        <v>364</v>
      </c>
      <c r="O267" s="166" t="n">
        <f aca="false">A267</f>
        <v>343</v>
      </c>
      <c r="U267" s="171"/>
    </row>
    <row r="268" s="20" customFormat="true" ht="15.75" hidden="false" customHeight="true" outlineLevel="0" collapsed="false">
      <c r="A268" s="172" t="n">
        <v>343</v>
      </c>
      <c r="B268" s="173" t="n">
        <v>365</v>
      </c>
      <c r="C268" s="174" t="n">
        <f aca="false">ROUND($P$1*A268,2)</f>
        <v>20262.18</v>
      </c>
      <c r="D268" s="175" t="n">
        <f aca="false">TRUNC(C268/12,2)</f>
        <v>1688.51</v>
      </c>
      <c r="E268" s="176" t="n">
        <f aca="false">TRUNC(D268*$P$3,2)</f>
        <v>187.42</v>
      </c>
      <c r="F268" s="177" t="n">
        <f aca="false">TRUNC(IF(A268&lt;=$A$270,$D$270*$P$5,D268*$P$5),2)</f>
        <v>54.05</v>
      </c>
      <c r="G268" s="178" t="n">
        <f aca="false">TRUNC(IF(A268&lt;=$A$270,$D$270*$P$6,D268*$P$6),2)</f>
        <v>18.01</v>
      </c>
      <c r="H268" s="177" t="n">
        <f aca="false">TRUNC($P$9,2)</f>
        <v>2.29</v>
      </c>
      <c r="I268" s="177" t="n">
        <f aca="false">TRUNC(IF(A268&lt;$A$427,$D$427*$R$10+$P$10,IF(A268&gt;$A$782,$D$782*$R$10+$P$10,D268*$R$10+$P$10)),2)</f>
        <v>77.71</v>
      </c>
      <c r="J268" s="174" t="n">
        <f aca="false">TRUNC(IF(A268&lt;$A$427,($D$427*$R$11)+$P$11,IF(A268&gt;$A$782,$D$782*$R$11+$P$11,D268*$R$11+$P$11)),2)</f>
        <v>194.03</v>
      </c>
      <c r="K268" s="176" t="n">
        <f aca="false">TRUNC(IF(A268&lt;$A$427,$D$427*$R$12+$P$12,IF(A268&gt;$A$782,$D$782*$R$12+$P$12,D268*$R$12+$P$12)),2)</f>
        <v>138.66</v>
      </c>
      <c r="L268" s="179" t="n">
        <f aca="false">B268</f>
        <v>365</v>
      </c>
      <c r="M268" s="180" t="n">
        <f aca="false">A268</f>
        <v>343</v>
      </c>
      <c r="N268" s="181" t="n">
        <f aca="false">B268</f>
        <v>365</v>
      </c>
      <c r="O268" s="182" t="n">
        <f aca="false">A268</f>
        <v>343</v>
      </c>
      <c r="U268" s="171"/>
    </row>
    <row r="269" s="20" customFormat="true" ht="15.75" hidden="false" customHeight="true" outlineLevel="0" collapsed="false">
      <c r="A269" s="156" t="n">
        <v>344</v>
      </c>
      <c r="B269" s="157" t="n">
        <v>366</v>
      </c>
      <c r="C269" s="158" t="n">
        <f aca="false">ROUND($P$1*A269,2)</f>
        <v>20321.25</v>
      </c>
      <c r="D269" s="159" t="n">
        <f aca="false">TRUNC(C269/12,2)</f>
        <v>1693.43</v>
      </c>
      <c r="E269" s="160" t="n">
        <f aca="false">TRUNC(D269*$P$3,2)</f>
        <v>187.97</v>
      </c>
      <c r="F269" s="161" t="n">
        <f aca="false">TRUNC(IF(A269&lt;=$A$270,$D$270*$P$5,D269*$P$5),2)</f>
        <v>54.05</v>
      </c>
      <c r="G269" s="162" t="n">
        <f aca="false">TRUNC(IF(A269&lt;=$A$270,$D$270*$P$6,D269*$P$6),2)</f>
        <v>18.01</v>
      </c>
      <c r="H269" s="161" t="n">
        <f aca="false">TRUNC($P$9,2)</f>
        <v>2.29</v>
      </c>
      <c r="I269" s="161" t="n">
        <f aca="false">TRUNC(IF(A269&lt;$A$427,$D$427*$R$10+$P$10,IF(A269&gt;$A$782,$D$782*$R$10+$P$10,D269*$R$10+$P$10)),2)</f>
        <v>77.71</v>
      </c>
      <c r="J269" s="158" t="n">
        <f aca="false">TRUNC(IF(A269&lt;$A$427,($D$427*$R$11)+$P$11,IF(A269&gt;$A$782,$D$782*$R$11+$P$11,D269*$R$11+$P$11)),2)</f>
        <v>194.03</v>
      </c>
      <c r="K269" s="160" t="n">
        <f aca="false">TRUNC(IF(A269&lt;$A$427,$D$427*$R$12+$P$12,IF(A269&gt;$A$782,$D$782*$R$12+$P$12,D269*$R$12+$P$12)),2)</f>
        <v>138.66</v>
      </c>
      <c r="L269" s="163" t="n">
        <f aca="false">B269</f>
        <v>366</v>
      </c>
      <c r="M269" s="164" t="n">
        <f aca="false">A269</f>
        <v>344</v>
      </c>
      <c r="N269" s="165" t="n">
        <f aca="false">B269</f>
        <v>366</v>
      </c>
      <c r="O269" s="166" t="n">
        <f aca="false">A269</f>
        <v>344</v>
      </c>
      <c r="U269" s="171"/>
    </row>
    <row r="270" s="20" customFormat="true" ht="15.75" hidden="false" customHeight="true" outlineLevel="0" collapsed="false">
      <c r="A270" s="172" t="n">
        <v>366</v>
      </c>
      <c r="B270" s="173" t="n">
        <v>367</v>
      </c>
      <c r="C270" s="174" t="n">
        <f aca="false">ROUND($P$1*A270,2)</f>
        <v>21620.86</v>
      </c>
      <c r="D270" s="175" t="n">
        <f aca="false">TRUNC(C270/12,2)</f>
        <v>1801.73</v>
      </c>
      <c r="E270" s="176" t="n">
        <f aca="false">TRUNC(D270*$P$3,2)</f>
        <v>199.99</v>
      </c>
      <c r="F270" s="177" t="n">
        <f aca="false">TRUNC(IF(A270&lt;=$A$270,$D$270*$P$5,D270*$P$5),2)</f>
        <v>54.05</v>
      </c>
      <c r="G270" s="178" t="n">
        <f aca="false">TRUNC(IF(A270&lt;=$A$270,$D$270*$P$6,D270*$P$6),2)</f>
        <v>18.01</v>
      </c>
      <c r="H270" s="177" t="n">
        <f aca="false">TRUNC($P$9,2)</f>
        <v>2.29</v>
      </c>
      <c r="I270" s="177" t="n">
        <f aca="false">TRUNC(IF(A270&lt;$A$427,$D$427*$R$10+$P$10,IF(A270&gt;$A$782,$D$782*$R$10+$P$10,D270*$R$10+$P$10)),2)</f>
        <v>77.71</v>
      </c>
      <c r="J270" s="174" t="n">
        <f aca="false">TRUNC(IF(A270&lt;$A$427,($D$427*$R$11)+$P$11,IF(A270&gt;$A$782,$D$782*$R$11+$P$11,D270*$R$11+$P$11)),2)</f>
        <v>194.03</v>
      </c>
      <c r="K270" s="176" t="n">
        <f aca="false">TRUNC(IF(A270&lt;$A$427,$D$427*$R$12+$P$12,IF(A270&gt;$A$782,$D$782*$R$12+$P$12,D270*$R$12+$P$12)),2)</f>
        <v>138.66</v>
      </c>
      <c r="L270" s="179" t="n">
        <f aca="false">B270</f>
        <v>367</v>
      </c>
      <c r="M270" s="180" t="n">
        <f aca="false">A270</f>
        <v>366</v>
      </c>
      <c r="N270" s="181" t="n">
        <f aca="false">B270</f>
        <v>367</v>
      </c>
      <c r="O270" s="182" t="n">
        <f aca="false">A270</f>
        <v>366</v>
      </c>
      <c r="U270" s="171"/>
    </row>
    <row r="271" s="20" customFormat="true" ht="15.75" hidden="false" customHeight="true" outlineLevel="0" collapsed="false">
      <c r="A271" s="156" t="n">
        <v>367</v>
      </c>
      <c r="B271" s="157" t="n">
        <v>368</v>
      </c>
      <c r="C271" s="158" t="n">
        <f aca="false">ROUND($P$1*A271,2)</f>
        <v>21679.94</v>
      </c>
      <c r="D271" s="159" t="n">
        <f aca="false">TRUNC(C271/12,2)</f>
        <v>1806.66</v>
      </c>
      <c r="E271" s="160" t="n">
        <f aca="false">TRUNC(D271*$P$3,2)</f>
        <v>200.53</v>
      </c>
      <c r="F271" s="161" t="n">
        <f aca="false">TRUNC(IF(A271&lt;=$A$270,$D$270*$P$5,D271*$P$5),2)</f>
        <v>54.19</v>
      </c>
      <c r="G271" s="162" t="n">
        <f aca="false">TRUNC(IF(A271&lt;=$A$270,$D$270*$P$6,D271*$P$6),2)</f>
        <v>18.06</v>
      </c>
      <c r="H271" s="161" t="n">
        <f aca="false">TRUNC($P$9,2)</f>
        <v>2.29</v>
      </c>
      <c r="I271" s="161" t="n">
        <f aca="false">TRUNC(IF(A271&lt;$A$427,$D$427*$R$10+$P$10,IF(A271&gt;$A$782,$D$782*$R$10+$P$10,D271*$R$10+$P$10)),2)</f>
        <v>77.71</v>
      </c>
      <c r="J271" s="158" t="n">
        <f aca="false">TRUNC(IF(A271&lt;$A$427,($D$427*$R$11)+$P$11,IF(A271&gt;$A$782,$D$782*$R$11+$P$11,D271*$R$11+$P$11)),2)</f>
        <v>194.03</v>
      </c>
      <c r="K271" s="160" t="n">
        <f aca="false">TRUNC(IF(A271&lt;$A$427,$D$427*$R$12+$P$12,IF(A271&gt;$A$782,$D$782*$R$12+$P$12,D271*$R$12+$P$12)),2)</f>
        <v>138.66</v>
      </c>
      <c r="L271" s="163" t="n">
        <f aca="false">B271</f>
        <v>368</v>
      </c>
      <c r="M271" s="164" t="n">
        <f aca="false">A271</f>
        <v>367</v>
      </c>
      <c r="N271" s="165" t="n">
        <f aca="false">B271</f>
        <v>368</v>
      </c>
      <c r="O271" s="166" t="n">
        <f aca="false">A271</f>
        <v>367</v>
      </c>
      <c r="U271" s="171"/>
    </row>
    <row r="272" s="20" customFormat="true" ht="15.75" hidden="false" customHeight="true" outlineLevel="0" collapsed="false">
      <c r="A272" s="172" t="n">
        <v>367</v>
      </c>
      <c r="B272" s="173" t="n">
        <v>369</v>
      </c>
      <c r="C272" s="174" t="n">
        <f aca="false">ROUND($P$1*A272,2)</f>
        <v>21679.94</v>
      </c>
      <c r="D272" s="175" t="n">
        <f aca="false">TRUNC(C272/12,2)</f>
        <v>1806.66</v>
      </c>
      <c r="E272" s="176" t="n">
        <f aca="false">TRUNC(D272*$P$3,2)</f>
        <v>200.53</v>
      </c>
      <c r="F272" s="177" t="n">
        <f aca="false">TRUNC(IF(A272&lt;=$A$270,$D$270*$P$5,D272*$P$5),2)</f>
        <v>54.19</v>
      </c>
      <c r="G272" s="178" t="n">
        <f aca="false">TRUNC(IF(A272&lt;=$A$270,$D$270*$P$6,D272*$P$6),2)</f>
        <v>18.06</v>
      </c>
      <c r="H272" s="177" t="n">
        <f aca="false">TRUNC($P$9,2)</f>
        <v>2.29</v>
      </c>
      <c r="I272" s="177" t="n">
        <f aca="false">TRUNC(IF(A272&lt;$A$427,$D$427*$R$10+$P$10,IF(A272&gt;$A$782,$D$782*$R$10+$P$10,D272*$R$10+$P$10)),2)</f>
        <v>77.71</v>
      </c>
      <c r="J272" s="174" t="n">
        <f aca="false">TRUNC(IF(A272&lt;$A$427,($D$427*$R$11)+$P$11,IF(A272&gt;$A$782,$D$782*$R$11+$P$11,D272*$R$11+$P$11)),2)</f>
        <v>194.03</v>
      </c>
      <c r="K272" s="176" t="n">
        <f aca="false">TRUNC(IF(A272&lt;$A$427,$D$427*$R$12+$P$12,IF(A272&gt;$A$782,$D$782*$R$12+$P$12,D272*$R$12+$P$12)),2)</f>
        <v>138.66</v>
      </c>
      <c r="L272" s="179" t="n">
        <f aca="false">B272</f>
        <v>369</v>
      </c>
      <c r="M272" s="180" t="n">
        <f aca="false">A272</f>
        <v>367</v>
      </c>
      <c r="N272" s="181" t="n">
        <f aca="false">B272</f>
        <v>369</v>
      </c>
      <c r="O272" s="182" t="n">
        <f aca="false">A272</f>
        <v>367</v>
      </c>
      <c r="U272" s="171"/>
    </row>
    <row r="273" s="20" customFormat="true" ht="15.75" hidden="false" customHeight="true" outlineLevel="0" collapsed="false">
      <c r="A273" s="156" t="n">
        <v>368</v>
      </c>
      <c r="B273" s="157" t="n">
        <v>370</v>
      </c>
      <c r="C273" s="158" t="n">
        <f aca="false">ROUND($P$1*A273,2)</f>
        <v>21739.01</v>
      </c>
      <c r="D273" s="159" t="n">
        <f aca="false">TRUNC(C273/12,2)</f>
        <v>1811.58</v>
      </c>
      <c r="E273" s="160" t="n">
        <f aca="false">TRUNC(D273*$P$3,2)</f>
        <v>201.08</v>
      </c>
      <c r="F273" s="161" t="n">
        <f aca="false">TRUNC(IF(A273&lt;=$A$270,$D$270*$P$5,D273*$P$5),2)</f>
        <v>54.34</v>
      </c>
      <c r="G273" s="162" t="n">
        <f aca="false">TRUNC(IF(A273&lt;=$A$270,$D$270*$P$6,D273*$P$6),2)</f>
        <v>18.11</v>
      </c>
      <c r="H273" s="161" t="n">
        <f aca="false">TRUNC($P$9,2)</f>
        <v>2.29</v>
      </c>
      <c r="I273" s="161" t="n">
        <f aca="false">TRUNC(IF(A273&lt;$A$427,$D$427*$R$10+$P$10,IF(A273&gt;$A$782,$D$782*$R$10+$P$10,D273*$R$10+$P$10)),2)</f>
        <v>77.71</v>
      </c>
      <c r="J273" s="158" t="n">
        <f aca="false">TRUNC(IF(A273&lt;$A$427,($D$427*$R$11)+$P$11,IF(A273&gt;$A$782,$D$782*$R$11+$P$11,D273*$R$11+$P$11)),2)</f>
        <v>194.03</v>
      </c>
      <c r="K273" s="160" t="n">
        <f aca="false">TRUNC(IF(A273&lt;$A$427,$D$427*$R$12+$P$12,IF(A273&gt;$A$782,$D$782*$R$12+$P$12,D273*$R$12+$P$12)),2)</f>
        <v>138.66</v>
      </c>
      <c r="L273" s="163" t="n">
        <f aca="false">B273</f>
        <v>370</v>
      </c>
      <c r="M273" s="164" t="n">
        <f aca="false">A273</f>
        <v>368</v>
      </c>
      <c r="N273" s="165" t="n">
        <f aca="false">B273</f>
        <v>370</v>
      </c>
      <c r="O273" s="166" t="n">
        <f aca="false">A273</f>
        <v>368</v>
      </c>
      <c r="U273" s="171"/>
    </row>
    <row r="274" s="20" customFormat="true" ht="15.75" hidden="false" customHeight="true" outlineLevel="0" collapsed="false">
      <c r="A274" s="172" t="n">
        <v>369</v>
      </c>
      <c r="B274" s="173" t="n">
        <v>371</v>
      </c>
      <c r="C274" s="174" t="n">
        <f aca="false">ROUND($P$1*A274,2)</f>
        <v>21798.08</v>
      </c>
      <c r="D274" s="175" t="n">
        <f aca="false">TRUNC(C274/12,2)</f>
        <v>1816.5</v>
      </c>
      <c r="E274" s="176" t="n">
        <f aca="false">TRUNC(D274*$P$3,2)</f>
        <v>201.63</v>
      </c>
      <c r="F274" s="177" t="n">
        <f aca="false">TRUNC(IF(A274&lt;=$A$270,$D$270*$P$5,D274*$P$5),2)</f>
        <v>54.49</v>
      </c>
      <c r="G274" s="178" t="n">
        <f aca="false">TRUNC(IF(A274&lt;=$A$270,$D$270*$P$6,D274*$P$6),2)</f>
        <v>18.16</v>
      </c>
      <c r="H274" s="177" t="n">
        <f aca="false">TRUNC($P$9,2)</f>
        <v>2.29</v>
      </c>
      <c r="I274" s="177" t="n">
        <f aca="false">TRUNC(IF(A274&lt;$A$427,$D$427*$R$10+$P$10,IF(A274&gt;$A$782,$D$782*$R$10+$P$10,D274*$R$10+$P$10)),2)</f>
        <v>77.71</v>
      </c>
      <c r="J274" s="174" t="n">
        <f aca="false">TRUNC(IF(A274&lt;$A$427,($D$427*$R$11)+$P$11,IF(A274&gt;$A$782,$D$782*$R$11+$P$11,D274*$R$11+$P$11)),2)</f>
        <v>194.03</v>
      </c>
      <c r="K274" s="176" t="n">
        <f aca="false">TRUNC(IF(A274&lt;$A$427,$D$427*$R$12+$P$12,IF(A274&gt;$A$782,$D$782*$R$12+$P$12,D274*$R$12+$P$12)),2)</f>
        <v>138.66</v>
      </c>
      <c r="L274" s="179" t="n">
        <f aca="false">B274</f>
        <v>371</v>
      </c>
      <c r="M274" s="180" t="n">
        <f aca="false">A274</f>
        <v>369</v>
      </c>
      <c r="N274" s="181" t="n">
        <f aca="false">B274</f>
        <v>371</v>
      </c>
      <c r="O274" s="182" t="n">
        <f aca="false">A274</f>
        <v>369</v>
      </c>
      <c r="U274" s="171"/>
    </row>
    <row r="275" s="20" customFormat="true" ht="15.75" hidden="false" customHeight="true" outlineLevel="0" collapsed="false">
      <c r="A275" s="156" t="n">
        <v>369</v>
      </c>
      <c r="B275" s="157" t="n">
        <v>372</v>
      </c>
      <c r="C275" s="158" t="n">
        <f aca="false">ROUND($P$1*A275,2)</f>
        <v>21798.08</v>
      </c>
      <c r="D275" s="159" t="n">
        <f aca="false">TRUNC(C275/12,2)</f>
        <v>1816.5</v>
      </c>
      <c r="E275" s="160" t="n">
        <f aca="false">TRUNC(D275*$P$3,2)</f>
        <v>201.63</v>
      </c>
      <c r="F275" s="161" t="n">
        <f aca="false">TRUNC(IF(A275&lt;=$A$270,$D$270*$P$5,D275*$P$5),2)</f>
        <v>54.49</v>
      </c>
      <c r="G275" s="162" t="n">
        <f aca="false">TRUNC(IF(A275&lt;=$A$270,$D$270*$P$6,D275*$P$6),2)</f>
        <v>18.16</v>
      </c>
      <c r="H275" s="161" t="n">
        <f aca="false">TRUNC($P$9,2)</f>
        <v>2.29</v>
      </c>
      <c r="I275" s="161" t="n">
        <f aca="false">TRUNC(IF(A275&lt;$A$427,$D$427*$R$10+$P$10,IF(A275&gt;$A$782,$D$782*$R$10+$P$10,D275*$R$10+$P$10)),2)</f>
        <v>77.71</v>
      </c>
      <c r="J275" s="158" t="n">
        <f aca="false">TRUNC(IF(A275&lt;$A$427,($D$427*$R$11)+$P$11,IF(A275&gt;$A$782,$D$782*$R$11+$P$11,D275*$R$11+$P$11)),2)</f>
        <v>194.03</v>
      </c>
      <c r="K275" s="160" t="n">
        <f aca="false">TRUNC(IF(A275&lt;$A$427,$D$427*$R$12+$P$12,IF(A275&gt;$A$782,$D$782*$R$12+$P$12,D275*$R$12+$P$12)),2)</f>
        <v>138.66</v>
      </c>
      <c r="L275" s="163" t="n">
        <f aca="false">B275</f>
        <v>372</v>
      </c>
      <c r="M275" s="164" t="n">
        <f aca="false">A275</f>
        <v>369</v>
      </c>
      <c r="N275" s="165" t="n">
        <f aca="false">B275</f>
        <v>372</v>
      </c>
      <c r="O275" s="166" t="n">
        <f aca="false">A275</f>
        <v>369</v>
      </c>
      <c r="U275" s="171"/>
    </row>
    <row r="276" s="20" customFormat="true" ht="15.75" hidden="false" customHeight="true" outlineLevel="0" collapsed="false">
      <c r="A276" s="172" t="n">
        <v>369</v>
      </c>
      <c r="B276" s="173" t="n">
        <v>373</v>
      </c>
      <c r="C276" s="174" t="n">
        <f aca="false">ROUND($P$1*A276,2)</f>
        <v>21798.08</v>
      </c>
      <c r="D276" s="175" t="n">
        <f aca="false">TRUNC(C276/12,2)</f>
        <v>1816.5</v>
      </c>
      <c r="E276" s="176" t="n">
        <f aca="false">TRUNC(D276*$P$3,2)</f>
        <v>201.63</v>
      </c>
      <c r="F276" s="177" t="n">
        <f aca="false">TRUNC(IF(A276&lt;=$A$270,$D$270*$P$5,D276*$P$5),2)</f>
        <v>54.49</v>
      </c>
      <c r="G276" s="178" t="n">
        <f aca="false">TRUNC(IF(A276&lt;=$A$270,$D$270*$P$6,D276*$P$6),2)</f>
        <v>18.16</v>
      </c>
      <c r="H276" s="177" t="n">
        <f aca="false">TRUNC($P$9,2)</f>
        <v>2.29</v>
      </c>
      <c r="I276" s="177" t="n">
        <f aca="false">TRUNC(IF(A276&lt;$A$427,$D$427*$R$10+$P$10,IF(A276&gt;$A$782,$D$782*$R$10+$P$10,D276*$R$10+$P$10)),2)</f>
        <v>77.71</v>
      </c>
      <c r="J276" s="174" t="n">
        <f aca="false">TRUNC(IF(A276&lt;$A$427,($D$427*$R$11)+$P$11,IF(A276&gt;$A$782,$D$782*$R$11+$P$11,D276*$R$11+$P$11)),2)</f>
        <v>194.03</v>
      </c>
      <c r="K276" s="176" t="n">
        <f aca="false">TRUNC(IF(A276&lt;$A$427,$D$427*$R$12+$P$12,IF(A276&gt;$A$782,$D$782*$R$12+$P$12,D276*$R$12+$P$12)),2)</f>
        <v>138.66</v>
      </c>
      <c r="L276" s="179" t="n">
        <f aca="false">B276</f>
        <v>373</v>
      </c>
      <c r="M276" s="180" t="n">
        <f aca="false">A276</f>
        <v>369</v>
      </c>
      <c r="N276" s="181" t="n">
        <f aca="false">B276</f>
        <v>373</v>
      </c>
      <c r="O276" s="182" t="n">
        <f aca="false">A276</f>
        <v>369</v>
      </c>
      <c r="U276" s="171"/>
    </row>
    <row r="277" s="20" customFormat="true" ht="15.75" hidden="false" customHeight="true" outlineLevel="0" collapsed="false">
      <c r="A277" s="156" t="n">
        <v>370</v>
      </c>
      <c r="B277" s="157" t="n">
        <v>374</v>
      </c>
      <c r="C277" s="158" t="n">
        <f aca="false">ROUND($P$1*A277,2)</f>
        <v>21857.16</v>
      </c>
      <c r="D277" s="159" t="n">
        <f aca="false">TRUNC(C277/12,2)</f>
        <v>1821.43</v>
      </c>
      <c r="E277" s="160" t="n">
        <f aca="false">TRUNC(D277*$P$3,2)</f>
        <v>202.17</v>
      </c>
      <c r="F277" s="161" t="n">
        <f aca="false">TRUNC(IF(A277&lt;=$A$270,$D$270*$P$5,D277*$P$5),2)</f>
        <v>54.64</v>
      </c>
      <c r="G277" s="162" t="n">
        <f aca="false">TRUNC(IF(A277&lt;=$A$270,$D$270*$P$6,D277*$P$6),2)</f>
        <v>18.21</v>
      </c>
      <c r="H277" s="161" t="n">
        <f aca="false">TRUNC($P$9,2)</f>
        <v>2.29</v>
      </c>
      <c r="I277" s="161" t="n">
        <f aca="false">TRUNC(IF(A277&lt;$A$427,$D$427*$R$10+$P$10,IF(A277&gt;$A$782,$D$782*$R$10+$P$10,D277*$R$10+$P$10)),2)</f>
        <v>77.71</v>
      </c>
      <c r="J277" s="158" t="n">
        <f aca="false">TRUNC(IF(A277&lt;$A$427,($D$427*$R$11)+$P$11,IF(A277&gt;$A$782,$D$782*$R$11+$P$11,D277*$R$11+$P$11)),2)</f>
        <v>194.03</v>
      </c>
      <c r="K277" s="160" t="n">
        <f aca="false">TRUNC(IF(A277&lt;$A$427,$D$427*$R$12+$P$12,IF(A277&gt;$A$782,$D$782*$R$12+$P$12,D277*$R$12+$P$12)),2)</f>
        <v>138.66</v>
      </c>
      <c r="L277" s="163" t="n">
        <f aca="false">B277</f>
        <v>374</v>
      </c>
      <c r="M277" s="164" t="n">
        <f aca="false">A277</f>
        <v>370</v>
      </c>
      <c r="N277" s="165" t="n">
        <f aca="false">B277</f>
        <v>374</v>
      </c>
      <c r="O277" s="166" t="n">
        <f aca="false">A277</f>
        <v>370</v>
      </c>
      <c r="U277" s="171"/>
    </row>
    <row r="278" s="20" customFormat="true" ht="15.75" hidden="false" customHeight="true" outlineLevel="0" collapsed="false">
      <c r="A278" s="172" t="n">
        <v>370</v>
      </c>
      <c r="B278" s="173" t="n">
        <v>375</v>
      </c>
      <c r="C278" s="174" t="n">
        <f aca="false">ROUND($P$1*A278,2)</f>
        <v>21857.16</v>
      </c>
      <c r="D278" s="175" t="n">
        <f aca="false">TRUNC(C278/12,2)</f>
        <v>1821.43</v>
      </c>
      <c r="E278" s="176" t="n">
        <f aca="false">TRUNC(D278*$P$3,2)</f>
        <v>202.17</v>
      </c>
      <c r="F278" s="177" t="n">
        <f aca="false">TRUNC(IF(A278&lt;=$A$270,$D$270*$P$5,D278*$P$5),2)</f>
        <v>54.64</v>
      </c>
      <c r="G278" s="178" t="n">
        <f aca="false">TRUNC(IF(A278&lt;=$A$270,$D$270*$P$6,D278*$P$6),2)</f>
        <v>18.21</v>
      </c>
      <c r="H278" s="177" t="n">
        <f aca="false">TRUNC($P$9,2)</f>
        <v>2.29</v>
      </c>
      <c r="I278" s="177" t="n">
        <f aca="false">TRUNC(IF(A278&lt;$A$427,$D$427*$R$10+$P$10,IF(A278&gt;$A$782,$D$782*$R$10+$P$10,D278*$R$10+$P$10)),2)</f>
        <v>77.71</v>
      </c>
      <c r="J278" s="174" t="n">
        <f aca="false">TRUNC(IF(A278&lt;$A$427,($D$427*$R$11)+$P$11,IF(A278&gt;$A$782,$D$782*$R$11+$P$11,D278*$R$11+$P$11)),2)</f>
        <v>194.03</v>
      </c>
      <c r="K278" s="176" t="n">
        <f aca="false">TRUNC(IF(A278&lt;$A$427,$D$427*$R$12+$P$12,IF(A278&gt;$A$782,$D$782*$R$12+$P$12,D278*$R$12+$P$12)),2)</f>
        <v>138.66</v>
      </c>
      <c r="L278" s="179" t="n">
        <f aca="false">B278</f>
        <v>375</v>
      </c>
      <c r="M278" s="180" t="n">
        <f aca="false">A278</f>
        <v>370</v>
      </c>
      <c r="N278" s="181" t="n">
        <f aca="false">B278</f>
        <v>375</v>
      </c>
      <c r="O278" s="182" t="n">
        <f aca="false">A278</f>
        <v>370</v>
      </c>
      <c r="U278" s="171"/>
    </row>
    <row r="279" s="20" customFormat="true" ht="15.75" hidden="false" customHeight="true" outlineLevel="0" collapsed="false">
      <c r="A279" s="156" t="n">
        <v>370</v>
      </c>
      <c r="B279" s="157" t="n">
        <v>376</v>
      </c>
      <c r="C279" s="158" t="n">
        <f aca="false">ROUND($P$1*A279,2)</f>
        <v>21857.16</v>
      </c>
      <c r="D279" s="159" t="n">
        <f aca="false">TRUNC(C279/12,2)</f>
        <v>1821.43</v>
      </c>
      <c r="E279" s="160" t="n">
        <f aca="false">TRUNC(D279*$P$3,2)</f>
        <v>202.17</v>
      </c>
      <c r="F279" s="161" t="n">
        <f aca="false">TRUNC(IF(A279&lt;=$A$270,$D$270*$P$5,D279*$P$5),2)</f>
        <v>54.64</v>
      </c>
      <c r="G279" s="162" t="n">
        <f aca="false">TRUNC(IF(A279&lt;=$A$270,$D$270*$P$6,D279*$P$6),2)</f>
        <v>18.21</v>
      </c>
      <c r="H279" s="161" t="n">
        <f aca="false">TRUNC($P$9,2)</f>
        <v>2.29</v>
      </c>
      <c r="I279" s="161" t="n">
        <f aca="false">TRUNC(IF(A279&lt;$A$427,$D$427*$R$10+$P$10,IF(A279&gt;$A$782,$D$782*$R$10+$P$10,D279*$R$10+$P$10)),2)</f>
        <v>77.71</v>
      </c>
      <c r="J279" s="158" t="n">
        <f aca="false">TRUNC(IF(A279&lt;$A$427,($D$427*$R$11)+$P$11,IF(A279&gt;$A$782,$D$782*$R$11+$P$11,D279*$R$11+$P$11)),2)</f>
        <v>194.03</v>
      </c>
      <c r="K279" s="160" t="n">
        <f aca="false">TRUNC(IF(A279&lt;$A$427,$D$427*$R$12+$P$12,IF(A279&gt;$A$782,$D$782*$R$12+$P$12,D279*$R$12+$P$12)),2)</f>
        <v>138.66</v>
      </c>
      <c r="L279" s="163" t="n">
        <f aca="false">B279</f>
        <v>376</v>
      </c>
      <c r="M279" s="164" t="n">
        <f aca="false">A279</f>
        <v>370</v>
      </c>
      <c r="N279" s="165" t="n">
        <f aca="false">B279</f>
        <v>376</v>
      </c>
      <c r="O279" s="166" t="n">
        <f aca="false">A279</f>
        <v>370</v>
      </c>
      <c r="U279" s="171"/>
    </row>
    <row r="280" s="20" customFormat="true" ht="15.75" hidden="false" customHeight="true" outlineLevel="0" collapsed="false">
      <c r="A280" s="172" t="n">
        <v>370</v>
      </c>
      <c r="B280" s="173" t="n">
        <v>377</v>
      </c>
      <c r="C280" s="174" t="n">
        <f aca="false">ROUND($P$1*A280,2)</f>
        <v>21857.16</v>
      </c>
      <c r="D280" s="175" t="n">
        <f aca="false">TRUNC(C280/12,2)</f>
        <v>1821.43</v>
      </c>
      <c r="E280" s="176" t="n">
        <f aca="false">TRUNC(D280*$P$3,2)</f>
        <v>202.17</v>
      </c>
      <c r="F280" s="177" t="n">
        <f aca="false">TRUNC(IF(A280&lt;=$A$270,$D$270*$P$5,D280*$P$5),2)</f>
        <v>54.64</v>
      </c>
      <c r="G280" s="178" t="n">
        <f aca="false">TRUNC(IF(A280&lt;=$A$270,$D$270*$P$6,D280*$P$6),2)</f>
        <v>18.21</v>
      </c>
      <c r="H280" s="177" t="n">
        <f aca="false">TRUNC($P$9,2)</f>
        <v>2.29</v>
      </c>
      <c r="I280" s="177" t="n">
        <f aca="false">TRUNC(IF(A280&lt;$A$427,$D$427*$R$10+$P$10,IF(A280&gt;$A$782,$D$782*$R$10+$P$10,D280*$R$10+$P$10)),2)</f>
        <v>77.71</v>
      </c>
      <c r="J280" s="174" t="n">
        <f aca="false">TRUNC(IF(A280&lt;$A$427,($D$427*$R$11)+$P$11,IF(A280&gt;$A$782,$D$782*$R$11+$P$11,D280*$R$11+$P$11)),2)</f>
        <v>194.03</v>
      </c>
      <c r="K280" s="176" t="n">
        <f aca="false">TRUNC(IF(A280&lt;$A$427,$D$427*$R$12+$P$12,IF(A280&gt;$A$782,$D$782*$R$12+$P$12,D280*$R$12+$P$12)),2)</f>
        <v>138.66</v>
      </c>
      <c r="L280" s="179" t="n">
        <f aca="false">B280</f>
        <v>377</v>
      </c>
      <c r="M280" s="180" t="n">
        <f aca="false">A280</f>
        <v>370</v>
      </c>
      <c r="N280" s="181" t="n">
        <f aca="false">B280</f>
        <v>377</v>
      </c>
      <c r="O280" s="182" t="n">
        <f aca="false">A280</f>
        <v>370</v>
      </c>
      <c r="U280" s="171"/>
    </row>
    <row r="281" s="20" customFormat="true" ht="15.75" hidden="false" customHeight="true" outlineLevel="0" collapsed="false">
      <c r="A281" s="156" t="n">
        <v>371</v>
      </c>
      <c r="B281" s="157" t="n">
        <v>378</v>
      </c>
      <c r="C281" s="158" t="n">
        <f aca="false">ROUND($P$1*A281,2)</f>
        <v>21916.23</v>
      </c>
      <c r="D281" s="159" t="n">
        <f aca="false">TRUNC(C281/12,2)</f>
        <v>1826.35</v>
      </c>
      <c r="E281" s="160" t="n">
        <f aca="false">TRUNC(D281*$P$3,2)</f>
        <v>202.72</v>
      </c>
      <c r="F281" s="161" t="n">
        <f aca="false">TRUNC(IF(A281&lt;=$A$270,$D$270*$P$5,D281*$P$5),2)</f>
        <v>54.79</v>
      </c>
      <c r="G281" s="162" t="n">
        <f aca="false">TRUNC(IF(A281&lt;=$A$270,$D$270*$P$6,D281*$P$6),2)</f>
        <v>18.26</v>
      </c>
      <c r="H281" s="161" t="n">
        <f aca="false">TRUNC($P$9,2)</f>
        <v>2.29</v>
      </c>
      <c r="I281" s="161" t="n">
        <f aca="false">TRUNC(IF(A281&lt;$A$427,$D$427*$R$10+$P$10,IF(A281&gt;$A$782,$D$782*$R$10+$P$10,D281*$R$10+$P$10)),2)</f>
        <v>77.71</v>
      </c>
      <c r="J281" s="158" t="n">
        <f aca="false">TRUNC(IF(A281&lt;$A$427,($D$427*$R$11)+$P$11,IF(A281&gt;$A$782,$D$782*$R$11+$P$11,D281*$R$11+$P$11)),2)</f>
        <v>194.03</v>
      </c>
      <c r="K281" s="160" t="n">
        <f aca="false">TRUNC(IF(A281&lt;$A$427,$D$427*$R$12+$P$12,IF(A281&gt;$A$782,$D$782*$R$12+$P$12,D281*$R$12+$P$12)),2)</f>
        <v>138.66</v>
      </c>
      <c r="L281" s="163" t="n">
        <f aca="false">B281</f>
        <v>378</v>
      </c>
      <c r="M281" s="164" t="n">
        <f aca="false">A281</f>
        <v>371</v>
      </c>
      <c r="N281" s="165" t="n">
        <f aca="false">B281</f>
        <v>378</v>
      </c>
      <c r="O281" s="166" t="n">
        <f aca="false">A281</f>
        <v>371</v>
      </c>
      <c r="U281" s="171"/>
    </row>
    <row r="282" s="20" customFormat="true" ht="15.75" hidden="false" customHeight="true" outlineLevel="0" collapsed="false">
      <c r="A282" s="172" t="n">
        <v>371</v>
      </c>
      <c r="B282" s="173" t="n">
        <v>379</v>
      </c>
      <c r="C282" s="174" t="n">
        <f aca="false">ROUND($P$1*A282,2)</f>
        <v>21916.23</v>
      </c>
      <c r="D282" s="175" t="n">
        <f aca="false">TRUNC(C282/12,2)</f>
        <v>1826.35</v>
      </c>
      <c r="E282" s="176" t="n">
        <f aca="false">TRUNC(D282*$P$3,2)</f>
        <v>202.72</v>
      </c>
      <c r="F282" s="177" t="n">
        <f aca="false">TRUNC(IF(A282&lt;=$A$270,$D$270*$P$5,D282*$P$5),2)</f>
        <v>54.79</v>
      </c>
      <c r="G282" s="178" t="n">
        <f aca="false">TRUNC(IF(A282&lt;=$A$270,$D$270*$P$6,D282*$P$6),2)</f>
        <v>18.26</v>
      </c>
      <c r="H282" s="177" t="n">
        <f aca="false">TRUNC($P$9,2)</f>
        <v>2.29</v>
      </c>
      <c r="I282" s="177" t="n">
        <f aca="false">TRUNC(IF(A282&lt;$A$427,$D$427*$R$10+$P$10,IF(A282&gt;$A$782,$D$782*$R$10+$P$10,D282*$R$10+$P$10)),2)</f>
        <v>77.71</v>
      </c>
      <c r="J282" s="174" t="n">
        <f aca="false">TRUNC(IF(A282&lt;$A$427,($D$427*$R$11)+$P$11,IF(A282&gt;$A$782,$D$782*$R$11+$P$11,D282*$R$11+$P$11)),2)</f>
        <v>194.03</v>
      </c>
      <c r="K282" s="176" t="n">
        <f aca="false">TRUNC(IF(A282&lt;$A$427,$D$427*$R$12+$P$12,IF(A282&gt;$A$782,$D$782*$R$12+$P$12,D282*$R$12+$P$12)),2)</f>
        <v>138.66</v>
      </c>
      <c r="L282" s="179" t="n">
        <f aca="false">B282</f>
        <v>379</v>
      </c>
      <c r="M282" s="180" t="n">
        <f aca="false">A282</f>
        <v>371</v>
      </c>
      <c r="N282" s="181" t="n">
        <f aca="false">B282</f>
        <v>379</v>
      </c>
      <c r="O282" s="182" t="n">
        <f aca="false">A282</f>
        <v>371</v>
      </c>
      <c r="U282" s="171"/>
    </row>
    <row r="283" s="20" customFormat="true" ht="15.75" hidden="false" customHeight="true" outlineLevel="0" collapsed="false">
      <c r="A283" s="156" t="n">
        <v>371</v>
      </c>
      <c r="B283" s="157" t="n">
        <v>380</v>
      </c>
      <c r="C283" s="158" t="n">
        <f aca="false">ROUND($P$1*A283,2)</f>
        <v>21916.23</v>
      </c>
      <c r="D283" s="159" t="n">
        <f aca="false">TRUNC(C283/12,2)</f>
        <v>1826.35</v>
      </c>
      <c r="E283" s="160" t="n">
        <f aca="false">TRUNC(D283*$P$3,2)</f>
        <v>202.72</v>
      </c>
      <c r="F283" s="161" t="n">
        <f aca="false">TRUNC(IF(A283&lt;=$A$270,$D$270*$P$5,D283*$P$5),2)</f>
        <v>54.79</v>
      </c>
      <c r="G283" s="162" t="n">
        <f aca="false">TRUNC(IF(A283&lt;=$A$270,$D$270*$P$6,D283*$P$6),2)</f>
        <v>18.26</v>
      </c>
      <c r="H283" s="161" t="n">
        <f aca="false">TRUNC($P$9,2)</f>
        <v>2.29</v>
      </c>
      <c r="I283" s="161" t="n">
        <f aca="false">TRUNC(IF(A283&lt;$A$427,$D$427*$R$10+$P$10,IF(A283&gt;$A$782,$D$782*$R$10+$P$10,D283*$R$10+$P$10)),2)</f>
        <v>77.71</v>
      </c>
      <c r="J283" s="158" t="n">
        <f aca="false">TRUNC(IF(A283&lt;$A$427,($D$427*$R$11)+$P$11,IF(A283&gt;$A$782,$D$782*$R$11+$P$11,D283*$R$11+$P$11)),2)</f>
        <v>194.03</v>
      </c>
      <c r="K283" s="160" t="n">
        <f aca="false">TRUNC(IF(A283&lt;$A$427,$D$427*$R$12+$P$12,IF(A283&gt;$A$782,$D$782*$R$12+$P$12,D283*$R$12+$P$12)),2)</f>
        <v>138.66</v>
      </c>
      <c r="L283" s="163" t="n">
        <f aca="false">B283</f>
        <v>380</v>
      </c>
      <c r="M283" s="164" t="n">
        <f aca="false">A283</f>
        <v>371</v>
      </c>
      <c r="N283" s="165" t="n">
        <f aca="false">B283</f>
        <v>380</v>
      </c>
      <c r="O283" s="166" t="n">
        <f aca="false">A283</f>
        <v>371</v>
      </c>
      <c r="U283" s="171"/>
    </row>
    <row r="284" s="20" customFormat="true" ht="15.75" hidden="false" customHeight="true" outlineLevel="0" collapsed="false">
      <c r="A284" s="172" t="n">
        <v>372</v>
      </c>
      <c r="B284" s="173" t="n">
        <v>381</v>
      </c>
      <c r="C284" s="174" t="n">
        <f aca="false">ROUND($P$1*A284,2)</f>
        <v>21975.3</v>
      </c>
      <c r="D284" s="175" t="n">
        <f aca="false">TRUNC(C284/12,2)</f>
        <v>1831.27</v>
      </c>
      <c r="E284" s="176" t="n">
        <f aca="false">TRUNC(D284*$P$3,2)</f>
        <v>203.27</v>
      </c>
      <c r="F284" s="177" t="n">
        <f aca="false">TRUNC(IF(A284&lt;=$A$270,$D$270*$P$5,D284*$P$5),2)</f>
        <v>54.93</v>
      </c>
      <c r="G284" s="178" t="n">
        <f aca="false">TRUNC(IF(A284&lt;=$A$270,$D$270*$P$6,D284*$P$6),2)</f>
        <v>18.31</v>
      </c>
      <c r="H284" s="177" t="n">
        <f aca="false">TRUNC($P$9,2)</f>
        <v>2.29</v>
      </c>
      <c r="I284" s="177" t="n">
        <f aca="false">TRUNC(IF(A284&lt;$A$427,$D$427*$R$10+$P$10,IF(A284&gt;$A$782,$D$782*$R$10+$P$10,D284*$R$10+$P$10)),2)</f>
        <v>77.71</v>
      </c>
      <c r="J284" s="174" t="n">
        <f aca="false">TRUNC(IF(A284&lt;$A$427,($D$427*$R$11)+$P$11,IF(A284&gt;$A$782,$D$782*$R$11+$P$11,D284*$R$11+$P$11)),2)</f>
        <v>194.03</v>
      </c>
      <c r="K284" s="176" t="n">
        <f aca="false">TRUNC(IF(A284&lt;$A$427,$D$427*$R$12+$P$12,IF(A284&gt;$A$782,$D$782*$R$12+$P$12,D284*$R$12+$P$12)),2)</f>
        <v>138.66</v>
      </c>
      <c r="L284" s="179" t="n">
        <f aca="false">B284</f>
        <v>381</v>
      </c>
      <c r="M284" s="180" t="n">
        <f aca="false">A284</f>
        <v>372</v>
      </c>
      <c r="N284" s="181" t="n">
        <f aca="false">B284</f>
        <v>381</v>
      </c>
      <c r="O284" s="182" t="n">
        <f aca="false">A284</f>
        <v>372</v>
      </c>
      <c r="U284" s="171"/>
    </row>
    <row r="285" s="20" customFormat="true" ht="15.75" hidden="false" customHeight="true" outlineLevel="0" collapsed="false">
      <c r="A285" s="156" t="n">
        <v>372</v>
      </c>
      <c r="B285" s="157" t="n">
        <v>382</v>
      </c>
      <c r="C285" s="158" t="n">
        <f aca="false">ROUND($P$1*A285,2)</f>
        <v>21975.3</v>
      </c>
      <c r="D285" s="159" t="n">
        <f aca="false">TRUNC(C285/12,2)</f>
        <v>1831.27</v>
      </c>
      <c r="E285" s="160" t="n">
        <f aca="false">TRUNC(D285*$P$3,2)</f>
        <v>203.27</v>
      </c>
      <c r="F285" s="161" t="n">
        <f aca="false">TRUNC(IF(A285&lt;=$A$270,$D$270*$P$5,D285*$P$5),2)</f>
        <v>54.93</v>
      </c>
      <c r="G285" s="162" t="n">
        <f aca="false">TRUNC(IF(A285&lt;=$A$270,$D$270*$P$6,D285*$P$6),2)</f>
        <v>18.31</v>
      </c>
      <c r="H285" s="161" t="n">
        <f aca="false">TRUNC($P$9,2)</f>
        <v>2.29</v>
      </c>
      <c r="I285" s="161" t="n">
        <f aca="false">TRUNC(IF(A285&lt;$A$427,$D$427*$R$10+$P$10,IF(A285&gt;$A$782,$D$782*$R$10+$P$10,D285*$R$10+$P$10)),2)</f>
        <v>77.71</v>
      </c>
      <c r="J285" s="158" t="n">
        <f aca="false">TRUNC(IF(A285&lt;$A$427,($D$427*$R$11)+$P$11,IF(A285&gt;$A$782,$D$782*$R$11+$P$11,D285*$R$11+$P$11)),2)</f>
        <v>194.03</v>
      </c>
      <c r="K285" s="160" t="n">
        <f aca="false">TRUNC(IF(A285&lt;$A$427,$D$427*$R$12+$P$12,IF(A285&gt;$A$782,$D$782*$R$12+$P$12,D285*$R$12+$P$12)),2)</f>
        <v>138.66</v>
      </c>
      <c r="L285" s="163" t="n">
        <f aca="false">B285</f>
        <v>382</v>
      </c>
      <c r="M285" s="164" t="n">
        <f aca="false">A285</f>
        <v>372</v>
      </c>
      <c r="N285" s="165" t="n">
        <f aca="false">B285</f>
        <v>382</v>
      </c>
      <c r="O285" s="166" t="n">
        <f aca="false">A285</f>
        <v>372</v>
      </c>
      <c r="U285" s="171"/>
    </row>
    <row r="286" s="20" customFormat="true" ht="15.75" hidden="false" customHeight="true" outlineLevel="0" collapsed="false">
      <c r="A286" s="172" t="n">
        <v>372</v>
      </c>
      <c r="B286" s="173" t="n">
        <v>383</v>
      </c>
      <c r="C286" s="174" t="n">
        <f aca="false">ROUND($P$1*A286,2)</f>
        <v>21975.3</v>
      </c>
      <c r="D286" s="175" t="n">
        <f aca="false">TRUNC(C286/12,2)</f>
        <v>1831.27</v>
      </c>
      <c r="E286" s="176" t="n">
        <f aca="false">TRUNC(D286*$P$3,2)</f>
        <v>203.27</v>
      </c>
      <c r="F286" s="177" t="n">
        <f aca="false">TRUNC(IF(A286&lt;=$A$270,$D$270*$P$5,D286*$P$5),2)</f>
        <v>54.93</v>
      </c>
      <c r="G286" s="178" t="n">
        <f aca="false">TRUNC(IF(A286&lt;=$A$270,$D$270*$P$6,D286*$P$6),2)</f>
        <v>18.31</v>
      </c>
      <c r="H286" s="177" t="n">
        <f aca="false">TRUNC($P$9,2)</f>
        <v>2.29</v>
      </c>
      <c r="I286" s="177" t="n">
        <f aca="false">TRUNC(IF(A286&lt;$A$427,$D$427*$R$10+$P$10,IF(A286&gt;$A$782,$D$782*$R$10+$P$10,D286*$R$10+$P$10)),2)</f>
        <v>77.71</v>
      </c>
      <c r="J286" s="174" t="n">
        <f aca="false">TRUNC(IF(A286&lt;$A$427,($D$427*$R$11)+$P$11,IF(A286&gt;$A$782,$D$782*$R$11+$P$11,D286*$R$11+$P$11)),2)</f>
        <v>194.03</v>
      </c>
      <c r="K286" s="176" t="n">
        <f aca="false">TRUNC(IF(A286&lt;$A$427,$D$427*$R$12+$P$12,IF(A286&gt;$A$782,$D$782*$R$12+$P$12,D286*$R$12+$P$12)),2)</f>
        <v>138.66</v>
      </c>
      <c r="L286" s="179" t="n">
        <f aca="false">B286</f>
        <v>383</v>
      </c>
      <c r="M286" s="180" t="n">
        <f aca="false">A286</f>
        <v>372</v>
      </c>
      <c r="N286" s="181" t="n">
        <f aca="false">B286</f>
        <v>383</v>
      </c>
      <c r="O286" s="182" t="n">
        <f aca="false">A286</f>
        <v>372</v>
      </c>
      <c r="U286" s="171"/>
    </row>
    <row r="287" s="20" customFormat="true" ht="15.75" hidden="false" customHeight="true" outlineLevel="0" collapsed="false">
      <c r="A287" s="156" t="n">
        <v>372</v>
      </c>
      <c r="B287" s="157" t="n">
        <v>384</v>
      </c>
      <c r="C287" s="158" t="n">
        <f aca="false">ROUND($P$1*A287,2)</f>
        <v>21975.3</v>
      </c>
      <c r="D287" s="159" t="n">
        <f aca="false">TRUNC(C287/12,2)</f>
        <v>1831.27</v>
      </c>
      <c r="E287" s="160" t="n">
        <f aca="false">TRUNC(D287*$P$3,2)</f>
        <v>203.27</v>
      </c>
      <c r="F287" s="161" t="n">
        <f aca="false">TRUNC(IF(A287&lt;=$A$270,$D$270*$P$5,D287*$P$5),2)</f>
        <v>54.93</v>
      </c>
      <c r="G287" s="162" t="n">
        <f aca="false">TRUNC(IF(A287&lt;=$A$270,$D$270*$P$6,D287*$P$6),2)</f>
        <v>18.31</v>
      </c>
      <c r="H287" s="161" t="n">
        <f aca="false">TRUNC($P$9,2)</f>
        <v>2.29</v>
      </c>
      <c r="I287" s="161" t="n">
        <f aca="false">TRUNC(IF(A287&lt;$A$427,$D$427*$R$10+$P$10,IF(A287&gt;$A$782,$D$782*$R$10+$P$10,D287*$R$10+$P$10)),2)</f>
        <v>77.71</v>
      </c>
      <c r="J287" s="158" t="n">
        <f aca="false">TRUNC(IF(A287&lt;$A$427,($D$427*$R$11)+$P$11,IF(A287&gt;$A$782,$D$782*$R$11+$P$11,D287*$R$11+$P$11)),2)</f>
        <v>194.03</v>
      </c>
      <c r="K287" s="160" t="n">
        <f aca="false">TRUNC(IF(A287&lt;$A$427,$D$427*$R$12+$P$12,IF(A287&gt;$A$782,$D$782*$R$12+$P$12,D287*$R$12+$P$12)),2)</f>
        <v>138.66</v>
      </c>
      <c r="L287" s="163" t="n">
        <f aca="false">B287</f>
        <v>384</v>
      </c>
      <c r="M287" s="164" t="n">
        <f aca="false">A287</f>
        <v>372</v>
      </c>
      <c r="N287" s="165" t="n">
        <f aca="false">B287</f>
        <v>384</v>
      </c>
      <c r="O287" s="166" t="n">
        <f aca="false">A287</f>
        <v>372</v>
      </c>
      <c r="U287" s="171"/>
    </row>
    <row r="288" s="20" customFormat="true" ht="15.75" hidden="false" customHeight="true" outlineLevel="0" collapsed="false">
      <c r="A288" s="172" t="n">
        <v>372</v>
      </c>
      <c r="B288" s="173" t="n">
        <v>385</v>
      </c>
      <c r="C288" s="174" t="n">
        <f aca="false">ROUND($P$1*A288,2)</f>
        <v>21975.3</v>
      </c>
      <c r="D288" s="175" t="n">
        <f aca="false">TRUNC(C288/12,2)</f>
        <v>1831.27</v>
      </c>
      <c r="E288" s="176" t="n">
        <f aca="false">TRUNC(D288*$P$3,2)</f>
        <v>203.27</v>
      </c>
      <c r="F288" s="177" t="n">
        <f aca="false">TRUNC(IF(A288&lt;=$A$270,$D$270*$P$5,D288*$P$5),2)</f>
        <v>54.93</v>
      </c>
      <c r="G288" s="178" t="n">
        <f aca="false">TRUNC(IF(A288&lt;=$A$270,$D$270*$P$6,D288*$P$6),2)</f>
        <v>18.31</v>
      </c>
      <c r="H288" s="177" t="n">
        <f aca="false">TRUNC($P$9,2)</f>
        <v>2.29</v>
      </c>
      <c r="I288" s="177" t="n">
        <f aca="false">TRUNC(IF(A288&lt;$A$427,$D$427*$R$10+$P$10,IF(A288&gt;$A$782,$D$782*$R$10+$P$10,D288*$R$10+$P$10)),2)</f>
        <v>77.71</v>
      </c>
      <c r="J288" s="174" t="n">
        <f aca="false">TRUNC(IF(A288&lt;$A$427,($D$427*$R$11)+$P$11,IF(A288&gt;$A$782,$D$782*$R$11+$P$11,D288*$R$11+$P$11)),2)</f>
        <v>194.03</v>
      </c>
      <c r="K288" s="176" t="n">
        <f aca="false">TRUNC(IF(A288&lt;$A$427,$D$427*$R$12+$P$12,IF(A288&gt;$A$782,$D$782*$R$12+$P$12,D288*$R$12+$P$12)),2)</f>
        <v>138.66</v>
      </c>
      <c r="L288" s="179" t="n">
        <f aca="false">B288</f>
        <v>385</v>
      </c>
      <c r="M288" s="180" t="n">
        <f aca="false">A288</f>
        <v>372</v>
      </c>
      <c r="N288" s="181" t="n">
        <f aca="false">B288</f>
        <v>385</v>
      </c>
      <c r="O288" s="182" t="n">
        <f aca="false">A288</f>
        <v>372</v>
      </c>
      <c r="U288" s="171"/>
    </row>
    <row r="289" s="20" customFormat="true" ht="15.75" hidden="false" customHeight="true" outlineLevel="0" collapsed="false">
      <c r="A289" s="156" t="n">
        <v>373</v>
      </c>
      <c r="B289" s="157" t="n">
        <v>386</v>
      </c>
      <c r="C289" s="158" t="n">
        <f aca="false">ROUND($P$1*A289,2)</f>
        <v>22034.38</v>
      </c>
      <c r="D289" s="159" t="n">
        <f aca="false">TRUNC(C289/12,2)</f>
        <v>1836.19</v>
      </c>
      <c r="E289" s="160" t="n">
        <f aca="false">TRUNC(D289*$P$3,2)</f>
        <v>203.81</v>
      </c>
      <c r="F289" s="161" t="n">
        <f aca="false">TRUNC(IF(A289&lt;=$A$270,$D$270*$P$5,D289*$P$5),2)</f>
        <v>55.08</v>
      </c>
      <c r="G289" s="162" t="n">
        <f aca="false">TRUNC(IF(A289&lt;=$A$270,$D$270*$P$6,D289*$P$6),2)</f>
        <v>18.36</v>
      </c>
      <c r="H289" s="161" t="n">
        <f aca="false">TRUNC($P$9,2)</f>
        <v>2.29</v>
      </c>
      <c r="I289" s="161" t="n">
        <f aca="false">TRUNC(IF(A289&lt;$A$427,$D$427*$R$10+$P$10,IF(A289&gt;$A$782,$D$782*$R$10+$P$10,D289*$R$10+$P$10)),2)</f>
        <v>77.71</v>
      </c>
      <c r="J289" s="158" t="n">
        <f aca="false">TRUNC(IF(A289&lt;$A$427,($D$427*$R$11)+$P$11,IF(A289&gt;$A$782,$D$782*$R$11+$P$11,D289*$R$11+$P$11)),2)</f>
        <v>194.03</v>
      </c>
      <c r="K289" s="160" t="n">
        <f aca="false">TRUNC(IF(A289&lt;$A$427,$D$427*$R$12+$P$12,IF(A289&gt;$A$782,$D$782*$R$12+$P$12,D289*$R$12+$P$12)),2)</f>
        <v>138.66</v>
      </c>
      <c r="L289" s="163" t="n">
        <f aca="false">B289</f>
        <v>386</v>
      </c>
      <c r="M289" s="164" t="n">
        <f aca="false">A289</f>
        <v>373</v>
      </c>
      <c r="N289" s="165" t="n">
        <f aca="false">B289</f>
        <v>386</v>
      </c>
      <c r="O289" s="166" t="n">
        <f aca="false">A289</f>
        <v>373</v>
      </c>
      <c r="U289" s="171"/>
    </row>
    <row r="290" s="20" customFormat="true" ht="15.75" hidden="false" customHeight="true" outlineLevel="0" collapsed="false">
      <c r="A290" s="172" t="n">
        <v>373</v>
      </c>
      <c r="B290" s="173" t="n">
        <v>387</v>
      </c>
      <c r="C290" s="174" t="n">
        <f aca="false">ROUND($P$1*A290,2)</f>
        <v>22034.38</v>
      </c>
      <c r="D290" s="175" t="n">
        <f aca="false">TRUNC(C290/12,2)</f>
        <v>1836.19</v>
      </c>
      <c r="E290" s="176" t="n">
        <f aca="false">TRUNC(D290*$P$3,2)</f>
        <v>203.81</v>
      </c>
      <c r="F290" s="177" t="n">
        <f aca="false">TRUNC(IF(A290&lt;=$A$270,$D$270*$P$5,D290*$P$5),2)</f>
        <v>55.08</v>
      </c>
      <c r="G290" s="178" t="n">
        <f aca="false">TRUNC(IF(A290&lt;=$A$270,$D$270*$P$6,D290*$P$6),2)</f>
        <v>18.36</v>
      </c>
      <c r="H290" s="177" t="n">
        <f aca="false">TRUNC($P$9,2)</f>
        <v>2.29</v>
      </c>
      <c r="I290" s="177" t="n">
        <f aca="false">TRUNC(IF(A290&lt;$A$427,$D$427*$R$10+$P$10,IF(A290&gt;$A$782,$D$782*$R$10+$P$10,D290*$R$10+$P$10)),2)</f>
        <v>77.71</v>
      </c>
      <c r="J290" s="174" t="n">
        <f aca="false">TRUNC(IF(A290&lt;$A$427,($D$427*$R$11)+$P$11,IF(A290&gt;$A$782,$D$782*$R$11+$P$11,D290*$R$11+$P$11)),2)</f>
        <v>194.03</v>
      </c>
      <c r="K290" s="176" t="n">
        <f aca="false">TRUNC(IF(A290&lt;$A$427,$D$427*$R$12+$P$12,IF(A290&gt;$A$782,$D$782*$R$12+$P$12,D290*$R$12+$P$12)),2)</f>
        <v>138.66</v>
      </c>
      <c r="L290" s="179" t="n">
        <f aca="false">B290</f>
        <v>387</v>
      </c>
      <c r="M290" s="180" t="n">
        <f aca="false">A290</f>
        <v>373</v>
      </c>
      <c r="N290" s="181" t="n">
        <f aca="false">B290</f>
        <v>387</v>
      </c>
      <c r="O290" s="182" t="n">
        <f aca="false">A290</f>
        <v>373</v>
      </c>
      <c r="U290" s="171"/>
    </row>
    <row r="291" s="20" customFormat="true" ht="15.75" hidden="false" customHeight="true" outlineLevel="0" collapsed="false">
      <c r="A291" s="156" t="n">
        <v>373</v>
      </c>
      <c r="B291" s="157" t="n">
        <v>388</v>
      </c>
      <c r="C291" s="158" t="n">
        <f aca="false">ROUND($P$1*A291,2)</f>
        <v>22034.38</v>
      </c>
      <c r="D291" s="159" t="n">
        <f aca="false">TRUNC(C291/12,2)</f>
        <v>1836.19</v>
      </c>
      <c r="E291" s="160" t="n">
        <f aca="false">TRUNC(D291*$P$3,2)</f>
        <v>203.81</v>
      </c>
      <c r="F291" s="161" t="n">
        <f aca="false">TRUNC(IF(A291&lt;=$A$270,$D$270*$P$5,D291*$P$5),2)</f>
        <v>55.08</v>
      </c>
      <c r="G291" s="162" t="n">
        <f aca="false">TRUNC(IF(A291&lt;=$A$270,$D$270*$P$6,D291*$P$6),2)</f>
        <v>18.36</v>
      </c>
      <c r="H291" s="161" t="n">
        <f aca="false">TRUNC($P$9,2)</f>
        <v>2.29</v>
      </c>
      <c r="I291" s="161" t="n">
        <f aca="false">TRUNC(IF(A291&lt;$A$427,$D$427*$R$10+$P$10,IF(A291&gt;$A$782,$D$782*$R$10+$P$10,D291*$R$10+$P$10)),2)</f>
        <v>77.71</v>
      </c>
      <c r="J291" s="158" t="n">
        <f aca="false">TRUNC(IF(A291&lt;$A$427,($D$427*$R$11)+$P$11,IF(A291&gt;$A$782,$D$782*$R$11+$P$11,D291*$R$11+$P$11)),2)</f>
        <v>194.03</v>
      </c>
      <c r="K291" s="160" t="n">
        <f aca="false">TRUNC(IF(A291&lt;$A$427,$D$427*$R$12+$P$12,IF(A291&gt;$A$782,$D$782*$R$12+$P$12,D291*$R$12+$P$12)),2)</f>
        <v>138.66</v>
      </c>
      <c r="L291" s="163" t="n">
        <f aca="false">B291</f>
        <v>388</v>
      </c>
      <c r="M291" s="164" t="n">
        <f aca="false">A291</f>
        <v>373</v>
      </c>
      <c r="N291" s="165" t="n">
        <f aca="false">B291</f>
        <v>388</v>
      </c>
      <c r="O291" s="166" t="n">
        <f aca="false">A291</f>
        <v>373</v>
      </c>
      <c r="U291" s="171"/>
    </row>
    <row r="292" s="20" customFormat="true" ht="15.75" hidden="false" customHeight="true" outlineLevel="0" collapsed="false">
      <c r="A292" s="172" t="n">
        <v>373</v>
      </c>
      <c r="B292" s="173" t="n">
        <v>389</v>
      </c>
      <c r="C292" s="174" t="n">
        <f aca="false">ROUND($P$1*A292,2)</f>
        <v>22034.38</v>
      </c>
      <c r="D292" s="175" t="n">
        <f aca="false">TRUNC(C292/12,2)</f>
        <v>1836.19</v>
      </c>
      <c r="E292" s="176" t="n">
        <f aca="false">TRUNC(D292*$P$3,2)</f>
        <v>203.81</v>
      </c>
      <c r="F292" s="177" t="n">
        <f aca="false">TRUNC(IF(A292&lt;=$A$270,$D$270*$P$5,D292*$P$5),2)</f>
        <v>55.08</v>
      </c>
      <c r="G292" s="178" t="n">
        <f aca="false">TRUNC(IF(A292&lt;=$A$270,$D$270*$P$6,D292*$P$6),2)</f>
        <v>18.36</v>
      </c>
      <c r="H292" s="177" t="n">
        <f aca="false">TRUNC($P$9,2)</f>
        <v>2.29</v>
      </c>
      <c r="I292" s="177" t="n">
        <f aca="false">TRUNC(IF(A292&lt;$A$427,$D$427*$R$10+$P$10,IF(A292&gt;$A$782,$D$782*$R$10+$P$10,D292*$R$10+$P$10)),2)</f>
        <v>77.71</v>
      </c>
      <c r="J292" s="174" t="n">
        <f aca="false">TRUNC(IF(A292&lt;$A$427,($D$427*$R$11)+$P$11,IF(A292&gt;$A$782,$D$782*$R$11+$P$11,D292*$R$11+$P$11)),2)</f>
        <v>194.03</v>
      </c>
      <c r="K292" s="176" t="n">
        <f aca="false">TRUNC(IF(A292&lt;$A$427,$D$427*$R$12+$P$12,IF(A292&gt;$A$782,$D$782*$R$12+$P$12,D292*$R$12+$P$12)),2)</f>
        <v>138.66</v>
      </c>
      <c r="L292" s="179" t="n">
        <f aca="false">B292</f>
        <v>389</v>
      </c>
      <c r="M292" s="180" t="n">
        <f aca="false">A292</f>
        <v>373</v>
      </c>
      <c r="N292" s="181" t="n">
        <f aca="false">B292</f>
        <v>389</v>
      </c>
      <c r="O292" s="182" t="n">
        <f aca="false">A292</f>
        <v>373</v>
      </c>
      <c r="U292" s="171"/>
    </row>
    <row r="293" s="20" customFormat="true" ht="15.75" hidden="false" customHeight="true" outlineLevel="0" collapsed="false">
      <c r="A293" s="156" t="n">
        <v>373</v>
      </c>
      <c r="B293" s="157" t="n">
        <v>390</v>
      </c>
      <c r="C293" s="158" t="n">
        <f aca="false">ROUND($P$1*A293,2)</f>
        <v>22034.38</v>
      </c>
      <c r="D293" s="159" t="n">
        <f aca="false">TRUNC(C293/12,2)</f>
        <v>1836.19</v>
      </c>
      <c r="E293" s="160" t="n">
        <f aca="false">TRUNC(D293*$P$3,2)</f>
        <v>203.81</v>
      </c>
      <c r="F293" s="161" t="n">
        <f aca="false">TRUNC(IF(A293&lt;=$A$270,$D$270*$P$5,D293*$P$5),2)</f>
        <v>55.08</v>
      </c>
      <c r="G293" s="162" t="n">
        <f aca="false">TRUNC(IF(A293&lt;=$A$270,$D$270*$P$6,D293*$P$6),2)</f>
        <v>18.36</v>
      </c>
      <c r="H293" s="161" t="n">
        <f aca="false">TRUNC($P$9,2)</f>
        <v>2.29</v>
      </c>
      <c r="I293" s="161" t="n">
        <f aca="false">TRUNC(IF(A293&lt;$A$427,$D$427*$R$10+$P$10,IF(A293&gt;$A$782,$D$782*$R$10+$P$10,D293*$R$10+$P$10)),2)</f>
        <v>77.71</v>
      </c>
      <c r="J293" s="158" t="n">
        <f aca="false">TRUNC(IF(A293&lt;$A$427,($D$427*$R$11)+$P$11,IF(A293&gt;$A$782,$D$782*$R$11+$P$11,D293*$R$11+$P$11)),2)</f>
        <v>194.03</v>
      </c>
      <c r="K293" s="160" t="n">
        <f aca="false">TRUNC(IF(A293&lt;$A$427,$D$427*$R$12+$P$12,IF(A293&gt;$A$782,$D$782*$R$12+$P$12,D293*$R$12+$P$12)),2)</f>
        <v>138.66</v>
      </c>
      <c r="L293" s="163" t="n">
        <f aca="false">B293</f>
        <v>390</v>
      </c>
      <c r="M293" s="164" t="n">
        <f aca="false">A293</f>
        <v>373</v>
      </c>
      <c r="N293" s="165" t="n">
        <f aca="false">B293</f>
        <v>390</v>
      </c>
      <c r="O293" s="166" t="n">
        <f aca="false">A293</f>
        <v>373</v>
      </c>
      <c r="U293" s="171"/>
    </row>
    <row r="294" s="20" customFormat="true" ht="15.75" hidden="false" customHeight="true" outlineLevel="0" collapsed="false">
      <c r="A294" s="172" t="n">
        <v>373</v>
      </c>
      <c r="B294" s="173" t="n">
        <v>391</v>
      </c>
      <c r="C294" s="174" t="n">
        <f aca="false">ROUND($P$1*A294,2)</f>
        <v>22034.38</v>
      </c>
      <c r="D294" s="175" t="n">
        <f aca="false">TRUNC(C294/12,2)</f>
        <v>1836.19</v>
      </c>
      <c r="E294" s="176" t="n">
        <f aca="false">TRUNC(D294*$P$3,2)</f>
        <v>203.81</v>
      </c>
      <c r="F294" s="177" t="n">
        <f aca="false">TRUNC(IF(A294&lt;=$A$270,$D$270*$P$5,D294*$P$5),2)</f>
        <v>55.08</v>
      </c>
      <c r="G294" s="178" t="n">
        <f aca="false">TRUNC(IF(A294&lt;=$A$270,$D$270*$P$6,D294*$P$6),2)</f>
        <v>18.36</v>
      </c>
      <c r="H294" s="177" t="n">
        <f aca="false">TRUNC($P$9,2)</f>
        <v>2.29</v>
      </c>
      <c r="I294" s="177" t="n">
        <f aca="false">TRUNC(IF(A294&lt;$A$427,$D$427*$R$10+$P$10,IF(A294&gt;$A$782,$D$782*$R$10+$P$10,D294*$R$10+$P$10)),2)</f>
        <v>77.71</v>
      </c>
      <c r="J294" s="174" t="n">
        <f aca="false">TRUNC(IF(A294&lt;$A$427,($D$427*$R$11)+$P$11,IF(A294&gt;$A$782,$D$782*$R$11+$P$11,D294*$R$11+$P$11)),2)</f>
        <v>194.03</v>
      </c>
      <c r="K294" s="176" t="n">
        <f aca="false">TRUNC(IF(A294&lt;$A$427,$D$427*$R$12+$P$12,IF(A294&gt;$A$782,$D$782*$R$12+$P$12,D294*$R$12+$P$12)),2)</f>
        <v>138.66</v>
      </c>
      <c r="L294" s="179" t="n">
        <f aca="false">B294</f>
        <v>391</v>
      </c>
      <c r="M294" s="180" t="n">
        <f aca="false">A294</f>
        <v>373</v>
      </c>
      <c r="N294" s="181" t="n">
        <f aca="false">B294</f>
        <v>391</v>
      </c>
      <c r="O294" s="182" t="n">
        <f aca="false">A294</f>
        <v>373</v>
      </c>
      <c r="U294" s="171"/>
    </row>
    <row r="295" s="20" customFormat="true" ht="15.75" hidden="false" customHeight="true" outlineLevel="0" collapsed="false">
      <c r="A295" s="156" t="n">
        <v>373</v>
      </c>
      <c r="B295" s="157" t="n">
        <v>392</v>
      </c>
      <c r="C295" s="158" t="n">
        <f aca="false">ROUND($P$1*A295,2)</f>
        <v>22034.38</v>
      </c>
      <c r="D295" s="159" t="n">
        <f aca="false">TRUNC(C295/12,2)</f>
        <v>1836.19</v>
      </c>
      <c r="E295" s="160" t="n">
        <f aca="false">TRUNC(D295*$P$3,2)</f>
        <v>203.81</v>
      </c>
      <c r="F295" s="161" t="n">
        <f aca="false">TRUNC(IF(A295&lt;=$A$270,$D$270*$P$5,D295*$P$5),2)</f>
        <v>55.08</v>
      </c>
      <c r="G295" s="162" t="n">
        <f aca="false">TRUNC(IF(A295&lt;=$A$270,$D$270*$P$6,D295*$P$6),2)</f>
        <v>18.36</v>
      </c>
      <c r="H295" s="161" t="n">
        <f aca="false">TRUNC($P$9,2)</f>
        <v>2.29</v>
      </c>
      <c r="I295" s="161" t="n">
        <f aca="false">TRUNC(IF(A295&lt;$A$427,$D$427*$R$10+$P$10,IF(A295&gt;$A$782,$D$782*$R$10+$P$10,D295*$R$10+$P$10)),2)</f>
        <v>77.71</v>
      </c>
      <c r="J295" s="158" t="n">
        <f aca="false">TRUNC(IF(A295&lt;$A$427,($D$427*$R$11)+$P$11,IF(A295&gt;$A$782,$D$782*$R$11+$P$11,D295*$R$11+$P$11)),2)</f>
        <v>194.03</v>
      </c>
      <c r="K295" s="160" t="n">
        <f aca="false">TRUNC(IF(A295&lt;$A$427,$D$427*$R$12+$P$12,IF(A295&gt;$A$782,$D$782*$R$12+$P$12,D295*$R$12+$P$12)),2)</f>
        <v>138.66</v>
      </c>
      <c r="L295" s="163" t="n">
        <f aca="false">B295</f>
        <v>392</v>
      </c>
      <c r="M295" s="164" t="n">
        <f aca="false">A295</f>
        <v>373</v>
      </c>
      <c r="N295" s="165" t="n">
        <f aca="false">B295</f>
        <v>392</v>
      </c>
      <c r="O295" s="166" t="n">
        <f aca="false">A295</f>
        <v>373</v>
      </c>
      <c r="U295" s="171"/>
    </row>
    <row r="296" s="20" customFormat="true" ht="15.75" hidden="false" customHeight="true" outlineLevel="0" collapsed="false">
      <c r="A296" s="172" t="n">
        <v>373</v>
      </c>
      <c r="B296" s="173" t="n">
        <v>393</v>
      </c>
      <c r="C296" s="174" t="n">
        <f aca="false">ROUND($P$1*A296,2)</f>
        <v>22034.38</v>
      </c>
      <c r="D296" s="175" t="n">
        <f aca="false">TRUNC(C296/12,2)</f>
        <v>1836.19</v>
      </c>
      <c r="E296" s="176" t="n">
        <f aca="false">TRUNC(D296*$P$3,2)</f>
        <v>203.81</v>
      </c>
      <c r="F296" s="177" t="n">
        <f aca="false">TRUNC(IF(A296&lt;=$A$270,$D$270*$P$5,D296*$P$5),2)</f>
        <v>55.08</v>
      </c>
      <c r="G296" s="178" t="n">
        <f aca="false">TRUNC(IF(A296&lt;=$A$270,$D$270*$P$6,D296*$P$6),2)</f>
        <v>18.36</v>
      </c>
      <c r="H296" s="177" t="n">
        <f aca="false">TRUNC($P$9,2)</f>
        <v>2.29</v>
      </c>
      <c r="I296" s="177" t="n">
        <f aca="false">TRUNC(IF(A296&lt;$A$427,$D$427*$R$10+$P$10,IF(A296&gt;$A$782,$D$782*$R$10+$P$10,D296*$R$10+$P$10)),2)</f>
        <v>77.71</v>
      </c>
      <c r="J296" s="174" t="n">
        <f aca="false">TRUNC(IF(A296&lt;$A$427,($D$427*$R$11)+$P$11,IF(A296&gt;$A$782,$D$782*$R$11+$P$11,D296*$R$11+$P$11)),2)</f>
        <v>194.03</v>
      </c>
      <c r="K296" s="176" t="n">
        <f aca="false">TRUNC(IF(A296&lt;$A$427,$D$427*$R$12+$P$12,IF(A296&gt;$A$782,$D$782*$R$12+$P$12,D296*$R$12+$P$12)),2)</f>
        <v>138.66</v>
      </c>
      <c r="L296" s="179" t="n">
        <f aca="false">B296</f>
        <v>393</v>
      </c>
      <c r="M296" s="180" t="n">
        <f aca="false">A296</f>
        <v>373</v>
      </c>
      <c r="N296" s="181" t="n">
        <f aca="false">B296</f>
        <v>393</v>
      </c>
      <c r="O296" s="182" t="n">
        <f aca="false">A296</f>
        <v>373</v>
      </c>
      <c r="U296" s="171"/>
    </row>
    <row r="297" s="20" customFormat="true" ht="15.75" hidden="false" customHeight="true" outlineLevel="0" collapsed="false">
      <c r="A297" s="156" t="n">
        <v>374</v>
      </c>
      <c r="B297" s="157" t="n">
        <v>394</v>
      </c>
      <c r="C297" s="158" t="n">
        <f aca="false">ROUND($P$1*A297,2)</f>
        <v>22093.45</v>
      </c>
      <c r="D297" s="159" t="n">
        <f aca="false">TRUNC(C297/12,2)</f>
        <v>1841.12</v>
      </c>
      <c r="E297" s="160" t="n">
        <f aca="false">TRUNC(D297*$P$3,2)</f>
        <v>204.36</v>
      </c>
      <c r="F297" s="161" t="n">
        <f aca="false">TRUNC(IF(A297&lt;=$A$270,$D$270*$P$5,D297*$P$5),2)</f>
        <v>55.23</v>
      </c>
      <c r="G297" s="162" t="n">
        <f aca="false">TRUNC(IF(A297&lt;=$A$270,$D$270*$P$6,D297*$P$6),2)</f>
        <v>18.41</v>
      </c>
      <c r="H297" s="161" t="n">
        <f aca="false">TRUNC($P$9,2)</f>
        <v>2.29</v>
      </c>
      <c r="I297" s="161" t="n">
        <f aca="false">TRUNC(IF(A297&lt;$A$427,$D$427*$R$10+$P$10,IF(A297&gt;$A$782,$D$782*$R$10+$P$10,D297*$R$10+$P$10)),2)</f>
        <v>77.71</v>
      </c>
      <c r="J297" s="158" t="n">
        <f aca="false">TRUNC(IF(A297&lt;$A$427,($D$427*$R$11)+$P$11,IF(A297&gt;$A$782,$D$782*$R$11+$P$11,D297*$R$11+$P$11)),2)</f>
        <v>194.03</v>
      </c>
      <c r="K297" s="160" t="n">
        <f aca="false">TRUNC(IF(A297&lt;$A$427,$D$427*$R$12+$P$12,IF(A297&gt;$A$782,$D$782*$R$12+$P$12,D297*$R$12+$P$12)),2)</f>
        <v>138.66</v>
      </c>
      <c r="L297" s="163" t="n">
        <f aca="false">B297</f>
        <v>394</v>
      </c>
      <c r="M297" s="164" t="n">
        <f aca="false">A297</f>
        <v>374</v>
      </c>
      <c r="N297" s="165" t="n">
        <f aca="false">B297</f>
        <v>394</v>
      </c>
      <c r="O297" s="166" t="n">
        <f aca="false">A297</f>
        <v>374</v>
      </c>
      <c r="U297" s="171"/>
    </row>
    <row r="298" s="20" customFormat="true" ht="15.75" hidden="false" customHeight="true" outlineLevel="0" collapsed="false">
      <c r="A298" s="172" t="n">
        <v>374</v>
      </c>
      <c r="B298" s="173" t="n">
        <v>395</v>
      </c>
      <c r="C298" s="174" t="n">
        <f aca="false">ROUND($P$1*A298,2)</f>
        <v>22093.45</v>
      </c>
      <c r="D298" s="175" t="n">
        <f aca="false">TRUNC(C298/12,2)</f>
        <v>1841.12</v>
      </c>
      <c r="E298" s="176" t="n">
        <f aca="false">TRUNC(D298*$P$3,2)</f>
        <v>204.36</v>
      </c>
      <c r="F298" s="177" t="n">
        <f aca="false">TRUNC(IF(A298&lt;=$A$270,$D$270*$P$5,D298*$P$5),2)</f>
        <v>55.23</v>
      </c>
      <c r="G298" s="178" t="n">
        <f aca="false">TRUNC(IF(A298&lt;=$A$270,$D$270*$P$6,D298*$P$6),2)</f>
        <v>18.41</v>
      </c>
      <c r="H298" s="177" t="n">
        <f aca="false">TRUNC($P$9,2)</f>
        <v>2.29</v>
      </c>
      <c r="I298" s="177" t="n">
        <f aca="false">TRUNC(IF(A298&lt;$A$427,$D$427*$R$10+$P$10,IF(A298&gt;$A$782,$D$782*$R$10+$P$10,D298*$R$10+$P$10)),2)</f>
        <v>77.71</v>
      </c>
      <c r="J298" s="174" t="n">
        <f aca="false">TRUNC(IF(A298&lt;$A$427,($D$427*$R$11)+$P$11,IF(A298&gt;$A$782,$D$782*$R$11+$P$11,D298*$R$11+$P$11)),2)</f>
        <v>194.03</v>
      </c>
      <c r="K298" s="176" t="n">
        <f aca="false">TRUNC(IF(A298&lt;$A$427,$D$427*$R$12+$P$12,IF(A298&gt;$A$782,$D$782*$R$12+$P$12,D298*$R$12+$P$12)),2)</f>
        <v>138.66</v>
      </c>
      <c r="L298" s="179" t="n">
        <f aca="false">B298</f>
        <v>395</v>
      </c>
      <c r="M298" s="180" t="n">
        <f aca="false">A298</f>
        <v>374</v>
      </c>
      <c r="N298" s="181" t="n">
        <f aca="false">B298</f>
        <v>395</v>
      </c>
      <c r="O298" s="182" t="n">
        <f aca="false">A298</f>
        <v>374</v>
      </c>
      <c r="U298" s="171"/>
    </row>
    <row r="299" s="20" customFormat="true" ht="15.75" hidden="false" customHeight="true" outlineLevel="0" collapsed="false">
      <c r="A299" s="156" t="n">
        <v>374</v>
      </c>
      <c r="B299" s="157" t="n">
        <v>396</v>
      </c>
      <c r="C299" s="158" t="n">
        <f aca="false">ROUND($P$1*A299,2)</f>
        <v>22093.45</v>
      </c>
      <c r="D299" s="159" t="n">
        <f aca="false">TRUNC(C299/12,2)</f>
        <v>1841.12</v>
      </c>
      <c r="E299" s="160" t="n">
        <f aca="false">TRUNC(D299*$P$3,2)</f>
        <v>204.36</v>
      </c>
      <c r="F299" s="161" t="n">
        <f aca="false">TRUNC(IF(A299&lt;=$A$270,$D$270*$P$5,D299*$P$5),2)</f>
        <v>55.23</v>
      </c>
      <c r="G299" s="162" t="n">
        <f aca="false">TRUNC(IF(A299&lt;=$A$270,$D$270*$P$6,D299*$P$6),2)</f>
        <v>18.41</v>
      </c>
      <c r="H299" s="161" t="n">
        <f aca="false">TRUNC($P$9,2)</f>
        <v>2.29</v>
      </c>
      <c r="I299" s="161" t="n">
        <f aca="false">TRUNC(IF(A299&lt;$A$427,$D$427*$R$10+$P$10,IF(A299&gt;$A$782,$D$782*$R$10+$P$10,D299*$R$10+$P$10)),2)</f>
        <v>77.71</v>
      </c>
      <c r="J299" s="158" t="n">
        <f aca="false">TRUNC(IF(A299&lt;$A$427,($D$427*$R$11)+$P$11,IF(A299&gt;$A$782,$D$782*$R$11+$P$11,D299*$R$11+$P$11)),2)</f>
        <v>194.03</v>
      </c>
      <c r="K299" s="160" t="n">
        <f aca="false">TRUNC(IF(A299&lt;$A$427,$D$427*$R$12+$P$12,IF(A299&gt;$A$782,$D$782*$R$12+$P$12,D299*$R$12+$P$12)),2)</f>
        <v>138.66</v>
      </c>
      <c r="L299" s="163" t="n">
        <f aca="false">B299</f>
        <v>396</v>
      </c>
      <c r="M299" s="164" t="n">
        <f aca="false">A299</f>
        <v>374</v>
      </c>
      <c r="N299" s="165" t="n">
        <f aca="false">B299</f>
        <v>396</v>
      </c>
      <c r="O299" s="166" t="n">
        <f aca="false">A299</f>
        <v>374</v>
      </c>
      <c r="U299" s="171"/>
    </row>
    <row r="300" s="20" customFormat="true" ht="15.75" hidden="false" customHeight="true" outlineLevel="0" collapsed="false">
      <c r="A300" s="172" t="n">
        <v>375</v>
      </c>
      <c r="B300" s="173" t="n">
        <v>397</v>
      </c>
      <c r="C300" s="174" t="n">
        <f aca="false">ROUND($P$1*A300,2)</f>
        <v>22152.53</v>
      </c>
      <c r="D300" s="175" t="n">
        <f aca="false">TRUNC(C300/12,2)</f>
        <v>1846.04</v>
      </c>
      <c r="E300" s="176" t="n">
        <f aca="false">TRUNC(D300*$P$3,2)</f>
        <v>204.91</v>
      </c>
      <c r="F300" s="177" t="n">
        <f aca="false">TRUNC(IF(A300&lt;=$A$270,$D$270*$P$5,D300*$P$5),2)</f>
        <v>55.38</v>
      </c>
      <c r="G300" s="178" t="n">
        <f aca="false">TRUNC(IF(A300&lt;=$A$270,$D$270*$P$6,D300*$P$6),2)</f>
        <v>18.46</v>
      </c>
      <c r="H300" s="177" t="n">
        <f aca="false">TRUNC($P$9,2)</f>
        <v>2.29</v>
      </c>
      <c r="I300" s="177" t="n">
        <f aca="false">TRUNC(IF(A300&lt;$A$427,$D$427*$R$10+$P$10,IF(A300&gt;$A$782,$D$782*$R$10+$P$10,D300*$R$10+$P$10)),2)</f>
        <v>77.71</v>
      </c>
      <c r="J300" s="174" t="n">
        <f aca="false">TRUNC(IF(A300&lt;$A$427,($D$427*$R$11)+$P$11,IF(A300&gt;$A$782,$D$782*$R$11+$P$11,D300*$R$11+$P$11)),2)</f>
        <v>194.03</v>
      </c>
      <c r="K300" s="176" t="n">
        <f aca="false">TRUNC(IF(A300&lt;$A$427,$D$427*$R$12+$P$12,IF(A300&gt;$A$782,$D$782*$R$12+$P$12,D300*$R$12+$P$12)),2)</f>
        <v>138.66</v>
      </c>
      <c r="L300" s="179" t="n">
        <f aca="false">B300</f>
        <v>397</v>
      </c>
      <c r="M300" s="180" t="n">
        <f aca="false">A300</f>
        <v>375</v>
      </c>
      <c r="N300" s="181" t="n">
        <f aca="false">B300</f>
        <v>397</v>
      </c>
      <c r="O300" s="182" t="n">
        <f aca="false">A300</f>
        <v>375</v>
      </c>
      <c r="U300" s="171"/>
    </row>
    <row r="301" s="20" customFormat="true" ht="15.75" hidden="false" customHeight="true" outlineLevel="0" collapsed="false">
      <c r="A301" s="156" t="n">
        <v>375</v>
      </c>
      <c r="B301" s="157" t="n">
        <v>398</v>
      </c>
      <c r="C301" s="158" t="n">
        <f aca="false">ROUND($P$1*A301,2)</f>
        <v>22152.53</v>
      </c>
      <c r="D301" s="159" t="n">
        <f aca="false">TRUNC(C301/12,2)</f>
        <v>1846.04</v>
      </c>
      <c r="E301" s="160" t="n">
        <f aca="false">TRUNC(D301*$P$3,2)</f>
        <v>204.91</v>
      </c>
      <c r="F301" s="161" t="n">
        <f aca="false">TRUNC(IF(A301&lt;=$A$270,$D$270*$P$5,D301*$P$5),2)</f>
        <v>55.38</v>
      </c>
      <c r="G301" s="162" t="n">
        <f aca="false">TRUNC(IF(A301&lt;=$A$270,$D$270*$P$6,D301*$P$6),2)</f>
        <v>18.46</v>
      </c>
      <c r="H301" s="161" t="n">
        <f aca="false">TRUNC($P$9,2)</f>
        <v>2.29</v>
      </c>
      <c r="I301" s="161" t="n">
        <f aca="false">TRUNC(IF(A301&lt;$A$427,$D$427*$R$10+$P$10,IF(A301&gt;$A$782,$D$782*$R$10+$P$10,D301*$R$10+$P$10)),2)</f>
        <v>77.71</v>
      </c>
      <c r="J301" s="158" t="n">
        <f aca="false">TRUNC(IF(A301&lt;$A$427,($D$427*$R$11)+$P$11,IF(A301&gt;$A$782,$D$782*$R$11+$P$11,D301*$R$11+$P$11)),2)</f>
        <v>194.03</v>
      </c>
      <c r="K301" s="160" t="n">
        <f aca="false">TRUNC(IF(A301&lt;$A$427,$D$427*$R$12+$P$12,IF(A301&gt;$A$782,$D$782*$R$12+$P$12,D301*$R$12+$P$12)),2)</f>
        <v>138.66</v>
      </c>
      <c r="L301" s="163" t="n">
        <f aca="false">B301</f>
        <v>398</v>
      </c>
      <c r="M301" s="164" t="n">
        <f aca="false">A301</f>
        <v>375</v>
      </c>
      <c r="N301" s="165" t="n">
        <f aca="false">B301</f>
        <v>398</v>
      </c>
      <c r="O301" s="166" t="n">
        <f aca="false">A301</f>
        <v>375</v>
      </c>
      <c r="U301" s="171"/>
    </row>
    <row r="302" s="20" customFormat="true" ht="15.75" hidden="false" customHeight="true" outlineLevel="0" collapsed="false">
      <c r="A302" s="172" t="n">
        <v>375</v>
      </c>
      <c r="B302" s="173" t="n">
        <v>399</v>
      </c>
      <c r="C302" s="174" t="n">
        <f aca="false">ROUND($P$1*A302,2)</f>
        <v>22152.53</v>
      </c>
      <c r="D302" s="175" t="n">
        <f aca="false">TRUNC(C302/12,2)</f>
        <v>1846.04</v>
      </c>
      <c r="E302" s="176" t="n">
        <f aca="false">TRUNC(D302*$P$3,2)</f>
        <v>204.91</v>
      </c>
      <c r="F302" s="177" t="n">
        <f aca="false">TRUNC(IF(A302&lt;=$A$270,$D$270*$P$5,D302*$P$5),2)</f>
        <v>55.38</v>
      </c>
      <c r="G302" s="178" t="n">
        <f aca="false">TRUNC(IF(A302&lt;=$A$270,$D$270*$P$6,D302*$P$6),2)</f>
        <v>18.46</v>
      </c>
      <c r="H302" s="177" t="n">
        <f aca="false">TRUNC($P$9,2)</f>
        <v>2.29</v>
      </c>
      <c r="I302" s="177" t="n">
        <f aca="false">TRUNC(IF(A302&lt;$A$427,$D$427*$R$10+$P$10,IF(A302&gt;$A$782,$D$782*$R$10+$P$10,D302*$R$10+$P$10)),2)</f>
        <v>77.71</v>
      </c>
      <c r="J302" s="174" t="n">
        <f aca="false">TRUNC(IF(A302&lt;$A$427,($D$427*$R$11)+$P$11,IF(A302&gt;$A$782,$D$782*$R$11+$P$11,D302*$R$11+$P$11)),2)</f>
        <v>194.03</v>
      </c>
      <c r="K302" s="176" t="n">
        <f aca="false">TRUNC(IF(A302&lt;$A$427,$D$427*$R$12+$P$12,IF(A302&gt;$A$782,$D$782*$R$12+$P$12,D302*$R$12+$P$12)),2)</f>
        <v>138.66</v>
      </c>
      <c r="L302" s="179" t="n">
        <f aca="false">B302</f>
        <v>399</v>
      </c>
      <c r="M302" s="180" t="n">
        <f aca="false">A302</f>
        <v>375</v>
      </c>
      <c r="N302" s="181" t="n">
        <f aca="false">B302</f>
        <v>399</v>
      </c>
      <c r="O302" s="182" t="n">
        <f aca="false">A302</f>
        <v>375</v>
      </c>
      <c r="U302" s="171"/>
    </row>
    <row r="303" s="20" customFormat="true" ht="15.75" hidden="false" customHeight="true" outlineLevel="0" collapsed="false">
      <c r="A303" s="156" t="n">
        <v>376</v>
      </c>
      <c r="B303" s="157" t="n">
        <v>400</v>
      </c>
      <c r="C303" s="158" t="n">
        <f aca="false">ROUND($P$1*A303,2)</f>
        <v>22211.6</v>
      </c>
      <c r="D303" s="159" t="n">
        <f aca="false">TRUNC(C303/12,2)</f>
        <v>1850.96</v>
      </c>
      <c r="E303" s="160" t="n">
        <f aca="false">TRUNC(D303*$P$3,2)</f>
        <v>205.45</v>
      </c>
      <c r="F303" s="161" t="n">
        <f aca="false">TRUNC(IF(A303&lt;=$A$270,$D$270*$P$5,D303*$P$5),2)</f>
        <v>55.52</v>
      </c>
      <c r="G303" s="162" t="n">
        <f aca="false">TRUNC(IF(A303&lt;=$A$270,$D$270*$P$6,D303*$P$6),2)</f>
        <v>18.5</v>
      </c>
      <c r="H303" s="161" t="n">
        <f aca="false">TRUNC($P$9,2)</f>
        <v>2.29</v>
      </c>
      <c r="I303" s="161" t="n">
        <f aca="false">TRUNC(IF(A303&lt;$A$427,$D$427*$R$10+$P$10,IF(A303&gt;$A$782,$D$782*$R$10+$P$10,D303*$R$10+$P$10)),2)</f>
        <v>77.71</v>
      </c>
      <c r="J303" s="158" t="n">
        <f aca="false">TRUNC(IF(A303&lt;$A$427,($D$427*$R$11)+$P$11,IF(A303&gt;$A$782,$D$782*$R$11+$P$11,D303*$R$11+$P$11)),2)</f>
        <v>194.03</v>
      </c>
      <c r="K303" s="160" t="n">
        <f aca="false">TRUNC(IF(A303&lt;$A$427,$D$427*$R$12+$P$12,IF(A303&gt;$A$782,$D$782*$R$12+$P$12,D303*$R$12+$P$12)),2)</f>
        <v>138.66</v>
      </c>
      <c r="L303" s="163" t="n">
        <f aca="false">B303</f>
        <v>400</v>
      </c>
      <c r="M303" s="164" t="n">
        <f aca="false">A303</f>
        <v>376</v>
      </c>
      <c r="N303" s="165" t="n">
        <f aca="false">B303</f>
        <v>400</v>
      </c>
      <c r="O303" s="166" t="n">
        <f aca="false">A303</f>
        <v>376</v>
      </c>
      <c r="U303" s="171"/>
    </row>
    <row r="304" s="20" customFormat="true" ht="15.75" hidden="false" customHeight="true" outlineLevel="0" collapsed="false">
      <c r="A304" s="172" t="n">
        <v>376</v>
      </c>
      <c r="B304" s="173" t="n">
        <v>401</v>
      </c>
      <c r="C304" s="174" t="n">
        <f aca="false">ROUND($P$1*A304,2)</f>
        <v>22211.6</v>
      </c>
      <c r="D304" s="175" t="n">
        <f aca="false">TRUNC(C304/12,2)</f>
        <v>1850.96</v>
      </c>
      <c r="E304" s="176" t="n">
        <f aca="false">TRUNC(D304*$P$3,2)</f>
        <v>205.45</v>
      </c>
      <c r="F304" s="177" t="n">
        <f aca="false">TRUNC(IF(A304&lt;=$A$270,$D$270*$P$5,D304*$P$5),2)</f>
        <v>55.52</v>
      </c>
      <c r="G304" s="178" t="n">
        <f aca="false">TRUNC(IF(A304&lt;=$A$270,$D$270*$P$6,D304*$P$6),2)</f>
        <v>18.5</v>
      </c>
      <c r="H304" s="177" t="n">
        <f aca="false">TRUNC($P$9,2)</f>
        <v>2.29</v>
      </c>
      <c r="I304" s="177" t="n">
        <f aca="false">TRUNC(IF(A304&lt;$A$427,$D$427*$R$10+$P$10,IF(A304&gt;$A$782,$D$782*$R$10+$P$10,D304*$R$10+$P$10)),2)</f>
        <v>77.71</v>
      </c>
      <c r="J304" s="174" t="n">
        <f aca="false">TRUNC(IF(A304&lt;$A$427,($D$427*$R$11)+$P$11,IF(A304&gt;$A$782,$D$782*$R$11+$P$11,D304*$R$11+$P$11)),2)</f>
        <v>194.03</v>
      </c>
      <c r="K304" s="176" t="n">
        <f aca="false">TRUNC(IF(A304&lt;$A$427,$D$427*$R$12+$P$12,IF(A304&gt;$A$782,$D$782*$R$12+$P$12,D304*$R$12+$P$12)),2)</f>
        <v>138.66</v>
      </c>
      <c r="L304" s="179" t="n">
        <f aca="false">B304</f>
        <v>401</v>
      </c>
      <c r="M304" s="180" t="n">
        <f aca="false">A304</f>
        <v>376</v>
      </c>
      <c r="N304" s="181" t="n">
        <f aca="false">B304</f>
        <v>401</v>
      </c>
      <c r="O304" s="182" t="n">
        <f aca="false">A304</f>
        <v>376</v>
      </c>
      <c r="U304" s="171"/>
    </row>
    <row r="305" s="20" customFormat="true" ht="15.75" hidden="false" customHeight="true" outlineLevel="0" collapsed="false">
      <c r="A305" s="156" t="n">
        <v>376</v>
      </c>
      <c r="B305" s="157" t="n">
        <v>402</v>
      </c>
      <c r="C305" s="158" t="n">
        <f aca="false">ROUND($P$1*A305,2)</f>
        <v>22211.6</v>
      </c>
      <c r="D305" s="159" t="n">
        <f aca="false">TRUNC(C305/12,2)</f>
        <v>1850.96</v>
      </c>
      <c r="E305" s="160" t="n">
        <f aca="false">TRUNC(D305*$P$3,2)</f>
        <v>205.45</v>
      </c>
      <c r="F305" s="161" t="n">
        <f aca="false">TRUNC(IF(A305&lt;=$A$270,$D$270*$P$5,D305*$P$5),2)</f>
        <v>55.52</v>
      </c>
      <c r="G305" s="162" t="n">
        <f aca="false">TRUNC(IF(A305&lt;=$A$270,$D$270*$P$6,D305*$P$6),2)</f>
        <v>18.5</v>
      </c>
      <c r="H305" s="161" t="n">
        <f aca="false">TRUNC($P$9,2)</f>
        <v>2.29</v>
      </c>
      <c r="I305" s="161" t="n">
        <f aca="false">TRUNC(IF(A305&lt;$A$427,$D$427*$R$10+$P$10,IF(A305&gt;$A$782,$D$782*$R$10+$P$10,D305*$R$10+$P$10)),2)</f>
        <v>77.71</v>
      </c>
      <c r="J305" s="158" t="n">
        <f aca="false">TRUNC(IF(A305&lt;$A$427,($D$427*$R$11)+$P$11,IF(A305&gt;$A$782,$D$782*$R$11+$P$11,D305*$R$11+$P$11)),2)</f>
        <v>194.03</v>
      </c>
      <c r="K305" s="160" t="n">
        <f aca="false">TRUNC(IF(A305&lt;$A$427,$D$427*$R$12+$P$12,IF(A305&gt;$A$782,$D$782*$R$12+$P$12,D305*$R$12+$P$12)),2)</f>
        <v>138.66</v>
      </c>
      <c r="L305" s="163" t="n">
        <f aca="false">B305</f>
        <v>402</v>
      </c>
      <c r="M305" s="164" t="n">
        <f aca="false">A305</f>
        <v>376</v>
      </c>
      <c r="N305" s="165" t="n">
        <f aca="false">B305</f>
        <v>402</v>
      </c>
      <c r="O305" s="166" t="n">
        <f aca="false">A305</f>
        <v>376</v>
      </c>
      <c r="U305" s="171"/>
    </row>
    <row r="306" s="20" customFormat="true" ht="15.75" hidden="false" customHeight="true" outlineLevel="0" collapsed="false">
      <c r="A306" s="172" t="n">
        <v>376</v>
      </c>
      <c r="B306" s="173" t="n">
        <v>403</v>
      </c>
      <c r="C306" s="174" t="n">
        <f aca="false">ROUND($P$1*A306,2)</f>
        <v>22211.6</v>
      </c>
      <c r="D306" s="175" t="n">
        <f aca="false">TRUNC(C306/12,2)</f>
        <v>1850.96</v>
      </c>
      <c r="E306" s="176" t="n">
        <f aca="false">TRUNC(D306*$P$3,2)</f>
        <v>205.45</v>
      </c>
      <c r="F306" s="177" t="n">
        <f aca="false">TRUNC(IF(A306&lt;=$A$270,$D$270*$P$5,D306*$P$5),2)</f>
        <v>55.52</v>
      </c>
      <c r="G306" s="178" t="n">
        <f aca="false">TRUNC(IF(A306&lt;=$A$270,$D$270*$P$6,D306*$P$6),2)</f>
        <v>18.5</v>
      </c>
      <c r="H306" s="177" t="n">
        <f aca="false">TRUNC($P$9,2)</f>
        <v>2.29</v>
      </c>
      <c r="I306" s="177" t="n">
        <f aca="false">TRUNC(IF(A306&lt;$A$427,$D$427*$R$10+$P$10,IF(A306&gt;$A$782,$D$782*$R$10+$P$10,D306*$R$10+$P$10)),2)</f>
        <v>77.71</v>
      </c>
      <c r="J306" s="174" t="n">
        <f aca="false">TRUNC(IF(A306&lt;$A$427,($D$427*$R$11)+$P$11,IF(A306&gt;$A$782,$D$782*$R$11+$P$11,D306*$R$11+$P$11)),2)</f>
        <v>194.03</v>
      </c>
      <c r="K306" s="176" t="n">
        <f aca="false">TRUNC(IF(A306&lt;$A$427,$D$427*$R$12+$P$12,IF(A306&gt;$A$782,$D$782*$R$12+$P$12,D306*$R$12+$P$12)),2)</f>
        <v>138.66</v>
      </c>
      <c r="L306" s="179" t="n">
        <f aca="false">B306</f>
        <v>403</v>
      </c>
      <c r="M306" s="180" t="n">
        <f aca="false">A306</f>
        <v>376</v>
      </c>
      <c r="N306" s="181" t="n">
        <f aca="false">B306</f>
        <v>403</v>
      </c>
      <c r="O306" s="182" t="n">
        <f aca="false">A306</f>
        <v>376</v>
      </c>
      <c r="U306" s="171"/>
    </row>
    <row r="307" s="20" customFormat="true" ht="15.75" hidden="false" customHeight="true" outlineLevel="0" collapsed="false">
      <c r="A307" s="156" t="n">
        <v>376</v>
      </c>
      <c r="B307" s="157" t="n">
        <v>404</v>
      </c>
      <c r="C307" s="158" t="n">
        <f aca="false">ROUND($P$1*A307,2)</f>
        <v>22211.6</v>
      </c>
      <c r="D307" s="159" t="n">
        <f aca="false">TRUNC(C307/12,2)</f>
        <v>1850.96</v>
      </c>
      <c r="E307" s="160" t="n">
        <f aca="false">TRUNC(D307*$P$3,2)</f>
        <v>205.45</v>
      </c>
      <c r="F307" s="161" t="n">
        <f aca="false">TRUNC(IF(A307&lt;=$A$270,$D$270*$P$5,D307*$P$5),2)</f>
        <v>55.52</v>
      </c>
      <c r="G307" s="162" t="n">
        <f aca="false">TRUNC(IF(A307&lt;=$A$270,$D$270*$P$6,D307*$P$6),2)</f>
        <v>18.5</v>
      </c>
      <c r="H307" s="161" t="n">
        <f aca="false">TRUNC($P$9,2)</f>
        <v>2.29</v>
      </c>
      <c r="I307" s="161" t="n">
        <f aca="false">TRUNC(IF(A307&lt;$A$427,$D$427*$R$10+$P$10,IF(A307&gt;$A$782,$D$782*$R$10+$P$10,D307*$R$10+$P$10)),2)</f>
        <v>77.71</v>
      </c>
      <c r="J307" s="158" t="n">
        <f aca="false">TRUNC(IF(A307&lt;$A$427,($D$427*$R$11)+$P$11,IF(A307&gt;$A$782,$D$782*$R$11+$P$11,D307*$R$11+$P$11)),2)</f>
        <v>194.03</v>
      </c>
      <c r="K307" s="160" t="n">
        <f aca="false">TRUNC(IF(A307&lt;$A$427,$D$427*$R$12+$P$12,IF(A307&gt;$A$782,$D$782*$R$12+$P$12,D307*$R$12+$P$12)),2)</f>
        <v>138.66</v>
      </c>
      <c r="L307" s="163" t="n">
        <f aca="false">B307</f>
        <v>404</v>
      </c>
      <c r="M307" s="164" t="n">
        <f aca="false">A307</f>
        <v>376</v>
      </c>
      <c r="N307" s="165" t="n">
        <f aca="false">B307</f>
        <v>404</v>
      </c>
      <c r="O307" s="166" t="n">
        <f aca="false">A307</f>
        <v>376</v>
      </c>
      <c r="U307" s="171"/>
    </row>
    <row r="308" s="20" customFormat="true" ht="15.75" hidden="false" customHeight="true" outlineLevel="0" collapsed="false">
      <c r="A308" s="172" t="n">
        <v>376</v>
      </c>
      <c r="B308" s="173" t="n">
        <v>405</v>
      </c>
      <c r="C308" s="174" t="n">
        <f aca="false">ROUND($P$1*A308,2)</f>
        <v>22211.6</v>
      </c>
      <c r="D308" s="175" t="n">
        <f aca="false">TRUNC(C308/12,2)</f>
        <v>1850.96</v>
      </c>
      <c r="E308" s="176" t="n">
        <f aca="false">TRUNC(D308*$P$3,2)</f>
        <v>205.45</v>
      </c>
      <c r="F308" s="177" t="n">
        <f aca="false">TRUNC(IF(A308&lt;=$A$270,$D$270*$P$5,D308*$P$5),2)</f>
        <v>55.52</v>
      </c>
      <c r="G308" s="178" t="n">
        <f aca="false">TRUNC(IF(A308&lt;=$A$270,$D$270*$P$6,D308*$P$6),2)</f>
        <v>18.5</v>
      </c>
      <c r="H308" s="177" t="n">
        <f aca="false">TRUNC($P$9,2)</f>
        <v>2.29</v>
      </c>
      <c r="I308" s="177" t="n">
        <f aca="false">TRUNC(IF(A308&lt;$A$427,$D$427*$R$10+$P$10,IF(A308&gt;$A$782,$D$782*$R$10+$P$10,D308*$R$10+$P$10)),2)</f>
        <v>77.71</v>
      </c>
      <c r="J308" s="174" t="n">
        <f aca="false">TRUNC(IF(A308&lt;$A$427,($D$427*$R$11)+$P$11,IF(A308&gt;$A$782,$D$782*$R$11+$P$11,D308*$R$11+$P$11)),2)</f>
        <v>194.03</v>
      </c>
      <c r="K308" s="176" t="n">
        <f aca="false">TRUNC(IF(A308&lt;$A$427,$D$427*$R$12+$P$12,IF(A308&gt;$A$782,$D$782*$R$12+$P$12,D308*$R$12+$P$12)),2)</f>
        <v>138.66</v>
      </c>
      <c r="L308" s="179" t="n">
        <f aca="false">B308</f>
        <v>405</v>
      </c>
      <c r="M308" s="180" t="n">
        <f aca="false">A308</f>
        <v>376</v>
      </c>
      <c r="N308" s="181" t="n">
        <f aca="false">B308</f>
        <v>405</v>
      </c>
      <c r="O308" s="182" t="n">
        <f aca="false">A308</f>
        <v>376</v>
      </c>
      <c r="U308" s="171"/>
    </row>
    <row r="309" s="20" customFormat="true" ht="15.75" hidden="false" customHeight="true" outlineLevel="0" collapsed="false">
      <c r="A309" s="156" t="n">
        <v>376</v>
      </c>
      <c r="B309" s="157" t="n">
        <v>406</v>
      </c>
      <c r="C309" s="158" t="n">
        <f aca="false">ROUND($P$1*A309,2)</f>
        <v>22211.6</v>
      </c>
      <c r="D309" s="159" t="n">
        <f aca="false">TRUNC(C309/12,2)</f>
        <v>1850.96</v>
      </c>
      <c r="E309" s="160" t="n">
        <f aca="false">TRUNC(D309*$P$3,2)</f>
        <v>205.45</v>
      </c>
      <c r="F309" s="161" t="n">
        <f aca="false">TRUNC(IF(A309&lt;=$A$270,$D$270*$P$5,D309*$P$5),2)</f>
        <v>55.52</v>
      </c>
      <c r="G309" s="162" t="n">
        <f aca="false">TRUNC(IF(A309&lt;=$A$270,$D$270*$P$6,D309*$P$6),2)</f>
        <v>18.5</v>
      </c>
      <c r="H309" s="161" t="n">
        <f aca="false">TRUNC($P$9,2)</f>
        <v>2.29</v>
      </c>
      <c r="I309" s="161" t="n">
        <f aca="false">TRUNC(IF(A309&lt;$A$427,$D$427*$R$10+$P$10,IF(A309&gt;$A$782,$D$782*$R$10+$P$10,D309*$R$10+$P$10)),2)</f>
        <v>77.71</v>
      </c>
      <c r="J309" s="158" t="n">
        <f aca="false">TRUNC(IF(A309&lt;$A$427,($D$427*$R$11)+$P$11,IF(A309&gt;$A$782,$D$782*$R$11+$P$11,D309*$R$11+$P$11)),2)</f>
        <v>194.03</v>
      </c>
      <c r="K309" s="160" t="n">
        <f aca="false">TRUNC(IF(A309&lt;$A$427,$D$427*$R$12+$P$12,IF(A309&gt;$A$782,$D$782*$R$12+$P$12,D309*$R$12+$P$12)),2)</f>
        <v>138.66</v>
      </c>
      <c r="L309" s="163" t="n">
        <f aca="false">B309</f>
        <v>406</v>
      </c>
      <c r="M309" s="164" t="n">
        <f aca="false">A309</f>
        <v>376</v>
      </c>
      <c r="N309" s="165" t="n">
        <f aca="false">B309</f>
        <v>406</v>
      </c>
      <c r="O309" s="166" t="n">
        <f aca="false">A309</f>
        <v>376</v>
      </c>
      <c r="U309" s="171"/>
    </row>
    <row r="310" s="20" customFormat="true" ht="15.75" hidden="false" customHeight="true" outlineLevel="0" collapsed="false">
      <c r="A310" s="172" t="n">
        <v>376</v>
      </c>
      <c r="B310" s="173" t="n">
        <v>407</v>
      </c>
      <c r="C310" s="174" t="n">
        <f aca="false">ROUND($P$1*A310,2)</f>
        <v>22211.6</v>
      </c>
      <c r="D310" s="175" t="n">
        <f aca="false">TRUNC(C310/12,2)</f>
        <v>1850.96</v>
      </c>
      <c r="E310" s="176" t="n">
        <f aca="false">TRUNC(D310*$P$3,2)</f>
        <v>205.45</v>
      </c>
      <c r="F310" s="177" t="n">
        <f aca="false">TRUNC(IF(A310&lt;=$A$270,$D$270*$P$5,D310*$P$5),2)</f>
        <v>55.52</v>
      </c>
      <c r="G310" s="178" t="n">
        <f aca="false">TRUNC(IF(A310&lt;=$A$270,$D$270*$P$6,D310*$P$6),2)</f>
        <v>18.5</v>
      </c>
      <c r="H310" s="177" t="n">
        <f aca="false">TRUNC($P$9,2)</f>
        <v>2.29</v>
      </c>
      <c r="I310" s="177" t="n">
        <f aca="false">TRUNC(IF(A310&lt;$A$427,$D$427*$R$10+$P$10,IF(A310&gt;$A$782,$D$782*$R$10+$P$10,D310*$R$10+$P$10)),2)</f>
        <v>77.71</v>
      </c>
      <c r="J310" s="174" t="n">
        <f aca="false">TRUNC(IF(A310&lt;$A$427,($D$427*$R$11)+$P$11,IF(A310&gt;$A$782,$D$782*$R$11+$P$11,D310*$R$11+$P$11)),2)</f>
        <v>194.03</v>
      </c>
      <c r="K310" s="176" t="n">
        <f aca="false">TRUNC(IF(A310&lt;$A$427,$D$427*$R$12+$P$12,IF(A310&gt;$A$782,$D$782*$R$12+$P$12,D310*$R$12+$P$12)),2)</f>
        <v>138.66</v>
      </c>
      <c r="L310" s="179" t="n">
        <f aca="false">B310</f>
        <v>407</v>
      </c>
      <c r="M310" s="180" t="n">
        <f aca="false">A310</f>
        <v>376</v>
      </c>
      <c r="N310" s="181" t="n">
        <f aca="false">B310</f>
        <v>407</v>
      </c>
      <c r="O310" s="182" t="n">
        <f aca="false">A310</f>
        <v>376</v>
      </c>
      <c r="U310" s="171"/>
    </row>
    <row r="311" s="20" customFormat="true" ht="15.75" hidden="false" customHeight="true" outlineLevel="0" collapsed="false">
      <c r="A311" s="156" t="n">
        <v>376</v>
      </c>
      <c r="B311" s="157" t="n">
        <v>408</v>
      </c>
      <c r="C311" s="158" t="n">
        <f aca="false">ROUND($P$1*A311,2)</f>
        <v>22211.6</v>
      </c>
      <c r="D311" s="159" t="n">
        <f aca="false">TRUNC(C311/12,2)</f>
        <v>1850.96</v>
      </c>
      <c r="E311" s="160" t="n">
        <f aca="false">TRUNC(D311*$P$3,2)</f>
        <v>205.45</v>
      </c>
      <c r="F311" s="161" t="n">
        <f aca="false">TRUNC(IF(A311&lt;=$A$270,$D$270*$P$5,D311*$P$5),2)</f>
        <v>55.52</v>
      </c>
      <c r="G311" s="162" t="n">
        <f aca="false">TRUNC(IF(A311&lt;=$A$270,$D$270*$P$6,D311*$P$6),2)</f>
        <v>18.5</v>
      </c>
      <c r="H311" s="161" t="n">
        <f aca="false">TRUNC($P$9,2)</f>
        <v>2.29</v>
      </c>
      <c r="I311" s="161" t="n">
        <f aca="false">TRUNC(IF(A311&lt;$A$427,$D$427*$R$10+$P$10,IF(A311&gt;$A$782,$D$782*$R$10+$P$10,D311*$R$10+$P$10)),2)</f>
        <v>77.71</v>
      </c>
      <c r="J311" s="158" t="n">
        <f aca="false">TRUNC(IF(A311&lt;$A$427,($D$427*$R$11)+$P$11,IF(A311&gt;$A$782,$D$782*$R$11+$P$11,D311*$R$11+$P$11)),2)</f>
        <v>194.03</v>
      </c>
      <c r="K311" s="160" t="n">
        <f aca="false">TRUNC(IF(A311&lt;$A$427,$D$427*$R$12+$P$12,IF(A311&gt;$A$782,$D$782*$R$12+$P$12,D311*$R$12+$P$12)),2)</f>
        <v>138.66</v>
      </c>
      <c r="L311" s="163" t="n">
        <f aca="false">B311</f>
        <v>408</v>
      </c>
      <c r="M311" s="164" t="n">
        <f aca="false">A311</f>
        <v>376</v>
      </c>
      <c r="N311" s="165" t="n">
        <f aca="false">B311</f>
        <v>408</v>
      </c>
      <c r="O311" s="166" t="n">
        <f aca="false">A311</f>
        <v>376</v>
      </c>
      <c r="U311" s="171"/>
    </row>
    <row r="312" s="20" customFormat="true" ht="15.75" hidden="false" customHeight="true" outlineLevel="0" collapsed="false">
      <c r="A312" s="172" t="n">
        <v>376</v>
      </c>
      <c r="B312" s="173" t="n">
        <v>409</v>
      </c>
      <c r="C312" s="174" t="n">
        <f aca="false">ROUND($P$1*A312,2)</f>
        <v>22211.6</v>
      </c>
      <c r="D312" s="175" t="n">
        <f aca="false">TRUNC(C312/12,2)</f>
        <v>1850.96</v>
      </c>
      <c r="E312" s="176" t="n">
        <f aca="false">TRUNC(D312*$P$3,2)</f>
        <v>205.45</v>
      </c>
      <c r="F312" s="177" t="n">
        <f aca="false">TRUNC(IF(A312&lt;=$A$270,$D$270*$P$5,D312*$P$5),2)</f>
        <v>55.52</v>
      </c>
      <c r="G312" s="178" t="n">
        <f aca="false">TRUNC(IF(A312&lt;=$A$270,$D$270*$P$6,D312*$P$6),2)</f>
        <v>18.5</v>
      </c>
      <c r="H312" s="177" t="n">
        <f aca="false">TRUNC($P$9,2)</f>
        <v>2.29</v>
      </c>
      <c r="I312" s="177" t="n">
        <f aca="false">TRUNC(IF(A312&lt;$A$427,$D$427*$R$10+$P$10,IF(A312&gt;$A$782,$D$782*$R$10+$P$10,D312*$R$10+$P$10)),2)</f>
        <v>77.71</v>
      </c>
      <c r="J312" s="174" t="n">
        <f aca="false">TRUNC(IF(A312&lt;$A$427,($D$427*$R$11)+$P$11,IF(A312&gt;$A$782,$D$782*$R$11+$P$11,D312*$R$11+$P$11)),2)</f>
        <v>194.03</v>
      </c>
      <c r="K312" s="176" t="n">
        <f aca="false">TRUNC(IF(A312&lt;$A$427,$D$427*$R$12+$P$12,IF(A312&gt;$A$782,$D$782*$R$12+$P$12,D312*$R$12+$P$12)),2)</f>
        <v>138.66</v>
      </c>
      <c r="L312" s="179" t="n">
        <f aca="false">B312</f>
        <v>409</v>
      </c>
      <c r="M312" s="180" t="n">
        <f aca="false">A312</f>
        <v>376</v>
      </c>
      <c r="N312" s="181" t="n">
        <f aca="false">B312</f>
        <v>409</v>
      </c>
      <c r="O312" s="182" t="n">
        <f aca="false">A312</f>
        <v>376</v>
      </c>
      <c r="U312" s="171"/>
    </row>
    <row r="313" s="20" customFormat="true" ht="15.75" hidden="false" customHeight="true" outlineLevel="0" collapsed="false">
      <c r="A313" s="156" t="n">
        <v>376</v>
      </c>
      <c r="B313" s="157" t="n">
        <v>410</v>
      </c>
      <c r="C313" s="158" t="n">
        <f aca="false">ROUND($P$1*A313,2)</f>
        <v>22211.6</v>
      </c>
      <c r="D313" s="159" t="n">
        <f aca="false">TRUNC(C313/12,2)</f>
        <v>1850.96</v>
      </c>
      <c r="E313" s="160" t="n">
        <f aca="false">TRUNC(D313*$P$3,2)</f>
        <v>205.45</v>
      </c>
      <c r="F313" s="161" t="n">
        <f aca="false">TRUNC(IF(A313&lt;=$A$270,$D$270*$P$5,D313*$P$5),2)</f>
        <v>55.52</v>
      </c>
      <c r="G313" s="162" t="n">
        <f aca="false">TRUNC(IF(A313&lt;=$A$270,$D$270*$P$6,D313*$P$6),2)</f>
        <v>18.5</v>
      </c>
      <c r="H313" s="161" t="n">
        <f aca="false">TRUNC($P$9,2)</f>
        <v>2.29</v>
      </c>
      <c r="I313" s="161" t="n">
        <f aca="false">TRUNC(IF(A313&lt;$A$427,$D$427*$R$10+$P$10,IF(A313&gt;$A$782,$D$782*$R$10+$P$10,D313*$R$10+$P$10)),2)</f>
        <v>77.71</v>
      </c>
      <c r="J313" s="158" t="n">
        <f aca="false">TRUNC(IF(A313&lt;$A$427,($D$427*$R$11)+$P$11,IF(A313&gt;$A$782,$D$782*$R$11+$P$11,D313*$R$11+$P$11)),2)</f>
        <v>194.03</v>
      </c>
      <c r="K313" s="160" t="n">
        <f aca="false">TRUNC(IF(A313&lt;$A$427,$D$427*$R$12+$P$12,IF(A313&gt;$A$782,$D$782*$R$12+$P$12,D313*$R$12+$P$12)),2)</f>
        <v>138.66</v>
      </c>
      <c r="L313" s="163" t="n">
        <f aca="false">B313</f>
        <v>410</v>
      </c>
      <c r="M313" s="164" t="n">
        <f aca="false">A313</f>
        <v>376</v>
      </c>
      <c r="N313" s="165" t="n">
        <f aca="false">B313</f>
        <v>410</v>
      </c>
      <c r="O313" s="166" t="n">
        <f aca="false">A313</f>
        <v>376</v>
      </c>
      <c r="U313" s="171"/>
    </row>
    <row r="314" s="20" customFormat="true" ht="15.75" hidden="false" customHeight="true" outlineLevel="0" collapsed="false">
      <c r="A314" s="172" t="n">
        <v>376</v>
      </c>
      <c r="B314" s="173" t="n">
        <v>411</v>
      </c>
      <c r="C314" s="174" t="n">
        <f aca="false">ROUND($P$1*A314,2)</f>
        <v>22211.6</v>
      </c>
      <c r="D314" s="175" t="n">
        <f aca="false">TRUNC(C314/12,2)</f>
        <v>1850.96</v>
      </c>
      <c r="E314" s="176" t="n">
        <f aca="false">TRUNC(D314*$P$3,2)</f>
        <v>205.45</v>
      </c>
      <c r="F314" s="177" t="n">
        <f aca="false">TRUNC(IF(A314&lt;=$A$270,$D$270*$P$5,D314*$P$5),2)</f>
        <v>55.52</v>
      </c>
      <c r="G314" s="178" t="n">
        <f aca="false">TRUNC(IF(A314&lt;=$A$270,$D$270*$P$6,D314*$P$6),2)</f>
        <v>18.5</v>
      </c>
      <c r="H314" s="177" t="n">
        <f aca="false">TRUNC($P$9,2)</f>
        <v>2.29</v>
      </c>
      <c r="I314" s="177" t="n">
        <f aca="false">TRUNC(IF(A314&lt;$A$427,$D$427*$R$10+$P$10,IF(A314&gt;$A$782,$D$782*$R$10+$P$10,D314*$R$10+$P$10)),2)</f>
        <v>77.71</v>
      </c>
      <c r="J314" s="174" t="n">
        <f aca="false">TRUNC(IF(A314&lt;$A$427,($D$427*$R$11)+$P$11,IF(A314&gt;$A$782,$D$782*$R$11+$P$11,D314*$R$11+$P$11)),2)</f>
        <v>194.03</v>
      </c>
      <c r="K314" s="176" t="n">
        <f aca="false">TRUNC(IF(A314&lt;$A$427,$D$427*$R$12+$P$12,IF(A314&gt;$A$782,$D$782*$R$12+$P$12,D314*$R$12+$P$12)),2)</f>
        <v>138.66</v>
      </c>
      <c r="L314" s="179" t="n">
        <f aca="false">B314</f>
        <v>411</v>
      </c>
      <c r="M314" s="180" t="n">
        <f aca="false">A314</f>
        <v>376</v>
      </c>
      <c r="N314" s="181" t="n">
        <f aca="false">B314</f>
        <v>411</v>
      </c>
      <c r="O314" s="182" t="n">
        <f aca="false">A314</f>
        <v>376</v>
      </c>
      <c r="U314" s="171"/>
    </row>
    <row r="315" s="20" customFormat="true" ht="15.75" hidden="false" customHeight="true" outlineLevel="0" collapsed="false">
      <c r="A315" s="156" t="n">
        <v>376</v>
      </c>
      <c r="B315" s="157" t="n">
        <v>412</v>
      </c>
      <c r="C315" s="158" t="n">
        <f aca="false">ROUND($P$1*A315,2)</f>
        <v>22211.6</v>
      </c>
      <c r="D315" s="159" t="n">
        <f aca="false">TRUNC(C315/12,2)</f>
        <v>1850.96</v>
      </c>
      <c r="E315" s="160" t="n">
        <f aca="false">TRUNC(D315*$P$3,2)</f>
        <v>205.45</v>
      </c>
      <c r="F315" s="161" t="n">
        <f aca="false">TRUNC(IF(A315&lt;=$A$270,$D$270*$P$5,D315*$P$5),2)</f>
        <v>55.52</v>
      </c>
      <c r="G315" s="162" t="n">
        <f aca="false">TRUNC(IF(A315&lt;=$A$270,$D$270*$P$6,D315*$P$6),2)</f>
        <v>18.5</v>
      </c>
      <c r="H315" s="161" t="n">
        <f aca="false">TRUNC($P$9,2)</f>
        <v>2.29</v>
      </c>
      <c r="I315" s="161" t="n">
        <f aca="false">TRUNC(IF(A315&lt;$A$427,$D$427*$R$10+$P$10,IF(A315&gt;$A$782,$D$782*$R$10+$P$10,D315*$R$10+$P$10)),2)</f>
        <v>77.71</v>
      </c>
      <c r="J315" s="158" t="n">
        <f aca="false">TRUNC(IF(A315&lt;$A$427,($D$427*$R$11)+$P$11,IF(A315&gt;$A$782,$D$782*$R$11+$P$11,D315*$R$11+$P$11)),2)</f>
        <v>194.03</v>
      </c>
      <c r="K315" s="160" t="n">
        <f aca="false">TRUNC(IF(A315&lt;$A$427,$D$427*$R$12+$P$12,IF(A315&gt;$A$782,$D$782*$R$12+$P$12,D315*$R$12+$P$12)),2)</f>
        <v>138.66</v>
      </c>
      <c r="L315" s="163" t="n">
        <f aca="false">B315</f>
        <v>412</v>
      </c>
      <c r="M315" s="164" t="n">
        <f aca="false">A315</f>
        <v>376</v>
      </c>
      <c r="N315" s="165" t="n">
        <f aca="false">B315</f>
        <v>412</v>
      </c>
      <c r="O315" s="166" t="n">
        <f aca="false">A315</f>
        <v>376</v>
      </c>
      <c r="U315" s="171"/>
    </row>
    <row r="316" s="20" customFormat="true" ht="15.75" hidden="false" customHeight="true" outlineLevel="0" collapsed="false">
      <c r="A316" s="172" t="n">
        <v>377</v>
      </c>
      <c r="B316" s="173" t="n">
        <v>413</v>
      </c>
      <c r="C316" s="174" t="n">
        <f aca="false">ROUND($P$1*A316,2)</f>
        <v>22270.67</v>
      </c>
      <c r="D316" s="175" t="n">
        <f aca="false">TRUNC(C316/12,2)</f>
        <v>1855.88</v>
      </c>
      <c r="E316" s="176" t="n">
        <f aca="false">TRUNC(D316*$P$3,2)</f>
        <v>206</v>
      </c>
      <c r="F316" s="177" t="n">
        <f aca="false">TRUNC(IF(A316&lt;=$A$270,$D$270*$P$5,D316*$P$5),2)</f>
        <v>55.67</v>
      </c>
      <c r="G316" s="178" t="n">
        <f aca="false">TRUNC(IF(A316&lt;=$A$270,$D$270*$P$6,D316*$P$6),2)</f>
        <v>18.55</v>
      </c>
      <c r="H316" s="177" t="n">
        <f aca="false">TRUNC($P$9,2)</f>
        <v>2.29</v>
      </c>
      <c r="I316" s="177" t="n">
        <f aca="false">TRUNC(IF(A316&lt;$A$427,$D$427*$R$10+$P$10,IF(A316&gt;$A$782,$D$782*$R$10+$P$10,D316*$R$10+$P$10)),2)</f>
        <v>77.71</v>
      </c>
      <c r="J316" s="174" t="n">
        <f aca="false">TRUNC(IF(A316&lt;$A$427,($D$427*$R$11)+$P$11,IF(A316&gt;$A$782,$D$782*$R$11+$P$11,D316*$R$11+$P$11)),2)</f>
        <v>194.03</v>
      </c>
      <c r="K316" s="176" t="n">
        <f aca="false">TRUNC(IF(A316&lt;$A$427,$D$427*$R$12+$P$12,IF(A316&gt;$A$782,$D$782*$R$12+$P$12,D316*$R$12+$P$12)),2)</f>
        <v>138.66</v>
      </c>
      <c r="L316" s="179" t="n">
        <f aca="false">B316</f>
        <v>413</v>
      </c>
      <c r="M316" s="180" t="n">
        <f aca="false">A316</f>
        <v>377</v>
      </c>
      <c r="N316" s="181" t="n">
        <f aca="false">B316</f>
        <v>413</v>
      </c>
      <c r="O316" s="182" t="n">
        <f aca="false">A316</f>
        <v>377</v>
      </c>
      <c r="U316" s="171"/>
    </row>
    <row r="317" s="20" customFormat="true" ht="15.75" hidden="false" customHeight="true" outlineLevel="0" collapsed="false">
      <c r="A317" s="156" t="n">
        <v>377</v>
      </c>
      <c r="B317" s="157" t="n">
        <v>414</v>
      </c>
      <c r="C317" s="158" t="n">
        <f aca="false">ROUND($P$1*A317,2)</f>
        <v>22270.67</v>
      </c>
      <c r="D317" s="159" t="n">
        <f aca="false">TRUNC(C317/12,2)</f>
        <v>1855.88</v>
      </c>
      <c r="E317" s="160" t="n">
        <f aca="false">TRUNC(D317*$P$3,2)</f>
        <v>206</v>
      </c>
      <c r="F317" s="161" t="n">
        <f aca="false">TRUNC(IF(A317&lt;=$A$270,$D$270*$P$5,D317*$P$5),2)</f>
        <v>55.67</v>
      </c>
      <c r="G317" s="162" t="n">
        <f aca="false">TRUNC(IF(A317&lt;=$A$270,$D$270*$P$6,D317*$P$6),2)</f>
        <v>18.55</v>
      </c>
      <c r="H317" s="161" t="n">
        <f aca="false">TRUNC($P$9,2)</f>
        <v>2.29</v>
      </c>
      <c r="I317" s="161" t="n">
        <f aca="false">TRUNC(IF(A317&lt;$A$427,$D$427*$R$10+$P$10,IF(A317&gt;$A$782,$D$782*$R$10+$P$10,D317*$R$10+$P$10)),2)</f>
        <v>77.71</v>
      </c>
      <c r="J317" s="158" t="n">
        <f aca="false">TRUNC(IF(A317&lt;$A$427,($D$427*$R$11)+$P$11,IF(A317&gt;$A$782,$D$782*$R$11+$P$11,D317*$R$11+$P$11)),2)</f>
        <v>194.03</v>
      </c>
      <c r="K317" s="160" t="n">
        <f aca="false">TRUNC(IF(A317&lt;$A$427,$D$427*$R$12+$P$12,IF(A317&gt;$A$782,$D$782*$R$12+$P$12,D317*$R$12+$P$12)),2)</f>
        <v>138.66</v>
      </c>
      <c r="L317" s="163" t="n">
        <f aca="false">B317</f>
        <v>414</v>
      </c>
      <c r="M317" s="164" t="n">
        <f aca="false">A317</f>
        <v>377</v>
      </c>
      <c r="N317" s="165" t="n">
        <f aca="false">B317</f>
        <v>414</v>
      </c>
      <c r="O317" s="166" t="n">
        <f aca="false">A317</f>
        <v>377</v>
      </c>
      <c r="U317" s="171"/>
    </row>
    <row r="318" s="20" customFormat="true" ht="15.75" hidden="false" customHeight="true" outlineLevel="0" collapsed="false">
      <c r="A318" s="172" t="n">
        <v>377</v>
      </c>
      <c r="B318" s="173" t="n">
        <v>415</v>
      </c>
      <c r="C318" s="174" t="n">
        <f aca="false">ROUND($P$1*A318,2)</f>
        <v>22270.67</v>
      </c>
      <c r="D318" s="175" t="n">
        <f aca="false">TRUNC(C318/12,2)</f>
        <v>1855.88</v>
      </c>
      <c r="E318" s="176" t="n">
        <f aca="false">TRUNC(D318*$P$3,2)</f>
        <v>206</v>
      </c>
      <c r="F318" s="177" t="n">
        <f aca="false">TRUNC(IF(A318&lt;=$A$270,$D$270*$P$5,D318*$P$5),2)</f>
        <v>55.67</v>
      </c>
      <c r="G318" s="178" t="n">
        <f aca="false">TRUNC(IF(A318&lt;=$A$270,$D$270*$P$6,D318*$P$6),2)</f>
        <v>18.55</v>
      </c>
      <c r="H318" s="177" t="n">
        <f aca="false">TRUNC($P$9,2)</f>
        <v>2.29</v>
      </c>
      <c r="I318" s="177" t="n">
        <f aca="false">TRUNC(IF(A318&lt;$A$427,$D$427*$R$10+$P$10,IF(A318&gt;$A$782,$D$782*$R$10+$P$10,D318*$R$10+$P$10)),2)</f>
        <v>77.71</v>
      </c>
      <c r="J318" s="174" t="n">
        <f aca="false">TRUNC(IF(A318&lt;$A$427,($D$427*$R$11)+$P$11,IF(A318&gt;$A$782,$D$782*$R$11+$P$11,D318*$R$11+$P$11)),2)</f>
        <v>194.03</v>
      </c>
      <c r="K318" s="176" t="n">
        <f aca="false">TRUNC(IF(A318&lt;$A$427,$D$427*$R$12+$P$12,IF(A318&gt;$A$782,$D$782*$R$12+$P$12,D318*$R$12+$P$12)),2)</f>
        <v>138.66</v>
      </c>
      <c r="L318" s="179" t="n">
        <f aca="false">B318</f>
        <v>415</v>
      </c>
      <c r="M318" s="180" t="n">
        <f aca="false">A318</f>
        <v>377</v>
      </c>
      <c r="N318" s="181" t="n">
        <f aca="false">B318</f>
        <v>415</v>
      </c>
      <c r="O318" s="182" t="n">
        <f aca="false">A318</f>
        <v>377</v>
      </c>
      <c r="U318" s="171"/>
    </row>
    <row r="319" s="20" customFormat="true" ht="15.75" hidden="false" customHeight="true" outlineLevel="0" collapsed="false">
      <c r="A319" s="156" t="n">
        <v>377</v>
      </c>
      <c r="B319" s="157" t="n">
        <v>416</v>
      </c>
      <c r="C319" s="158" t="n">
        <f aca="false">ROUND($P$1*A319,2)</f>
        <v>22270.67</v>
      </c>
      <c r="D319" s="159" t="n">
        <f aca="false">TRUNC(C319/12,2)</f>
        <v>1855.88</v>
      </c>
      <c r="E319" s="160" t="n">
        <f aca="false">TRUNC(D319*$P$3,2)</f>
        <v>206</v>
      </c>
      <c r="F319" s="161" t="n">
        <f aca="false">TRUNC(IF(A319&lt;=$A$270,$D$270*$P$5,D319*$P$5),2)</f>
        <v>55.67</v>
      </c>
      <c r="G319" s="162" t="n">
        <f aca="false">TRUNC(IF(A319&lt;=$A$270,$D$270*$P$6,D319*$P$6),2)</f>
        <v>18.55</v>
      </c>
      <c r="H319" s="161" t="n">
        <f aca="false">TRUNC($P$9,2)</f>
        <v>2.29</v>
      </c>
      <c r="I319" s="161" t="n">
        <f aca="false">TRUNC(IF(A319&lt;$A$427,$D$427*$R$10+$P$10,IF(A319&gt;$A$782,$D$782*$R$10+$P$10,D319*$R$10+$P$10)),2)</f>
        <v>77.71</v>
      </c>
      <c r="J319" s="158" t="n">
        <f aca="false">TRUNC(IF(A319&lt;$A$427,($D$427*$R$11)+$P$11,IF(A319&gt;$A$782,$D$782*$R$11+$P$11,D319*$R$11+$P$11)),2)</f>
        <v>194.03</v>
      </c>
      <c r="K319" s="160" t="n">
        <f aca="false">TRUNC(IF(A319&lt;$A$427,$D$427*$R$12+$P$12,IF(A319&gt;$A$782,$D$782*$R$12+$P$12,D319*$R$12+$P$12)),2)</f>
        <v>138.66</v>
      </c>
      <c r="L319" s="163" t="n">
        <f aca="false">B319</f>
        <v>416</v>
      </c>
      <c r="M319" s="164" t="n">
        <f aca="false">A319</f>
        <v>377</v>
      </c>
      <c r="N319" s="165" t="n">
        <f aca="false">B319</f>
        <v>416</v>
      </c>
      <c r="O319" s="166" t="n">
        <f aca="false">A319</f>
        <v>377</v>
      </c>
      <c r="U319" s="171"/>
    </row>
    <row r="320" s="20" customFormat="true" ht="15.75" hidden="false" customHeight="true" outlineLevel="0" collapsed="false">
      <c r="A320" s="172" t="n">
        <v>377</v>
      </c>
      <c r="B320" s="173" t="n">
        <v>417</v>
      </c>
      <c r="C320" s="174" t="n">
        <f aca="false">ROUND($P$1*A320,2)</f>
        <v>22270.67</v>
      </c>
      <c r="D320" s="175" t="n">
        <f aca="false">TRUNC(C320/12,2)</f>
        <v>1855.88</v>
      </c>
      <c r="E320" s="176" t="n">
        <f aca="false">TRUNC(D320*$P$3,2)</f>
        <v>206</v>
      </c>
      <c r="F320" s="177" t="n">
        <f aca="false">TRUNC(IF(A320&lt;=$A$270,$D$270*$P$5,D320*$P$5),2)</f>
        <v>55.67</v>
      </c>
      <c r="G320" s="178" t="n">
        <f aca="false">TRUNC(IF(A320&lt;=$A$270,$D$270*$P$6,D320*$P$6),2)</f>
        <v>18.55</v>
      </c>
      <c r="H320" s="177" t="n">
        <f aca="false">TRUNC($P$9,2)</f>
        <v>2.29</v>
      </c>
      <c r="I320" s="177" t="n">
        <f aca="false">TRUNC(IF(A320&lt;$A$427,$D$427*$R$10+$P$10,IF(A320&gt;$A$782,$D$782*$R$10+$P$10,D320*$R$10+$P$10)),2)</f>
        <v>77.71</v>
      </c>
      <c r="J320" s="174" t="n">
        <f aca="false">TRUNC(IF(A320&lt;$A$427,($D$427*$R$11)+$P$11,IF(A320&gt;$A$782,$D$782*$R$11+$P$11,D320*$R$11+$P$11)),2)</f>
        <v>194.03</v>
      </c>
      <c r="K320" s="176" t="n">
        <f aca="false">TRUNC(IF(A320&lt;$A$427,$D$427*$R$12+$P$12,IF(A320&gt;$A$782,$D$782*$R$12+$P$12,D320*$R$12+$P$12)),2)</f>
        <v>138.66</v>
      </c>
      <c r="L320" s="179" t="n">
        <f aca="false">B320</f>
        <v>417</v>
      </c>
      <c r="M320" s="180" t="n">
        <f aca="false">A320</f>
        <v>377</v>
      </c>
      <c r="N320" s="181" t="n">
        <f aca="false">B320</f>
        <v>417</v>
      </c>
      <c r="O320" s="182" t="n">
        <f aca="false">A320</f>
        <v>377</v>
      </c>
      <c r="U320" s="171"/>
    </row>
    <row r="321" s="20" customFormat="true" ht="15.75" hidden="false" customHeight="true" outlineLevel="0" collapsed="false">
      <c r="A321" s="156" t="n">
        <v>377</v>
      </c>
      <c r="B321" s="157" t="n">
        <v>418</v>
      </c>
      <c r="C321" s="158" t="n">
        <f aca="false">ROUND($P$1*A321,2)</f>
        <v>22270.67</v>
      </c>
      <c r="D321" s="159" t="n">
        <f aca="false">TRUNC(C321/12,2)</f>
        <v>1855.88</v>
      </c>
      <c r="E321" s="160" t="n">
        <f aca="false">TRUNC(D321*$P$3,2)</f>
        <v>206</v>
      </c>
      <c r="F321" s="161" t="n">
        <f aca="false">TRUNC(IF(A321&lt;=$A$270,$D$270*$P$5,D321*$P$5),2)</f>
        <v>55.67</v>
      </c>
      <c r="G321" s="162" t="n">
        <f aca="false">TRUNC(IF(A321&lt;=$A$270,$D$270*$P$6,D321*$P$6),2)</f>
        <v>18.55</v>
      </c>
      <c r="H321" s="161" t="n">
        <f aca="false">TRUNC($P$9,2)</f>
        <v>2.29</v>
      </c>
      <c r="I321" s="161" t="n">
        <f aca="false">TRUNC(IF(A321&lt;$A$427,$D$427*$R$10+$P$10,IF(A321&gt;$A$782,$D$782*$R$10+$P$10,D321*$R$10+$P$10)),2)</f>
        <v>77.71</v>
      </c>
      <c r="J321" s="158" t="n">
        <f aca="false">TRUNC(IF(A321&lt;$A$427,($D$427*$R$11)+$P$11,IF(A321&gt;$A$782,$D$782*$R$11+$P$11,D321*$R$11+$P$11)),2)</f>
        <v>194.03</v>
      </c>
      <c r="K321" s="160" t="n">
        <f aca="false">TRUNC(IF(A321&lt;$A$427,$D$427*$R$12+$P$12,IF(A321&gt;$A$782,$D$782*$R$12+$P$12,D321*$R$12+$P$12)),2)</f>
        <v>138.66</v>
      </c>
      <c r="L321" s="163" t="n">
        <f aca="false">B321</f>
        <v>418</v>
      </c>
      <c r="M321" s="164" t="n">
        <f aca="false">A321</f>
        <v>377</v>
      </c>
      <c r="N321" s="165" t="n">
        <f aca="false">B321</f>
        <v>418</v>
      </c>
      <c r="O321" s="166" t="n">
        <f aca="false">A321</f>
        <v>377</v>
      </c>
      <c r="U321" s="171"/>
    </row>
    <row r="322" s="20" customFormat="true" ht="15.75" hidden="false" customHeight="true" outlineLevel="0" collapsed="false">
      <c r="A322" s="172" t="n">
        <v>377</v>
      </c>
      <c r="B322" s="173" t="n">
        <v>419</v>
      </c>
      <c r="C322" s="174" t="n">
        <f aca="false">ROUND($P$1*A322,2)</f>
        <v>22270.67</v>
      </c>
      <c r="D322" s="175" t="n">
        <f aca="false">TRUNC(C322/12,2)</f>
        <v>1855.88</v>
      </c>
      <c r="E322" s="176" t="n">
        <f aca="false">TRUNC(D322*$P$3,2)</f>
        <v>206</v>
      </c>
      <c r="F322" s="177" t="n">
        <f aca="false">TRUNC(IF(A322&lt;=$A$270,$D$270*$P$5,D322*$P$5),2)</f>
        <v>55.67</v>
      </c>
      <c r="G322" s="178" t="n">
        <f aca="false">TRUNC(IF(A322&lt;=$A$270,$D$270*$P$6,D322*$P$6),2)</f>
        <v>18.55</v>
      </c>
      <c r="H322" s="177" t="n">
        <f aca="false">TRUNC($P$9,2)</f>
        <v>2.29</v>
      </c>
      <c r="I322" s="177" t="n">
        <f aca="false">TRUNC(IF(A322&lt;$A$427,$D$427*$R$10+$P$10,IF(A322&gt;$A$782,$D$782*$R$10+$P$10,D322*$R$10+$P$10)),2)</f>
        <v>77.71</v>
      </c>
      <c r="J322" s="174" t="n">
        <f aca="false">TRUNC(IF(A322&lt;$A$427,($D$427*$R$11)+$P$11,IF(A322&gt;$A$782,$D$782*$R$11+$P$11,D322*$R$11+$P$11)),2)</f>
        <v>194.03</v>
      </c>
      <c r="K322" s="176" t="n">
        <f aca="false">TRUNC(IF(A322&lt;$A$427,$D$427*$R$12+$P$12,IF(A322&gt;$A$782,$D$782*$R$12+$P$12,D322*$R$12+$P$12)),2)</f>
        <v>138.66</v>
      </c>
      <c r="L322" s="179" t="n">
        <f aca="false">B322</f>
        <v>419</v>
      </c>
      <c r="M322" s="180" t="n">
        <f aca="false">A322</f>
        <v>377</v>
      </c>
      <c r="N322" s="181" t="n">
        <f aca="false">B322</f>
        <v>419</v>
      </c>
      <c r="O322" s="182" t="n">
        <f aca="false">A322</f>
        <v>377</v>
      </c>
      <c r="U322" s="171"/>
    </row>
    <row r="323" s="20" customFormat="true" ht="15.75" hidden="false" customHeight="true" outlineLevel="0" collapsed="false">
      <c r="A323" s="156" t="n">
        <v>378</v>
      </c>
      <c r="B323" s="157" t="n">
        <v>420</v>
      </c>
      <c r="C323" s="158" t="n">
        <f aca="false">ROUND($P$1*A323,2)</f>
        <v>22329.75</v>
      </c>
      <c r="D323" s="159" t="n">
        <f aca="false">TRUNC(C323/12,2)</f>
        <v>1860.81</v>
      </c>
      <c r="E323" s="160" t="n">
        <f aca="false">TRUNC(D323*$P$3,2)</f>
        <v>206.54</v>
      </c>
      <c r="F323" s="161" t="n">
        <f aca="false">TRUNC(IF(A323&lt;=$A$270,$D$270*$P$5,D323*$P$5),2)</f>
        <v>55.82</v>
      </c>
      <c r="G323" s="162" t="n">
        <f aca="false">TRUNC(IF(A323&lt;=$A$270,$D$270*$P$6,D323*$P$6),2)</f>
        <v>18.6</v>
      </c>
      <c r="H323" s="161" t="n">
        <f aca="false">TRUNC($P$9,2)</f>
        <v>2.29</v>
      </c>
      <c r="I323" s="161" t="n">
        <f aca="false">TRUNC(IF(A323&lt;$A$427,$D$427*$R$10+$P$10,IF(A323&gt;$A$782,$D$782*$R$10+$P$10,D323*$R$10+$P$10)),2)</f>
        <v>77.71</v>
      </c>
      <c r="J323" s="158" t="n">
        <f aca="false">TRUNC(IF(A323&lt;$A$427,($D$427*$R$11)+$P$11,IF(A323&gt;$A$782,$D$782*$R$11+$P$11,D323*$R$11+$P$11)),2)</f>
        <v>194.03</v>
      </c>
      <c r="K323" s="160" t="n">
        <f aca="false">TRUNC(IF(A323&lt;$A$427,$D$427*$R$12+$P$12,IF(A323&gt;$A$782,$D$782*$R$12+$P$12,D323*$R$12+$P$12)),2)</f>
        <v>138.66</v>
      </c>
      <c r="L323" s="163" t="n">
        <f aca="false">B323</f>
        <v>420</v>
      </c>
      <c r="M323" s="164" t="n">
        <f aca="false">A323</f>
        <v>378</v>
      </c>
      <c r="N323" s="165" t="n">
        <f aca="false">B323</f>
        <v>420</v>
      </c>
      <c r="O323" s="166" t="n">
        <f aca="false">A323</f>
        <v>378</v>
      </c>
      <c r="U323" s="171"/>
    </row>
    <row r="324" s="20" customFormat="true" ht="15.75" hidden="false" customHeight="true" outlineLevel="0" collapsed="false">
      <c r="A324" s="172" t="n">
        <v>379</v>
      </c>
      <c r="B324" s="173" t="n">
        <v>421</v>
      </c>
      <c r="C324" s="174" t="n">
        <f aca="false">ROUND($P$1*A324,2)</f>
        <v>22388.82</v>
      </c>
      <c r="D324" s="175" t="n">
        <f aca="false">TRUNC(C324/12,2)</f>
        <v>1865.73</v>
      </c>
      <c r="E324" s="176" t="n">
        <f aca="false">TRUNC(D324*$P$3,2)</f>
        <v>207.09</v>
      </c>
      <c r="F324" s="177" t="n">
        <f aca="false">TRUNC(IF(A324&lt;=$A$270,$D$270*$P$5,D324*$P$5),2)</f>
        <v>55.97</v>
      </c>
      <c r="G324" s="178" t="n">
        <f aca="false">TRUNC(IF(A324&lt;=$A$270,$D$270*$P$6,D324*$P$6),2)</f>
        <v>18.65</v>
      </c>
      <c r="H324" s="177" t="n">
        <f aca="false">TRUNC($P$9,2)</f>
        <v>2.29</v>
      </c>
      <c r="I324" s="177" t="n">
        <f aca="false">TRUNC(IF(A324&lt;$A$427,$D$427*$R$10+$P$10,IF(A324&gt;$A$782,$D$782*$R$10+$P$10,D324*$R$10+$P$10)),2)</f>
        <v>77.71</v>
      </c>
      <c r="J324" s="174" t="n">
        <f aca="false">TRUNC(IF(A324&lt;$A$427,($D$427*$R$11)+$P$11,IF(A324&gt;$A$782,$D$782*$R$11+$P$11,D324*$R$11+$P$11)),2)</f>
        <v>194.03</v>
      </c>
      <c r="K324" s="176" t="n">
        <f aca="false">TRUNC(IF(A324&lt;$A$427,$D$427*$R$12+$P$12,IF(A324&gt;$A$782,$D$782*$R$12+$P$12,D324*$R$12+$P$12)),2)</f>
        <v>138.66</v>
      </c>
      <c r="L324" s="179" t="n">
        <f aca="false">B324</f>
        <v>421</v>
      </c>
      <c r="M324" s="180" t="n">
        <f aca="false">A324</f>
        <v>379</v>
      </c>
      <c r="N324" s="181" t="n">
        <f aca="false">B324</f>
        <v>421</v>
      </c>
      <c r="O324" s="182" t="n">
        <f aca="false">A324</f>
        <v>379</v>
      </c>
      <c r="U324" s="171"/>
    </row>
    <row r="325" s="20" customFormat="true" ht="15.75" hidden="false" customHeight="true" outlineLevel="0" collapsed="false">
      <c r="A325" s="156" t="n">
        <v>380</v>
      </c>
      <c r="B325" s="157" t="n">
        <v>422</v>
      </c>
      <c r="C325" s="158" t="n">
        <f aca="false">ROUND($P$1*A325,2)</f>
        <v>22447.89</v>
      </c>
      <c r="D325" s="159" t="n">
        <f aca="false">TRUNC(C325/12,2)</f>
        <v>1870.65</v>
      </c>
      <c r="E325" s="160" t="n">
        <f aca="false">TRUNC(D325*$P$3,2)</f>
        <v>207.64</v>
      </c>
      <c r="F325" s="161" t="n">
        <f aca="false">TRUNC(IF(A325&lt;=$A$270,$D$270*$P$5,D325*$P$5),2)</f>
        <v>56.11</v>
      </c>
      <c r="G325" s="162" t="n">
        <f aca="false">TRUNC(IF(A325&lt;=$A$270,$D$270*$P$6,D325*$P$6),2)</f>
        <v>18.7</v>
      </c>
      <c r="H325" s="161" t="n">
        <f aca="false">TRUNC($P$9,2)</f>
        <v>2.29</v>
      </c>
      <c r="I325" s="161" t="n">
        <f aca="false">TRUNC(IF(A325&lt;$A$427,$D$427*$R$10+$P$10,IF(A325&gt;$A$782,$D$782*$R$10+$P$10,D325*$R$10+$P$10)),2)</f>
        <v>77.71</v>
      </c>
      <c r="J325" s="158" t="n">
        <f aca="false">TRUNC(IF(A325&lt;$A$427,($D$427*$R$11)+$P$11,IF(A325&gt;$A$782,$D$782*$R$11+$P$11,D325*$R$11+$P$11)),2)</f>
        <v>194.03</v>
      </c>
      <c r="K325" s="160" t="n">
        <f aca="false">TRUNC(IF(A325&lt;$A$427,$D$427*$R$12+$P$12,IF(A325&gt;$A$782,$D$782*$R$12+$P$12,D325*$R$12+$P$12)),2)</f>
        <v>138.66</v>
      </c>
      <c r="L325" s="163" t="n">
        <f aca="false">B325</f>
        <v>422</v>
      </c>
      <c r="M325" s="164" t="n">
        <f aca="false">A325</f>
        <v>380</v>
      </c>
      <c r="N325" s="165" t="n">
        <f aca="false">B325</f>
        <v>422</v>
      </c>
      <c r="O325" s="166" t="n">
        <f aca="false">A325</f>
        <v>380</v>
      </c>
      <c r="U325" s="171"/>
    </row>
    <row r="326" s="20" customFormat="true" ht="15.75" hidden="false" customHeight="true" outlineLevel="0" collapsed="false">
      <c r="A326" s="172" t="n">
        <v>381</v>
      </c>
      <c r="B326" s="173" t="n">
        <v>423</v>
      </c>
      <c r="C326" s="174" t="n">
        <f aca="false">ROUND($P$1*A326,2)</f>
        <v>22506.97</v>
      </c>
      <c r="D326" s="175" t="n">
        <f aca="false">TRUNC(C326/12,2)</f>
        <v>1875.58</v>
      </c>
      <c r="E326" s="176" t="n">
        <f aca="false">TRUNC(D326*$P$3,2)</f>
        <v>208.18</v>
      </c>
      <c r="F326" s="177" t="n">
        <f aca="false">TRUNC(IF(A326&lt;=$A$270,$D$270*$P$5,D326*$P$5),2)</f>
        <v>56.26</v>
      </c>
      <c r="G326" s="178" t="n">
        <f aca="false">TRUNC(IF(A326&lt;=$A$270,$D$270*$P$6,D326*$P$6),2)</f>
        <v>18.75</v>
      </c>
      <c r="H326" s="177" t="n">
        <f aca="false">TRUNC($P$9,2)</f>
        <v>2.29</v>
      </c>
      <c r="I326" s="177" t="n">
        <f aca="false">TRUNC(IF(A326&lt;$A$427,$D$427*$R$10+$P$10,IF(A326&gt;$A$782,$D$782*$R$10+$P$10,D326*$R$10+$P$10)),2)</f>
        <v>77.71</v>
      </c>
      <c r="J326" s="174" t="n">
        <f aca="false">TRUNC(IF(A326&lt;$A$427,($D$427*$R$11)+$P$11,IF(A326&gt;$A$782,$D$782*$R$11+$P$11,D326*$R$11+$P$11)),2)</f>
        <v>194.03</v>
      </c>
      <c r="K326" s="176" t="n">
        <f aca="false">TRUNC(IF(A326&lt;$A$427,$D$427*$R$12+$P$12,IF(A326&gt;$A$782,$D$782*$R$12+$P$12,D326*$R$12+$P$12)),2)</f>
        <v>138.66</v>
      </c>
      <c r="L326" s="179" t="n">
        <f aca="false">B326</f>
        <v>423</v>
      </c>
      <c r="M326" s="180" t="n">
        <f aca="false">A326</f>
        <v>381</v>
      </c>
      <c r="N326" s="181" t="n">
        <f aca="false">B326</f>
        <v>423</v>
      </c>
      <c r="O326" s="182" t="n">
        <f aca="false">A326</f>
        <v>381</v>
      </c>
      <c r="U326" s="171"/>
    </row>
    <row r="327" s="20" customFormat="true" ht="15.75" hidden="false" customHeight="true" outlineLevel="0" collapsed="false">
      <c r="A327" s="156" t="n">
        <v>382</v>
      </c>
      <c r="B327" s="157" t="n">
        <v>424</v>
      </c>
      <c r="C327" s="158" t="n">
        <f aca="false">ROUND($P$1*A327,2)</f>
        <v>22566.04</v>
      </c>
      <c r="D327" s="159" t="n">
        <f aca="false">TRUNC(C327/12,2)</f>
        <v>1880.5</v>
      </c>
      <c r="E327" s="160" t="n">
        <f aca="false">TRUNC(D327*$P$3,2)</f>
        <v>208.73</v>
      </c>
      <c r="F327" s="161" t="n">
        <f aca="false">TRUNC(IF(A327&lt;=$A$270,$D$270*$P$5,D327*$P$5),2)</f>
        <v>56.41</v>
      </c>
      <c r="G327" s="162" t="n">
        <f aca="false">TRUNC(IF(A327&lt;=$A$270,$D$270*$P$6,D327*$P$6),2)</f>
        <v>18.8</v>
      </c>
      <c r="H327" s="161" t="n">
        <f aca="false">TRUNC($P$9,2)</f>
        <v>2.29</v>
      </c>
      <c r="I327" s="161" t="n">
        <f aca="false">TRUNC(IF(A327&lt;$A$427,$D$427*$R$10+$P$10,IF(A327&gt;$A$782,$D$782*$R$10+$P$10,D327*$R$10+$P$10)),2)</f>
        <v>77.71</v>
      </c>
      <c r="J327" s="158" t="n">
        <f aca="false">TRUNC(IF(A327&lt;$A$427,($D$427*$R$11)+$P$11,IF(A327&gt;$A$782,$D$782*$R$11+$P$11,D327*$R$11+$P$11)),2)</f>
        <v>194.03</v>
      </c>
      <c r="K327" s="160" t="n">
        <f aca="false">TRUNC(IF(A327&lt;$A$427,$D$427*$R$12+$P$12,IF(A327&gt;$A$782,$D$782*$R$12+$P$12,D327*$R$12+$P$12)),2)</f>
        <v>138.66</v>
      </c>
      <c r="L327" s="163" t="n">
        <f aca="false">B327</f>
        <v>424</v>
      </c>
      <c r="M327" s="164" t="n">
        <f aca="false">A327</f>
        <v>382</v>
      </c>
      <c r="N327" s="165" t="n">
        <f aca="false">B327</f>
        <v>424</v>
      </c>
      <c r="O327" s="166" t="n">
        <f aca="false">A327</f>
        <v>382</v>
      </c>
      <c r="U327" s="171"/>
    </row>
    <row r="328" s="20" customFormat="true" ht="15.75" hidden="false" customHeight="true" outlineLevel="0" collapsed="false">
      <c r="A328" s="172" t="n">
        <v>382</v>
      </c>
      <c r="B328" s="173" t="n">
        <v>425</v>
      </c>
      <c r="C328" s="174" t="n">
        <f aca="false">ROUND($P$1*A328,2)</f>
        <v>22566.04</v>
      </c>
      <c r="D328" s="175" t="n">
        <f aca="false">TRUNC(C328/12,2)</f>
        <v>1880.5</v>
      </c>
      <c r="E328" s="176" t="n">
        <f aca="false">TRUNC(D328*$P$3,2)</f>
        <v>208.73</v>
      </c>
      <c r="F328" s="177" t="n">
        <f aca="false">TRUNC(IF(A328&lt;=$A$270,$D$270*$P$5,D328*$P$5),2)</f>
        <v>56.41</v>
      </c>
      <c r="G328" s="178" t="n">
        <f aca="false">TRUNC(IF(A328&lt;=$A$270,$D$270*$P$6,D328*$P$6),2)</f>
        <v>18.8</v>
      </c>
      <c r="H328" s="177" t="n">
        <f aca="false">TRUNC($P$9,2)</f>
        <v>2.29</v>
      </c>
      <c r="I328" s="177" t="n">
        <f aca="false">TRUNC(IF(A328&lt;$A$427,$D$427*$R$10+$P$10,IF(A328&gt;$A$782,$D$782*$R$10+$P$10,D328*$R$10+$P$10)),2)</f>
        <v>77.71</v>
      </c>
      <c r="J328" s="174" t="n">
        <f aca="false">TRUNC(IF(A328&lt;$A$427,($D$427*$R$11)+$P$11,IF(A328&gt;$A$782,$D$782*$R$11+$P$11,D328*$R$11+$P$11)),2)</f>
        <v>194.03</v>
      </c>
      <c r="K328" s="176" t="n">
        <f aca="false">TRUNC(IF(A328&lt;$A$427,$D$427*$R$12+$P$12,IF(A328&gt;$A$782,$D$782*$R$12+$P$12,D328*$R$12+$P$12)),2)</f>
        <v>138.66</v>
      </c>
      <c r="L328" s="179" t="n">
        <f aca="false">B328</f>
        <v>425</v>
      </c>
      <c r="M328" s="180" t="n">
        <f aca="false">A328</f>
        <v>382</v>
      </c>
      <c r="N328" s="181" t="n">
        <f aca="false">B328</f>
        <v>425</v>
      </c>
      <c r="O328" s="182" t="n">
        <f aca="false">A328</f>
        <v>382</v>
      </c>
      <c r="U328" s="171"/>
    </row>
    <row r="329" s="20" customFormat="true" ht="15.75" hidden="false" customHeight="true" outlineLevel="0" collapsed="false">
      <c r="A329" s="156" t="n">
        <v>383</v>
      </c>
      <c r="B329" s="157" t="n">
        <v>426</v>
      </c>
      <c r="C329" s="158" t="n">
        <f aca="false">ROUND($P$1*A329,2)</f>
        <v>22625.11</v>
      </c>
      <c r="D329" s="159" t="n">
        <f aca="false">TRUNC(C329/12,2)</f>
        <v>1885.42</v>
      </c>
      <c r="E329" s="160" t="n">
        <f aca="false">TRUNC(D329*$P$3,2)</f>
        <v>209.28</v>
      </c>
      <c r="F329" s="161" t="n">
        <f aca="false">TRUNC(IF(A329&lt;=$A$270,$D$270*$P$5,D329*$P$5),2)</f>
        <v>56.56</v>
      </c>
      <c r="G329" s="162" t="n">
        <f aca="false">TRUNC(IF(A329&lt;=$A$270,$D$270*$P$6,D329*$P$6),2)</f>
        <v>18.85</v>
      </c>
      <c r="H329" s="161" t="n">
        <f aca="false">TRUNC($P$9,2)</f>
        <v>2.29</v>
      </c>
      <c r="I329" s="161" t="n">
        <f aca="false">TRUNC(IF(A329&lt;$A$427,$D$427*$R$10+$P$10,IF(A329&gt;$A$782,$D$782*$R$10+$P$10,D329*$R$10+$P$10)),2)</f>
        <v>77.71</v>
      </c>
      <c r="J329" s="158" t="n">
        <f aca="false">TRUNC(IF(A329&lt;$A$427,($D$427*$R$11)+$P$11,IF(A329&gt;$A$782,$D$782*$R$11+$P$11,D329*$R$11+$P$11)),2)</f>
        <v>194.03</v>
      </c>
      <c r="K329" s="160" t="n">
        <f aca="false">TRUNC(IF(A329&lt;$A$427,$D$427*$R$12+$P$12,IF(A329&gt;$A$782,$D$782*$R$12+$P$12,D329*$R$12+$P$12)),2)</f>
        <v>138.66</v>
      </c>
      <c r="L329" s="163" t="n">
        <f aca="false">B329</f>
        <v>426</v>
      </c>
      <c r="M329" s="164" t="n">
        <f aca="false">A329</f>
        <v>383</v>
      </c>
      <c r="N329" s="165" t="n">
        <f aca="false">B329</f>
        <v>426</v>
      </c>
      <c r="O329" s="166" t="n">
        <f aca="false">A329</f>
        <v>383</v>
      </c>
      <c r="U329" s="171"/>
    </row>
    <row r="330" s="20" customFormat="true" ht="15.75" hidden="false" customHeight="true" outlineLevel="0" collapsed="false">
      <c r="A330" s="172" t="n">
        <v>384</v>
      </c>
      <c r="B330" s="173" t="n">
        <v>427</v>
      </c>
      <c r="C330" s="174" t="n">
        <f aca="false">ROUND($P$1*A330,2)</f>
        <v>22684.19</v>
      </c>
      <c r="D330" s="175" t="n">
        <f aca="false">TRUNC(C330/12,2)</f>
        <v>1890.34</v>
      </c>
      <c r="E330" s="176" t="n">
        <f aca="false">TRUNC(D330*$P$3,2)</f>
        <v>209.82</v>
      </c>
      <c r="F330" s="177" t="n">
        <f aca="false">TRUNC(IF(A330&lt;=$A$270,$D$270*$P$5,D330*$P$5),2)</f>
        <v>56.71</v>
      </c>
      <c r="G330" s="178" t="n">
        <f aca="false">TRUNC(IF(A330&lt;=$A$270,$D$270*$P$6,D330*$P$6),2)</f>
        <v>18.9</v>
      </c>
      <c r="H330" s="177" t="n">
        <f aca="false">TRUNC($P$9,2)</f>
        <v>2.29</v>
      </c>
      <c r="I330" s="177" t="n">
        <f aca="false">TRUNC(IF(A330&lt;$A$427,$D$427*$R$10+$P$10,IF(A330&gt;$A$782,$D$782*$R$10+$P$10,D330*$R$10+$P$10)),2)</f>
        <v>77.71</v>
      </c>
      <c r="J330" s="174" t="n">
        <f aca="false">TRUNC(IF(A330&lt;$A$427,($D$427*$R$11)+$P$11,IF(A330&gt;$A$782,$D$782*$R$11+$P$11,D330*$R$11+$P$11)),2)</f>
        <v>194.03</v>
      </c>
      <c r="K330" s="176" t="n">
        <f aca="false">TRUNC(IF(A330&lt;$A$427,$D$427*$R$12+$P$12,IF(A330&gt;$A$782,$D$782*$R$12+$P$12,D330*$R$12+$P$12)),2)</f>
        <v>138.66</v>
      </c>
      <c r="L330" s="179" t="n">
        <f aca="false">B330</f>
        <v>427</v>
      </c>
      <c r="M330" s="180" t="n">
        <f aca="false">A330</f>
        <v>384</v>
      </c>
      <c r="N330" s="181" t="n">
        <f aca="false">B330</f>
        <v>427</v>
      </c>
      <c r="O330" s="182" t="n">
        <f aca="false">A330</f>
        <v>384</v>
      </c>
      <c r="U330" s="171"/>
    </row>
    <row r="331" s="20" customFormat="true" ht="15.75" hidden="false" customHeight="true" outlineLevel="0" collapsed="false">
      <c r="A331" s="156" t="n">
        <v>384</v>
      </c>
      <c r="B331" s="157" t="n">
        <v>428</v>
      </c>
      <c r="C331" s="158" t="n">
        <f aca="false">ROUND($P$1*A331,2)</f>
        <v>22684.19</v>
      </c>
      <c r="D331" s="159" t="n">
        <f aca="false">TRUNC(C331/12,2)</f>
        <v>1890.34</v>
      </c>
      <c r="E331" s="160" t="n">
        <f aca="false">TRUNC(D331*$P$3,2)</f>
        <v>209.82</v>
      </c>
      <c r="F331" s="161" t="n">
        <f aca="false">TRUNC(IF(A331&lt;=$A$270,$D$270*$P$5,D331*$P$5),2)</f>
        <v>56.71</v>
      </c>
      <c r="G331" s="162" t="n">
        <f aca="false">TRUNC(IF(A331&lt;=$A$270,$D$270*$P$6,D331*$P$6),2)</f>
        <v>18.9</v>
      </c>
      <c r="H331" s="161" t="n">
        <f aca="false">TRUNC($P$9,2)</f>
        <v>2.29</v>
      </c>
      <c r="I331" s="161" t="n">
        <f aca="false">TRUNC(IF(A331&lt;$A$427,$D$427*$R$10+$P$10,IF(A331&gt;$A$782,$D$782*$R$10+$P$10,D331*$R$10+$P$10)),2)</f>
        <v>77.71</v>
      </c>
      <c r="J331" s="158" t="n">
        <f aca="false">TRUNC(IF(A331&lt;$A$427,($D$427*$R$11)+$P$11,IF(A331&gt;$A$782,$D$782*$R$11+$P$11,D331*$R$11+$P$11)),2)</f>
        <v>194.03</v>
      </c>
      <c r="K331" s="160" t="n">
        <f aca="false">TRUNC(IF(A331&lt;$A$427,$D$427*$R$12+$P$12,IF(A331&gt;$A$782,$D$782*$R$12+$P$12,D331*$R$12+$P$12)),2)</f>
        <v>138.66</v>
      </c>
      <c r="L331" s="163" t="n">
        <f aca="false">B331</f>
        <v>428</v>
      </c>
      <c r="M331" s="164" t="n">
        <f aca="false">A331</f>
        <v>384</v>
      </c>
      <c r="N331" s="165" t="n">
        <f aca="false">B331</f>
        <v>428</v>
      </c>
      <c r="O331" s="166" t="n">
        <f aca="false">A331</f>
        <v>384</v>
      </c>
      <c r="U331" s="171"/>
    </row>
    <row r="332" s="20" customFormat="true" ht="15.75" hidden="false" customHeight="true" outlineLevel="0" collapsed="false">
      <c r="A332" s="172" t="n">
        <v>384</v>
      </c>
      <c r="B332" s="173" t="n">
        <v>429</v>
      </c>
      <c r="C332" s="174" t="n">
        <f aca="false">ROUND($P$1*A332,2)</f>
        <v>22684.19</v>
      </c>
      <c r="D332" s="175" t="n">
        <f aca="false">TRUNC(C332/12,2)</f>
        <v>1890.34</v>
      </c>
      <c r="E332" s="176" t="n">
        <f aca="false">TRUNC(D332*$P$3,2)</f>
        <v>209.82</v>
      </c>
      <c r="F332" s="177" t="n">
        <f aca="false">TRUNC(IF(A332&lt;=$A$270,$D$270*$P$5,D332*$P$5),2)</f>
        <v>56.71</v>
      </c>
      <c r="G332" s="178" t="n">
        <f aca="false">TRUNC(IF(A332&lt;=$A$270,$D$270*$P$6,D332*$P$6),2)</f>
        <v>18.9</v>
      </c>
      <c r="H332" s="177" t="n">
        <f aca="false">TRUNC($P$9,2)</f>
        <v>2.29</v>
      </c>
      <c r="I332" s="177" t="n">
        <f aca="false">TRUNC(IF(A332&lt;$A$427,$D$427*$R$10+$P$10,IF(A332&gt;$A$782,$D$782*$R$10+$P$10,D332*$R$10+$P$10)),2)</f>
        <v>77.71</v>
      </c>
      <c r="J332" s="174" t="n">
        <f aca="false">TRUNC(IF(A332&lt;$A$427,($D$427*$R$11)+$P$11,IF(A332&gt;$A$782,$D$782*$R$11+$P$11,D332*$R$11+$P$11)),2)</f>
        <v>194.03</v>
      </c>
      <c r="K332" s="176" t="n">
        <f aca="false">TRUNC(IF(A332&lt;$A$427,$D$427*$R$12+$P$12,IF(A332&gt;$A$782,$D$782*$R$12+$P$12,D332*$R$12+$P$12)),2)</f>
        <v>138.66</v>
      </c>
      <c r="L332" s="179" t="n">
        <f aca="false">B332</f>
        <v>429</v>
      </c>
      <c r="M332" s="180" t="n">
        <f aca="false">A332</f>
        <v>384</v>
      </c>
      <c r="N332" s="181" t="n">
        <f aca="false">B332</f>
        <v>429</v>
      </c>
      <c r="O332" s="182" t="n">
        <f aca="false">A332</f>
        <v>384</v>
      </c>
      <c r="U332" s="171"/>
    </row>
    <row r="333" s="20" customFormat="true" ht="15.75" hidden="false" customHeight="true" outlineLevel="0" collapsed="false">
      <c r="A333" s="156" t="n">
        <v>385</v>
      </c>
      <c r="B333" s="157" t="n">
        <v>430</v>
      </c>
      <c r="C333" s="158" t="n">
        <f aca="false">ROUND($P$1*A333,2)</f>
        <v>22743.26</v>
      </c>
      <c r="D333" s="159" t="n">
        <f aca="false">TRUNC(C333/12,2)</f>
        <v>1895.27</v>
      </c>
      <c r="E333" s="160" t="n">
        <f aca="false">TRUNC(D333*$P$3,2)</f>
        <v>210.37</v>
      </c>
      <c r="F333" s="161" t="n">
        <f aca="false">TRUNC(IF(A333&lt;=$A$270,$D$270*$P$5,D333*$P$5),2)</f>
        <v>56.85</v>
      </c>
      <c r="G333" s="162" t="n">
        <f aca="false">TRUNC(IF(A333&lt;=$A$270,$D$270*$P$6,D333*$P$6),2)</f>
        <v>18.95</v>
      </c>
      <c r="H333" s="161" t="n">
        <f aca="false">TRUNC($P$9,2)</f>
        <v>2.29</v>
      </c>
      <c r="I333" s="161" t="n">
        <f aca="false">TRUNC(IF(A333&lt;$A$427,$D$427*$R$10+$P$10,IF(A333&gt;$A$782,$D$782*$R$10+$P$10,D333*$R$10+$P$10)),2)</f>
        <v>77.71</v>
      </c>
      <c r="J333" s="158" t="n">
        <f aca="false">TRUNC(IF(A333&lt;$A$427,($D$427*$R$11)+$P$11,IF(A333&gt;$A$782,$D$782*$R$11+$P$11,D333*$R$11+$P$11)),2)</f>
        <v>194.03</v>
      </c>
      <c r="K333" s="160" t="n">
        <f aca="false">TRUNC(IF(A333&lt;$A$427,$D$427*$R$12+$P$12,IF(A333&gt;$A$782,$D$782*$R$12+$P$12,D333*$R$12+$P$12)),2)</f>
        <v>138.66</v>
      </c>
      <c r="L333" s="163" t="n">
        <f aca="false">B333</f>
        <v>430</v>
      </c>
      <c r="M333" s="164" t="n">
        <f aca="false">A333</f>
        <v>385</v>
      </c>
      <c r="N333" s="165" t="n">
        <f aca="false">B333</f>
        <v>430</v>
      </c>
      <c r="O333" s="166" t="n">
        <f aca="false">A333</f>
        <v>385</v>
      </c>
      <c r="U333" s="171"/>
    </row>
    <row r="334" s="20" customFormat="true" ht="15.75" hidden="false" customHeight="true" outlineLevel="0" collapsed="false">
      <c r="A334" s="172" t="n">
        <v>386</v>
      </c>
      <c r="B334" s="173" t="n">
        <v>431</v>
      </c>
      <c r="C334" s="174" t="n">
        <f aca="false">ROUND($P$1*A334,2)</f>
        <v>22802.33</v>
      </c>
      <c r="D334" s="175" t="n">
        <f aca="false">TRUNC(C334/12,2)</f>
        <v>1900.19</v>
      </c>
      <c r="E334" s="176" t="n">
        <f aca="false">TRUNC(D334*$P$3,2)</f>
        <v>210.92</v>
      </c>
      <c r="F334" s="177" t="n">
        <f aca="false">TRUNC(IF(A334&lt;=$A$270,$D$270*$P$5,D334*$P$5),2)</f>
        <v>57</v>
      </c>
      <c r="G334" s="178" t="n">
        <f aca="false">TRUNC(IF(A334&lt;=$A$270,$D$270*$P$6,D334*$P$6),2)</f>
        <v>19</v>
      </c>
      <c r="H334" s="177" t="n">
        <f aca="false">TRUNC($P$9,2)</f>
        <v>2.29</v>
      </c>
      <c r="I334" s="177" t="n">
        <f aca="false">TRUNC(IF(A334&lt;$A$427,$D$427*$R$10+$P$10,IF(A334&gt;$A$782,$D$782*$R$10+$P$10,D334*$R$10+$P$10)),2)</f>
        <v>77.71</v>
      </c>
      <c r="J334" s="174" t="n">
        <f aca="false">TRUNC(IF(A334&lt;$A$427,($D$427*$R$11)+$P$11,IF(A334&gt;$A$782,$D$782*$R$11+$P$11,D334*$R$11+$P$11)),2)</f>
        <v>194.03</v>
      </c>
      <c r="K334" s="176" t="n">
        <f aca="false">TRUNC(IF(A334&lt;$A$427,$D$427*$R$12+$P$12,IF(A334&gt;$A$782,$D$782*$R$12+$P$12,D334*$R$12+$P$12)),2)</f>
        <v>138.66</v>
      </c>
      <c r="L334" s="179" t="n">
        <f aca="false">B334</f>
        <v>431</v>
      </c>
      <c r="M334" s="180" t="n">
        <f aca="false">A334</f>
        <v>386</v>
      </c>
      <c r="N334" s="181" t="n">
        <f aca="false">B334</f>
        <v>431</v>
      </c>
      <c r="O334" s="182" t="n">
        <f aca="false">A334</f>
        <v>386</v>
      </c>
      <c r="U334" s="171"/>
    </row>
    <row r="335" s="20" customFormat="true" ht="15.75" hidden="false" customHeight="true" outlineLevel="0" collapsed="false">
      <c r="A335" s="156" t="n">
        <v>387</v>
      </c>
      <c r="B335" s="157" t="n">
        <v>432</v>
      </c>
      <c r="C335" s="158" t="n">
        <f aca="false">ROUND($P$1*A335,2)</f>
        <v>22861.41</v>
      </c>
      <c r="D335" s="159" t="n">
        <f aca="false">TRUNC(C335/12,2)</f>
        <v>1905.11</v>
      </c>
      <c r="E335" s="160" t="n">
        <f aca="false">TRUNC(D335*$P$3,2)</f>
        <v>211.46</v>
      </c>
      <c r="F335" s="161" t="n">
        <f aca="false">TRUNC(IF(A335&lt;=$A$270,$D$270*$P$5,D335*$P$5),2)</f>
        <v>57.15</v>
      </c>
      <c r="G335" s="162" t="n">
        <f aca="false">TRUNC(IF(A335&lt;=$A$270,$D$270*$P$6,D335*$P$6),2)</f>
        <v>19.05</v>
      </c>
      <c r="H335" s="161" t="n">
        <f aca="false">TRUNC($P$9,2)</f>
        <v>2.29</v>
      </c>
      <c r="I335" s="161" t="n">
        <f aca="false">TRUNC(IF(A335&lt;$A$427,$D$427*$R$10+$P$10,IF(A335&gt;$A$782,$D$782*$R$10+$P$10,D335*$R$10+$P$10)),2)</f>
        <v>77.71</v>
      </c>
      <c r="J335" s="158" t="n">
        <f aca="false">TRUNC(IF(A335&lt;$A$427,($D$427*$R$11)+$P$11,IF(A335&gt;$A$782,$D$782*$R$11+$P$11,D335*$R$11+$P$11)),2)</f>
        <v>194.03</v>
      </c>
      <c r="K335" s="160" t="n">
        <f aca="false">TRUNC(IF(A335&lt;$A$427,$D$427*$R$12+$P$12,IF(A335&gt;$A$782,$D$782*$R$12+$P$12,D335*$R$12+$P$12)),2)</f>
        <v>138.66</v>
      </c>
      <c r="L335" s="163" t="n">
        <f aca="false">B335</f>
        <v>432</v>
      </c>
      <c r="M335" s="164" t="n">
        <f aca="false">A335</f>
        <v>387</v>
      </c>
      <c r="N335" s="165" t="n">
        <f aca="false">B335</f>
        <v>432</v>
      </c>
      <c r="O335" s="166" t="n">
        <f aca="false">A335</f>
        <v>387</v>
      </c>
      <c r="U335" s="171"/>
    </row>
    <row r="336" s="20" customFormat="true" ht="15.75" hidden="false" customHeight="true" outlineLevel="0" collapsed="false">
      <c r="A336" s="172" t="n">
        <v>387</v>
      </c>
      <c r="B336" s="173" t="n">
        <v>433</v>
      </c>
      <c r="C336" s="174" t="n">
        <f aca="false">ROUND($P$1*A336,2)</f>
        <v>22861.41</v>
      </c>
      <c r="D336" s="175" t="n">
        <f aca="false">TRUNC(C336/12,2)</f>
        <v>1905.11</v>
      </c>
      <c r="E336" s="176" t="n">
        <f aca="false">TRUNC(D336*$P$3,2)</f>
        <v>211.46</v>
      </c>
      <c r="F336" s="177" t="n">
        <f aca="false">TRUNC(IF(A336&lt;=$A$270,$D$270*$P$5,D336*$P$5),2)</f>
        <v>57.15</v>
      </c>
      <c r="G336" s="178" t="n">
        <f aca="false">TRUNC(IF(A336&lt;=$A$270,$D$270*$P$6,D336*$P$6),2)</f>
        <v>19.05</v>
      </c>
      <c r="H336" s="177" t="n">
        <f aca="false">TRUNC($P$9,2)</f>
        <v>2.29</v>
      </c>
      <c r="I336" s="177" t="n">
        <f aca="false">TRUNC(IF(A336&lt;$A$427,$D$427*$R$10+$P$10,IF(A336&gt;$A$782,$D$782*$R$10+$P$10,D336*$R$10+$P$10)),2)</f>
        <v>77.71</v>
      </c>
      <c r="J336" s="174" t="n">
        <f aca="false">TRUNC(IF(A336&lt;$A$427,($D$427*$R$11)+$P$11,IF(A336&gt;$A$782,$D$782*$R$11+$P$11,D336*$R$11+$P$11)),2)</f>
        <v>194.03</v>
      </c>
      <c r="K336" s="176" t="n">
        <f aca="false">TRUNC(IF(A336&lt;$A$427,$D$427*$R$12+$P$12,IF(A336&gt;$A$782,$D$782*$R$12+$P$12,D336*$R$12+$P$12)),2)</f>
        <v>138.66</v>
      </c>
      <c r="L336" s="179" t="n">
        <f aca="false">B336</f>
        <v>433</v>
      </c>
      <c r="M336" s="180" t="n">
        <f aca="false">A336</f>
        <v>387</v>
      </c>
      <c r="N336" s="181" t="n">
        <f aca="false">B336</f>
        <v>433</v>
      </c>
      <c r="O336" s="182" t="n">
        <f aca="false">A336</f>
        <v>387</v>
      </c>
      <c r="U336" s="171"/>
    </row>
    <row r="337" s="20" customFormat="true" ht="15.75" hidden="false" customHeight="true" outlineLevel="0" collapsed="false">
      <c r="A337" s="156" t="n">
        <v>388</v>
      </c>
      <c r="B337" s="157" t="n">
        <v>434</v>
      </c>
      <c r="C337" s="158" t="n">
        <f aca="false">ROUND($P$1*A337,2)</f>
        <v>22920.48</v>
      </c>
      <c r="D337" s="159" t="n">
        <f aca="false">TRUNC(C337/12,2)</f>
        <v>1910.04</v>
      </c>
      <c r="E337" s="160" t="n">
        <f aca="false">TRUNC(D337*$P$3,2)</f>
        <v>212.01</v>
      </c>
      <c r="F337" s="161" t="n">
        <f aca="false">TRUNC(IF(A337&lt;=$A$270,$D$270*$P$5,D337*$P$5),2)</f>
        <v>57.3</v>
      </c>
      <c r="G337" s="162" t="n">
        <f aca="false">TRUNC(IF(A337&lt;=$A$270,$D$270*$P$6,D337*$P$6),2)</f>
        <v>19.1</v>
      </c>
      <c r="H337" s="161" t="n">
        <f aca="false">TRUNC($P$9,2)</f>
        <v>2.29</v>
      </c>
      <c r="I337" s="161" t="n">
        <f aca="false">TRUNC(IF(A337&lt;$A$427,$D$427*$R$10+$P$10,IF(A337&gt;$A$782,$D$782*$R$10+$P$10,D337*$R$10+$P$10)),2)</f>
        <v>77.71</v>
      </c>
      <c r="J337" s="158" t="n">
        <f aca="false">TRUNC(IF(A337&lt;$A$427,($D$427*$R$11)+$P$11,IF(A337&gt;$A$782,$D$782*$R$11+$P$11,D337*$R$11+$P$11)),2)</f>
        <v>194.03</v>
      </c>
      <c r="K337" s="160" t="n">
        <f aca="false">TRUNC(IF(A337&lt;$A$427,$D$427*$R$12+$P$12,IF(A337&gt;$A$782,$D$782*$R$12+$P$12,D337*$R$12+$P$12)),2)</f>
        <v>138.66</v>
      </c>
      <c r="L337" s="163" t="n">
        <f aca="false">B337</f>
        <v>434</v>
      </c>
      <c r="M337" s="164" t="n">
        <f aca="false">A337</f>
        <v>388</v>
      </c>
      <c r="N337" s="165" t="n">
        <f aca="false">B337</f>
        <v>434</v>
      </c>
      <c r="O337" s="166" t="n">
        <f aca="false">A337</f>
        <v>388</v>
      </c>
      <c r="U337" s="171"/>
    </row>
    <row r="338" s="20" customFormat="true" ht="15.75" hidden="false" customHeight="true" outlineLevel="0" collapsed="false">
      <c r="A338" s="172" t="n">
        <v>389</v>
      </c>
      <c r="B338" s="173" t="n">
        <v>435</v>
      </c>
      <c r="C338" s="174" t="n">
        <f aca="false">ROUND($P$1*A338,2)</f>
        <v>22979.55</v>
      </c>
      <c r="D338" s="175" t="n">
        <f aca="false">TRUNC(C338/12,2)</f>
        <v>1914.96</v>
      </c>
      <c r="E338" s="176" t="n">
        <f aca="false">TRUNC(D338*$P$3,2)</f>
        <v>212.56</v>
      </c>
      <c r="F338" s="177" t="n">
        <f aca="false">TRUNC(IF(A338&lt;=$A$270,$D$270*$P$5,D338*$P$5),2)</f>
        <v>57.44</v>
      </c>
      <c r="G338" s="178" t="n">
        <f aca="false">TRUNC(IF(A338&lt;=$A$270,$D$270*$P$6,D338*$P$6),2)</f>
        <v>19.14</v>
      </c>
      <c r="H338" s="177" t="n">
        <f aca="false">TRUNC($P$9,2)</f>
        <v>2.29</v>
      </c>
      <c r="I338" s="177" t="n">
        <f aca="false">TRUNC(IF(A338&lt;$A$427,$D$427*$R$10+$P$10,IF(A338&gt;$A$782,$D$782*$R$10+$P$10,D338*$R$10+$P$10)),2)</f>
        <v>77.71</v>
      </c>
      <c r="J338" s="174" t="n">
        <f aca="false">TRUNC(IF(A338&lt;$A$427,($D$427*$R$11)+$P$11,IF(A338&gt;$A$782,$D$782*$R$11+$P$11,D338*$R$11+$P$11)),2)</f>
        <v>194.03</v>
      </c>
      <c r="K338" s="176" t="n">
        <f aca="false">TRUNC(IF(A338&lt;$A$427,$D$427*$R$12+$P$12,IF(A338&gt;$A$782,$D$782*$R$12+$P$12,D338*$R$12+$P$12)),2)</f>
        <v>138.66</v>
      </c>
      <c r="L338" s="179" t="n">
        <f aca="false">B338</f>
        <v>435</v>
      </c>
      <c r="M338" s="180" t="n">
        <f aca="false">A338</f>
        <v>389</v>
      </c>
      <c r="N338" s="181" t="n">
        <f aca="false">B338</f>
        <v>435</v>
      </c>
      <c r="O338" s="182" t="n">
        <f aca="false">A338</f>
        <v>389</v>
      </c>
      <c r="U338" s="171"/>
    </row>
    <row r="339" s="20" customFormat="true" ht="15.75" hidden="false" customHeight="true" outlineLevel="0" collapsed="false">
      <c r="A339" s="156" t="n">
        <v>389</v>
      </c>
      <c r="B339" s="157" t="n">
        <v>436</v>
      </c>
      <c r="C339" s="158" t="n">
        <f aca="false">ROUND($P$1*A339,2)</f>
        <v>22979.55</v>
      </c>
      <c r="D339" s="159" t="n">
        <f aca="false">TRUNC(C339/12,2)</f>
        <v>1914.96</v>
      </c>
      <c r="E339" s="160" t="n">
        <f aca="false">TRUNC(D339*$P$3,2)</f>
        <v>212.56</v>
      </c>
      <c r="F339" s="161" t="n">
        <f aca="false">TRUNC(IF(A339&lt;=$A$270,$D$270*$P$5,D339*$P$5),2)</f>
        <v>57.44</v>
      </c>
      <c r="G339" s="162" t="n">
        <f aca="false">TRUNC(IF(A339&lt;=$A$270,$D$270*$P$6,D339*$P$6),2)</f>
        <v>19.14</v>
      </c>
      <c r="H339" s="161" t="n">
        <f aca="false">TRUNC($P$9,2)</f>
        <v>2.29</v>
      </c>
      <c r="I339" s="161" t="n">
        <f aca="false">TRUNC(IF(A339&lt;$A$427,$D$427*$R$10+$P$10,IF(A339&gt;$A$782,$D$782*$R$10+$P$10,D339*$R$10+$P$10)),2)</f>
        <v>77.71</v>
      </c>
      <c r="J339" s="158" t="n">
        <f aca="false">TRUNC(IF(A339&lt;$A$427,($D$427*$R$11)+$P$11,IF(A339&gt;$A$782,$D$782*$R$11+$P$11,D339*$R$11+$P$11)),2)</f>
        <v>194.03</v>
      </c>
      <c r="K339" s="160" t="n">
        <f aca="false">TRUNC(IF(A339&lt;$A$427,$D$427*$R$12+$P$12,IF(A339&gt;$A$782,$D$782*$R$12+$P$12,D339*$R$12+$P$12)),2)</f>
        <v>138.66</v>
      </c>
      <c r="L339" s="163" t="n">
        <f aca="false">B339</f>
        <v>436</v>
      </c>
      <c r="M339" s="164" t="n">
        <f aca="false">A339</f>
        <v>389</v>
      </c>
      <c r="N339" s="165" t="n">
        <f aca="false">B339</f>
        <v>436</v>
      </c>
      <c r="O339" s="166" t="n">
        <f aca="false">A339</f>
        <v>389</v>
      </c>
      <c r="U339" s="171"/>
    </row>
    <row r="340" s="20" customFormat="true" ht="15.75" hidden="false" customHeight="true" outlineLevel="0" collapsed="false">
      <c r="A340" s="172" t="n">
        <v>390</v>
      </c>
      <c r="B340" s="173" t="n">
        <v>437</v>
      </c>
      <c r="C340" s="174" t="n">
        <f aca="false">ROUND($P$1*A340,2)</f>
        <v>23038.63</v>
      </c>
      <c r="D340" s="175" t="n">
        <f aca="false">TRUNC(C340/12,2)</f>
        <v>1919.88</v>
      </c>
      <c r="E340" s="176" t="n">
        <f aca="false">TRUNC(D340*$P$3,2)</f>
        <v>213.1</v>
      </c>
      <c r="F340" s="177" t="n">
        <f aca="false">TRUNC(IF(A340&lt;=$A$270,$D$270*$P$5,D340*$P$5),2)</f>
        <v>57.59</v>
      </c>
      <c r="G340" s="178" t="n">
        <f aca="false">TRUNC(IF(A340&lt;=$A$270,$D$270*$P$6,D340*$P$6),2)</f>
        <v>19.19</v>
      </c>
      <c r="H340" s="177" t="n">
        <f aca="false">TRUNC($P$9,2)</f>
        <v>2.29</v>
      </c>
      <c r="I340" s="177" t="n">
        <f aca="false">TRUNC(IF(A340&lt;$A$427,$D$427*$R$10+$P$10,IF(A340&gt;$A$782,$D$782*$R$10+$P$10,D340*$R$10+$P$10)),2)</f>
        <v>77.71</v>
      </c>
      <c r="J340" s="174" t="n">
        <f aca="false">TRUNC(IF(A340&lt;$A$427,($D$427*$R$11)+$P$11,IF(A340&gt;$A$782,$D$782*$R$11+$P$11,D340*$R$11+$P$11)),2)</f>
        <v>194.03</v>
      </c>
      <c r="K340" s="176" t="n">
        <f aca="false">TRUNC(IF(A340&lt;$A$427,$D$427*$R$12+$P$12,IF(A340&gt;$A$782,$D$782*$R$12+$P$12,D340*$R$12+$P$12)),2)</f>
        <v>138.66</v>
      </c>
      <c r="L340" s="179" t="n">
        <f aca="false">B340</f>
        <v>437</v>
      </c>
      <c r="M340" s="180" t="n">
        <f aca="false">A340</f>
        <v>390</v>
      </c>
      <c r="N340" s="181" t="n">
        <f aca="false">B340</f>
        <v>437</v>
      </c>
      <c r="O340" s="182" t="n">
        <f aca="false">A340</f>
        <v>390</v>
      </c>
      <c r="U340" s="171"/>
    </row>
    <row r="341" s="20" customFormat="true" ht="15.75" hidden="false" customHeight="true" outlineLevel="0" collapsed="false">
      <c r="A341" s="156" t="n">
        <v>391</v>
      </c>
      <c r="B341" s="157" t="n">
        <v>438</v>
      </c>
      <c r="C341" s="158" t="n">
        <f aca="false">ROUND($P$1*A341,2)</f>
        <v>23097.7</v>
      </c>
      <c r="D341" s="159" t="n">
        <f aca="false">TRUNC(C341/12,2)</f>
        <v>1924.8</v>
      </c>
      <c r="E341" s="160" t="n">
        <f aca="false">TRUNC(D341*$P$3,2)</f>
        <v>213.65</v>
      </c>
      <c r="F341" s="161" t="n">
        <f aca="false">TRUNC(IF(A341&lt;=$A$270,$D$270*$P$5,D341*$P$5),2)</f>
        <v>57.74</v>
      </c>
      <c r="G341" s="162" t="n">
        <f aca="false">TRUNC(IF(A341&lt;=$A$270,$D$270*$P$6,D341*$P$6),2)</f>
        <v>19.24</v>
      </c>
      <c r="H341" s="161" t="n">
        <f aca="false">TRUNC($P$9,2)</f>
        <v>2.29</v>
      </c>
      <c r="I341" s="161" t="n">
        <f aca="false">TRUNC(IF(A341&lt;$A$427,$D$427*$R$10+$P$10,IF(A341&gt;$A$782,$D$782*$R$10+$P$10,D341*$R$10+$P$10)),2)</f>
        <v>77.71</v>
      </c>
      <c r="J341" s="158" t="n">
        <f aca="false">TRUNC(IF(A341&lt;$A$427,($D$427*$R$11)+$P$11,IF(A341&gt;$A$782,$D$782*$R$11+$P$11,D341*$R$11+$P$11)),2)</f>
        <v>194.03</v>
      </c>
      <c r="K341" s="160" t="n">
        <f aca="false">TRUNC(IF(A341&lt;$A$427,$D$427*$R$12+$P$12,IF(A341&gt;$A$782,$D$782*$R$12+$P$12,D341*$R$12+$P$12)),2)</f>
        <v>138.66</v>
      </c>
      <c r="L341" s="163" t="n">
        <f aca="false">B341</f>
        <v>438</v>
      </c>
      <c r="M341" s="164" t="n">
        <f aca="false">A341</f>
        <v>391</v>
      </c>
      <c r="N341" s="165" t="n">
        <f aca="false">B341</f>
        <v>438</v>
      </c>
      <c r="O341" s="166" t="n">
        <f aca="false">A341</f>
        <v>391</v>
      </c>
      <c r="U341" s="171"/>
    </row>
    <row r="342" s="20" customFormat="true" ht="15.75" hidden="false" customHeight="true" outlineLevel="0" collapsed="false">
      <c r="A342" s="172" t="n">
        <v>392</v>
      </c>
      <c r="B342" s="173" t="n">
        <v>439</v>
      </c>
      <c r="C342" s="174" t="n">
        <f aca="false">ROUND($P$1*A342,2)</f>
        <v>23156.77</v>
      </c>
      <c r="D342" s="175" t="n">
        <f aca="false">TRUNC(C342/12,2)</f>
        <v>1929.73</v>
      </c>
      <c r="E342" s="176" t="n">
        <f aca="false">TRUNC(D342*$P$3,2)</f>
        <v>214.2</v>
      </c>
      <c r="F342" s="177" t="n">
        <f aca="false">TRUNC(IF(A342&lt;=$A$270,$D$270*$P$5,D342*$P$5),2)</f>
        <v>57.89</v>
      </c>
      <c r="G342" s="178" t="n">
        <f aca="false">TRUNC(IF(A342&lt;=$A$270,$D$270*$P$6,D342*$P$6),2)</f>
        <v>19.29</v>
      </c>
      <c r="H342" s="177" t="n">
        <f aca="false">TRUNC($P$9,2)</f>
        <v>2.29</v>
      </c>
      <c r="I342" s="177" t="n">
        <f aca="false">TRUNC(IF(A342&lt;$A$427,$D$427*$R$10+$P$10,IF(A342&gt;$A$782,$D$782*$R$10+$P$10,D342*$R$10+$P$10)),2)</f>
        <v>77.71</v>
      </c>
      <c r="J342" s="174" t="n">
        <f aca="false">TRUNC(IF(A342&lt;$A$427,($D$427*$R$11)+$P$11,IF(A342&gt;$A$782,$D$782*$R$11+$P$11,D342*$R$11+$P$11)),2)</f>
        <v>194.03</v>
      </c>
      <c r="K342" s="176" t="n">
        <f aca="false">TRUNC(IF(A342&lt;$A$427,$D$427*$R$12+$P$12,IF(A342&gt;$A$782,$D$782*$R$12+$P$12,D342*$R$12+$P$12)),2)</f>
        <v>138.66</v>
      </c>
      <c r="L342" s="179" t="n">
        <f aca="false">B342</f>
        <v>439</v>
      </c>
      <c r="M342" s="180" t="n">
        <f aca="false">A342</f>
        <v>392</v>
      </c>
      <c r="N342" s="181" t="n">
        <f aca="false">B342</f>
        <v>439</v>
      </c>
      <c r="O342" s="182" t="n">
        <f aca="false">A342</f>
        <v>392</v>
      </c>
      <c r="U342" s="171"/>
    </row>
    <row r="343" s="20" customFormat="true" ht="15.75" hidden="false" customHeight="true" outlineLevel="0" collapsed="false">
      <c r="A343" s="156" t="n">
        <v>392</v>
      </c>
      <c r="B343" s="157" t="n">
        <v>440</v>
      </c>
      <c r="C343" s="158" t="n">
        <f aca="false">ROUND($P$1*A343,2)</f>
        <v>23156.77</v>
      </c>
      <c r="D343" s="159" t="n">
        <f aca="false">TRUNC(C343/12,2)</f>
        <v>1929.73</v>
      </c>
      <c r="E343" s="160" t="n">
        <f aca="false">TRUNC(D343*$P$3,2)</f>
        <v>214.2</v>
      </c>
      <c r="F343" s="161" t="n">
        <f aca="false">TRUNC(IF(A343&lt;=$A$270,$D$270*$P$5,D343*$P$5),2)</f>
        <v>57.89</v>
      </c>
      <c r="G343" s="162" t="n">
        <f aca="false">TRUNC(IF(A343&lt;=$A$270,$D$270*$P$6,D343*$P$6),2)</f>
        <v>19.29</v>
      </c>
      <c r="H343" s="161" t="n">
        <f aca="false">TRUNC($P$9,2)</f>
        <v>2.29</v>
      </c>
      <c r="I343" s="161" t="n">
        <f aca="false">TRUNC(IF(A343&lt;$A$427,$D$427*$R$10+$P$10,IF(A343&gt;$A$782,$D$782*$R$10+$P$10,D343*$R$10+$P$10)),2)</f>
        <v>77.71</v>
      </c>
      <c r="J343" s="158" t="n">
        <f aca="false">TRUNC(IF(A343&lt;$A$427,($D$427*$R$11)+$P$11,IF(A343&gt;$A$782,$D$782*$R$11+$P$11,D343*$R$11+$P$11)),2)</f>
        <v>194.03</v>
      </c>
      <c r="K343" s="160" t="n">
        <f aca="false">TRUNC(IF(A343&lt;$A$427,$D$427*$R$12+$P$12,IF(A343&gt;$A$782,$D$782*$R$12+$P$12,D343*$R$12+$P$12)),2)</f>
        <v>138.66</v>
      </c>
      <c r="L343" s="163" t="n">
        <f aca="false">B343</f>
        <v>440</v>
      </c>
      <c r="M343" s="164" t="n">
        <f aca="false">A343</f>
        <v>392</v>
      </c>
      <c r="N343" s="165" t="n">
        <f aca="false">B343</f>
        <v>440</v>
      </c>
      <c r="O343" s="166" t="n">
        <f aca="false">A343</f>
        <v>392</v>
      </c>
      <c r="U343" s="171"/>
    </row>
    <row r="344" s="20" customFormat="true" ht="15.75" hidden="false" customHeight="true" outlineLevel="0" collapsed="false">
      <c r="A344" s="172" t="n">
        <v>393</v>
      </c>
      <c r="B344" s="173" t="n">
        <v>441</v>
      </c>
      <c r="C344" s="174" t="n">
        <f aca="false">ROUND($P$1*A344,2)</f>
        <v>23215.85</v>
      </c>
      <c r="D344" s="175" t="n">
        <f aca="false">TRUNC(C344/12,2)</f>
        <v>1934.65</v>
      </c>
      <c r="E344" s="176" t="n">
        <f aca="false">TRUNC(D344*$P$3,2)</f>
        <v>214.74</v>
      </c>
      <c r="F344" s="177" t="n">
        <f aca="false">TRUNC(IF(A344&lt;=$A$270,$D$270*$P$5,D344*$P$5),2)</f>
        <v>58.03</v>
      </c>
      <c r="G344" s="178" t="n">
        <f aca="false">TRUNC(IF(A344&lt;=$A$270,$D$270*$P$6,D344*$P$6),2)</f>
        <v>19.34</v>
      </c>
      <c r="H344" s="177" t="n">
        <f aca="false">TRUNC($P$9,2)</f>
        <v>2.29</v>
      </c>
      <c r="I344" s="177" t="n">
        <f aca="false">TRUNC(IF(A344&lt;$A$427,$D$427*$R$10+$P$10,IF(A344&gt;$A$782,$D$782*$R$10+$P$10,D344*$R$10+$P$10)),2)</f>
        <v>77.71</v>
      </c>
      <c r="J344" s="174" t="n">
        <f aca="false">TRUNC(IF(A344&lt;$A$427,($D$427*$R$11)+$P$11,IF(A344&gt;$A$782,$D$782*$R$11+$P$11,D344*$R$11+$P$11)),2)</f>
        <v>194.03</v>
      </c>
      <c r="K344" s="176" t="n">
        <f aca="false">TRUNC(IF(A344&lt;$A$427,$D$427*$R$12+$P$12,IF(A344&gt;$A$782,$D$782*$R$12+$P$12,D344*$R$12+$P$12)),2)</f>
        <v>138.66</v>
      </c>
      <c r="L344" s="179" t="n">
        <f aca="false">B344</f>
        <v>441</v>
      </c>
      <c r="M344" s="180" t="n">
        <f aca="false">A344</f>
        <v>393</v>
      </c>
      <c r="N344" s="181" t="n">
        <f aca="false">B344</f>
        <v>441</v>
      </c>
      <c r="O344" s="182" t="n">
        <f aca="false">A344</f>
        <v>393</v>
      </c>
      <c r="U344" s="171"/>
    </row>
    <row r="345" s="20" customFormat="true" ht="15.75" hidden="false" customHeight="true" outlineLevel="0" collapsed="false">
      <c r="A345" s="156" t="n">
        <v>394</v>
      </c>
      <c r="B345" s="157" t="n">
        <v>442</v>
      </c>
      <c r="C345" s="158" t="n">
        <f aca="false">ROUND($P$1*A345,2)</f>
        <v>23274.92</v>
      </c>
      <c r="D345" s="159" t="n">
        <f aca="false">TRUNC(C345/12,2)</f>
        <v>1939.57</v>
      </c>
      <c r="E345" s="160" t="n">
        <f aca="false">TRUNC(D345*$P$3,2)</f>
        <v>215.29</v>
      </c>
      <c r="F345" s="161" t="n">
        <f aca="false">TRUNC(IF(A345&lt;=$A$270,$D$270*$P$5,D345*$P$5),2)</f>
        <v>58.18</v>
      </c>
      <c r="G345" s="162" t="n">
        <f aca="false">TRUNC(IF(A345&lt;=$A$270,$D$270*$P$6,D345*$P$6),2)</f>
        <v>19.39</v>
      </c>
      <c r="H345" s="161" t="n">
        <f aca="false">TRUNC($P$9,2)</f>
        <v>2.29</v>
      </c>
      <c r="I345" s="161" t="n">
        <f aca="false">TRUNC(IF(A345&lt;$A$427,$D$427*$R$10+$P$10,IF(A345&gt;$A$782,$D$782*$R$10+$P$10,D345*$R$10+$P$10)),2)</f>
        <v>77.71</v>
      </c>
      <c r="J345" s="158" t="n">
        <f aca="false">TRUNC(IF(A345&lt;$A$427,($D$427*$R$11)+$P$11,IF(A345&gt;$A$782,$D$782*$R$11+$P$11,D345*$R$11+$P$11)),2)</f>
        <v>194.03</v>
      </c>
      <c r="K345" s="160" t="n">
        <f aca="false">TRUNC(IF(A345&lt;$A$427,$D$427*$R$12+$P$12,IF(A345&gt;$A$782,$D$782*$R$12+$P$12,D345*$R$12+$P$12)),2)</f>
        <v>138.66</v>
      </c>
      <c r="L345" s="163" t="n">
        <f aca="false">B345</f>
        <v>442</v>
      </c>
      <c r="M345" s="164" t="n">
        <f aca="false">A345</f>
        <v>394</v>
      </c>
      <c r="N345" s="165" t="n">
        <f aca="false">B345</f>
        <v>442</v>
      </c>
      <c r="O345" s="166" t="n">
        <f aca="false">A345</f>
        <v>394</v>
      </c>
      <c r="U345" s="171"/>
    </row>
    <row r="346" s="20" customFormat="true" ht="15.75" hidden="false" customHeight="true" outlineLevel="0" collapsed="false">
      <c r="A346" s="172" t="n">
        <v>395</v>
      </c>
      <c r="B346" s="173" t="n">
        <v>443</v>
      </c>
      <c r="C346" s="174" t="n">
        <f aca="false">ROUND($P$1*A346,2)</f>
        <v>23333.99</v>
      </c>
      <c r="D346" s="175" t="n">
        <f aca="false">TRUNC(C346/12,2)</f>
        <v>1944.49</v>
      </c>
      <c r="E346" s="176" t="n">
        <f aca="false">TRUNC(D346*$P$3,2)</f>
        <v>215.83</v>
      </c>
      <c r="F346" s="177" t="n">
        <f aca="false">TRUNC(IF(A346&lt;=$A$270,$D$270*$P$5,D346*$P$5),2)</f>
        <v>58.33</v>
      </c>
      <c r="G346" s="178" t="n">
        <f aca="false">TRUNC(IF(A346&lt;=$A$270,$D$270*$P$6,D346*$P$6),2)</f>
        <v>19.44</v>
      </c>
      <c r="H346" s="177" t="n">
        <f aca="false">TRUNC($P$9,2)</f>
        <v>2.29</v>
      </c>
      <c r="I346" s="177" t="n">
        <f aca="false">TRUNC(IF(A346&lt;$A$427,$D$427*$R$10+$P$10,IF(A346&gt;$A$782,$D$782*$R$10+$P$10,D346*$R$10+$P$10)),2)</f>
        <v>77.71</v>
      </c>
      <c r="J346" s="174" t="n">
        <f aca="false">TRUNC(IF(A346&lt;$A$427,($D$427*$R$11)+$P$11,IF(A346&gt;$A$782,$D$782*$R$11+$P$11,D346*$R$11+$P$11)),2)</f>
        <v>194.03</v>
      </c>
      <c r="K346" s="176" t="n">
        <f aca="false">TRUNC(IF(A346&lt;$A$427,$D$427*$R$12+$P$12,IF(A346&gt;$A$782,$D$782*$R$12+$P$12,D346*$R$12+$P$12)),2)</f>
        <v>138.66</v>
      </c>
      <c r="L346" s="179" t="n">
        <f aca="false">B346</f>
        <v>443</v>
      </c>
      <c r="M346" s="180" t="n">
        <f aca="false">A346</f>
        <v>395</v>
      </c>
      <c r="N346" s="181" t="n">
        <f aca="false">B346</f>
        <v>443</v>
      </c>
      <c r="O346" s="182" t="n">
        <f aca="false">A346</f>
        <v>395</v>
      </c>
      <c r="U346" s="171"/>
    </row>
    <row r="347" s="20" customFormat="true" ht="15.75" hidden="false" customHeight="true" outlineLevel="0" collapsed="false">
      <c r="A347" s="156" t="n">
        <v>395</v>
      </c>
      <c r="B347" s="157" t="n">
        <v>444</v>
      </c>
      <c r="C347" s="158" t="n">
        <f aca="false">ROUND($P$1*A347,2)</f>
        <v>23333.99</v>
      </c>
      <c r="D347" s="159" t="n">
        <f aca="false">TRUNC(C347/12,2)</f>
        <v>1944.49</v>
      </c>
      <c r="E347" s="160" t="n">
        <f aca="false">TRUNC(D347*$P$3,2)</f>
        <v>215.83</v>
      </c>
      <c r="F347" s="161" t="n">
        <f aca="false">TRUNC(IF(A347&lt;=$A$270,$D$270*$P$5,D347*$P$5),2)</f>
        <v>58.33</v>
      </c>
      <c r="G347" s="162" t="n">
        <f aca="false">TRUNC(IF(A347&lt;=$A$270,$D$270*$P$6,D347*$P$6),2)</f>
        <v>19.44</v>
      </c>
      <c r="H347" s="161" t="n">
        <f aca="false">TRUNC($P$9,2)</f>
        <v>2.29</v>
      </c>
      <c r="I347" s="161" t="n">
        <f aca="false">TRUNC(IF(A347&lt;$A$427,$D$427*$R$10+$P$10,IF(A347&gt;$A$782,$D$782*$R$10+$P$10,D347*$R$10+$P$10)),2)</f>
        <v>77.71</v>
      </c>
      <c r="J347" s="158" t="n">
        <f aca="false">TRUNC(IF(A347&lt;$A$427,($D$427*$R$11)+$P$11,IF(A347&gt;$A$782,$D$782*$R$11+$P$11,D347*$R$11+$P$11)),2)</f>
        <v>194.03</v>
      </c>
      <c r="K347" s="160" t="n">
        <f aca="false">TRUNC(IF(A347&lt;$A$427,$D$427*$R$12+$P$12,IF(A347&gt;$A$782,$D$782*$R$12+$P$12,D347*$R$12+$P$12)),2)</f>
        <v>138.66</v>
      </c>
      <c r="L347" s="163" t="n">
        <f aca="false">B347</f>
        <v>444</v>
      </c>
      <c r="M347" s="164" t="n">
        <f aca="false">A347</f>
        <v>395</v>
      </c>
      <c r="N347" s="165" t="n">
        <f aca="false">B347</f>
        <v>444</v>
      </c>
      <c r="O347" s="166" t="n">
        <f aca="false">A347</f>
        <v>395</v>
      </c>
      <c r="U347" s="171"/>
    </row>
    <row r="348" s="20" customFormat="true" ht="15.75" hidden="false" customHeight="true" outlineLevel="0" collapsed="false">
      <c r="A348" s="172" t="n">
        <v>396</v>
      </c>
      <c r="B348" s="173" t="n">
        <v>445</v>
      </c>
      <c r="C348" s="174" t="n">
        <f aca="false">ROUND($P$1*A348,2)</f>
        <v>23393.07</v>
      </c>
      <c r="D348" s="175" t="n">
        <f aca="false">TRUNC(C348/12,2)</f>
        <v>1949.42</v>
      </c>
      <c r="E348" s="176" t="n">
        <f aca="false">TRUNC(D348*$P$3,2)</f>
        <v>216.38</v>
      </c>
      <c r="F348" s="177" t="n">
        <f aca="false">TRUNC(IF(A348&lt;=$A$270,$D$270*$P$5,D348*$P$5),2)</f>
        <v>58.48</v>
      </c>
      <c r="G348" s="178" t="n">
        <f aca="false">TRUNC(IF(A348&lt;=$A$270,$D$270*$P$6,D348*$P$6),2)</f>
        <v>19.49</v>
      </c>
      <c r="H348" s="177" t="n">
        <f aca="false">TRUNC($P$9,2)</f>
        <v>2.29</v>
      </c>
      <c r="I348" s="177" t="n">
        <f aca="false">TRUNC(IF(A348&lt;$A$427,$D$427*$R$10+$P$10,IF(A348&gt;$A$782,$D$782*$R$10+$P$10,D348*$R$10+$P$10)),2)</f>
        <v>77.71</v>
      </c>
      <c r="J348" s="174" t="n">
        <f aca="false">TRUNC(IF(A348&lt;$A$427,($D$427*$R$11)+$P$11,IF(A348&gt;$A$782,$D$782*$R$11+$P$11,D348*$R$11+$P$11)),2)</f>
        <v>194.03</v>
      </c>
      <c r="K348" s="176" t="n">
        <f aca="false">TRUNC(IF(A348&lt;$A$427,$D$427*$R$12+$P$12,IF(A348&gt;$A$782,$D$782*$R$12+$P$12,D348*$R$12+$P$12)),2)</f>
        <v>138.66</v>
      </c>
      <c r="L348" s="179" t="n">
        <f aca="false">B348</f>
        <v>445</v>
      </c>
      <c r="M348" s="180" t="n">
        <f aca="false">A348</f>
        <v>396</v>
      </c>
      <c r="N348" s="181" t="n">
        <f aca="false">B348</f>
        <v>445</v>
      </c>
      <c r="O348" s="182" t="n">
        <f aca="false">A348</f>
        <v>396</v>
      </c>
      <c r="U348" s="171"/>
    </row>
    <row r="349" s="20" customFormat="true" ht="15.75" hidden="false" customHeight="true" outlineLevel="0" collapsed="false">
      <c r="A349" s="156" t="n">
        <v>397</v>
      </c>
      <c r="B349" s="157" t="n">
        <v>446</v>
      </c>
      <c r="C349" s="158" t="n">
        <f aca="false">ROUND($P$1*A349,2)</f>
        <v>23452.14</v>
      </c>
      <c r="D349" s="159" t="n">
        <f aca="false">TRUNC(C349/12,2)</f>
        <v>1954.34</v>
      </c>
      <c r="E349" s="160" t="n">
        <f aca="false">TRUNC(D349*$P$3,2)</f>
        <v>216.93</v>
      </c>
      <c r="F349" s="161" t="n">
        <f aca="false">TRUNC(IF(A349&lt;=$A$270,$D$270*$P$5,D349*$P$5),2)</f>
        <v>58.63</v>
      </c>
      <c r="G349" s="162" t="n">
        <f aca="false">TRUNC(IF(A349&lt;=$A$270,$D$270*$P$6,D349*$P$6),2)</f>
        <v>19.54</v>
      </c>
      <c r="H349" s="161" t="n">
        <f aca="false">TRUNC($P$9,2)</f>
        <v>2.29</v>
      </c>
      <c r="I349" s="161" t="n">
        <f aca="false">TRUNC(IF(A349&lt;$A$427,$D$427*$R$10+$P$10,IF(A349&gt;$A$782,$D$782*$R$10+$P$10,D349*$R$10+$P$10)),2)</f>
        <v>77.71</v>
      </c>
      <c r="J349" s="158" t="n">
        <f aca="false">TRUNC(IF(A349&lt;$A$427,($D$427*$R$11)+$P$11,IF(A349&gt;$A$782,$D$782*$R$11+$P$11,D349*$R$11+$P$11)),2)</f>
        <v>194.03</v>
      </c>
      <c r="K349" s="160" t="n">
        <f aca="false">TRUNC(IF(A349&lt;$A$427,$D$427*$R$12+$P$12,IF(A349&gt;$A$782,$D$782*$R$12+$P$12,D349*$R$12+$P$12)),2)</f>
        <v>138.66</v>
      </c>
      <c r="L349" s="163" t="n">
        <f aca="false">B349</f>
        <v>446</v>
      </c>
      <c r="M349" s="164" t="n">
        <f aca="false">A349</f>
        <v>397</v>
      </c>
      <c r="N349" s="165" t="n">
        <f aca="false">B349</f>
        <v>446</v>
      </c>
      <c r="O349" s="166" t="n">
        <f aca="false">A349</f>
        <v>397</v>
      </c>
      <c r="U349" s="171"/>
    </row>
    <row r="350" s="20" customFormat="true" ht="15.75" hidden="false" customHeight="true" outlineLevel="0" collapsed="false">
      <c r="A350" s="172" t="n">
        <v>398</v>
      </c>
      <c r="B350" s="173" t="n">
        <v>447</v>
      </c>
      <c r="C350" s="174" t="n">
        <f aca="false">ROUND($P$1*A350,2)</f>
        <v>23511.21</v>
      </c>
      <c r="D350" s="175" t="n">
        <f aca="false">TRUNC(C350/12,2)</f>
        <v>1959.26</v>
      </c>
      <c r="E350" s="176" t="n">
        <f aca="false">TRUNC(D350*$P$3,2)</f>
        <v>217.47</v>
      </c>
      <c r="F350" s="177" t="n">
        <f aca="false">TRUNC(IF(A350&lt;=$A$270,$D$270*$P$5,D350*$P$5),2)</f>
        <v>58.77</v>
      </c>
      <c r="G350" s="178" t="n">
        <f aca="false">TRUNC(IF(A350&lt;=$A$270,$D$270*$P$6,D350*$P$6),2)</f>
        <v>19.59</v>
      </c>
      <c r="H350" s="177" t="n">
        <f aca="false">TRUNC($P$9,2)</f>
        <v>2.29</v>
      </c>
      <c r="I350" s="177" t="n">
        <f aca="false">TRUNC(IF(A350&lt;$A$427,$D$427*$R$10+$P$10,IF(A350&gt;$A$782,$D$782*$R$10+$P$10,D350*$R$10+$P$10)),2)</f>
        <v>77.71</v>
      </c>
      <c r="J350" s="174" t="n">
        <f aca="false">TRUNC(IF(A350&lt;$A$427,($D$427*$R$11)+$P$11,IF(A350&gt;$A$782,$D$782*$R$11+$P$11,D350*$R$11+$P$11)),2)</f>
        <v>194.03</v>
      </c>
      <c r="K350" s="176" t="n">
        <f aca="false">TRUNC(IF(A350&lt;$A$427,$D$427*$R$12+$P$12,IF(A350&gt;$A$782,$D$782*$R$12+$P$12,D350*$R$12+$P$12)),2)</f>
        <v>138.66</v>
      </c>
      <c r="L350" s="179" t="n">
        <f aca="false">B350</f>
        <v>447</v>
      </c>
      <c r="M350" s="180" t="n">
        <f aca="false">A350</f>
        <v>398</v>
      </c>
      <c r="N350" s="181" t="n">
        <f aca="false">B350</f>
        <v>447</v>
      </c>
      <c r="O350" s="182" t="n">
        <f aca="false">A350</f>
        <v>398</v>
      </c>
      <c r="U350" s="171"/>
    </row>
    <row r="351" s="20" customFormat="true" ht="15.75" hidden="false" customHeight="true" outlineLevel="0" collapsed="false">
      <c r="A351" s="156" t="n">
        <v>398</v>
      </c>
      <c r="B351" s="157" t="n">
        <v>448</v>
      </c>
      <c r="C351" s="158" t="n">
        <f aca="false">ROUND($P$1*A351,2)</f>
        <v>23511.21</v>
      </c>
      <c r="D351" s="159" t="n">
        <f aca="false">TRUNC(C351/12,2)</f>
        <v>1959.26</v>
      </c>
      <c r="E351" s="160" t="n">
        <f aca="false">TRUNC(D351*$P$3,2)</f>
        <v>217.47</v>
      </c>
      <c r="F351" s="161" t="n">
        <f aca="false">TRUNC(IF(A351&lt;=$A$270,$D$270*$P$5,D351*$P$5),2)</f>
        <v>58.77</v>
      </c>
      <c r="G351" s="162" t="n">
        <f aca="false">TRUNC(IF(A351&lt;=$A$270,$D$270*$P$6,D351*$P$6),2)</f>
        <v>19.59</v>
      </c>
      <c r="H351" s="161" t="n">
        <f aca="false">TRUNC($P$9,2)</f>
        <v>2.29</v>
      </c>
      <c r="I351" s="161" t="n">
        <f aca="false">TRUNC(IF(A351&lt;$A$427,$D$427*$R$10+$P$10,IF(A351&gt;$A$782,$D$782*$R$10+$P$10,D351*$R$10+$P$10)),2)</f>
        <v>77.71</v>
      </c>
      <c r="J351" s="158" t="n">
        <f aca="false">TRUNC(IF(A351&lt;$A$427,($D$427*$R$11)+$P$11,IF(A351&gt;$A$782,$D$782*$R$11+$P$11,D351*$R$11+$P$11)),2)</f>
        <v>194.03</v>
      </c>
      <c r="K351" s="160" t="n">
        <f aca="false">TRUNC(IF(A351&lt;$A$427,$D$427*$R$12+$P$12,IF(A351&gt;$A$782,$D$782*$R$12+$P$12,D351*$R$12+$P$12)),2)</f>
        <v>138.66</v>
      </c>
      <c r="L351" s="163" t="n">
        <f aca="false">B351</f>
        <v>448</v>
      </c>
      <c r="M351" s="164" t="n">
        <f aca="false">A351</f>
        <v>398</v>
      </c>
      <c r="N351" s="165" t="n">
        <f aca="false">B351</f>
        <v>448</v>
      </c>
      <c r="O351" s="166" t="n">
        <f aca="false">A351</f>
        <v>398</v>
      </c>
      <c r="U351" s="171"/>
    </row>
    <row r="352" s="20" customFormat="true" ht="15.75" hidden="false" customHeight="true" outlineLevel="0" collapsed="false">
      <c r="A352" s="172" t="n">
        <v>399</v>
      </c>
      <c r="B352" s="173" t="n">
        <v>449</v>
      </c>
      <c r="C352" s="174" t="n">
        <f aca="false">ROUND($P$1*A352,2)</f>
        <v>23570.29</v>
      </c>
      <c r="D352" s="175" t="n">
        <f aca="false">TRUNC(C352/12,2)</f>
        <v>1964.19</v>
      </c>
      <c r="E352" s="176" t="n">
        <f aca="false">TRUNC(D352*$P$3,2)</f>
        <v>218.02</v>
      </c>
      <c r="F352" s="177" t="n">
        <f aca="false">TRUNC(IF(A352&lt;=$A$270,$D$270*$P$5,D352*$P$5),2)</f>
        <v>58.92</v>
      </c>
      <c r="G352" s="178" t="n">
        <f aca="false">TRUNC(IF(A352&lt;=$A$270,$D$270*$P$6,D352*$P$6),2)</f>
        <v>19.64</v>
      </c>
      <c r="H352" s="177" t="n">
        <f aca="false">TRUNC($P$9,2)</f>
        <v>2.29</v>
      </c>
      <c r="I352" s="177" t="n">
        <f aca="false">TRUNC(IF(A352&lt;$A$427,$D$427*$R$10+$P$10,IF(A352&gt;$A$782,$D$782*$R$10+$P$10,D352*$R$10+$P$10)),2)</f>
        <v>77.71</v>
      </c>
      <c r="J352" s="174" t="n">
        <f aca="false">TRUNC(IF(A352&lt;$A$427,($D$427*$R$11)+$P$11,IF(A352&gt;$A$782,$D$782*$R$11+$P$11,D352*$R$11+$P$11)),2)</f>
        <v>194.03</v>
      </c>
      <c r="K352" s="176" t="n">
        <f aca="false">TRUNC(IF(A352&lt;$A$427,$D$427*$R$12+$P$12,IF(A352&gt;$A$782,$D$782*$R$12+$P$12,D352*$R$12+$P$12)),2)</f>
        <v>138.66</v>
      </c>
      <c r="L352" s="179" t="n">
        <f aca="false">B352</f>
        <v>449</v>
      </c>
      <c r="M352" s="180" t="n">
        <f aca="false">A352</f>
        <v>399</v>
      </c>
      <c r="N352" s="181" t="n">
        <f aca="false">B352</f>
        <v>449</v>
      </c>
      <c r="O352" s="182" t="n">
        <f aca="false">A352</f>
        <v>399</v>
      </c>
      <c r="U352" s="171"/>
    </row>
    <row r="353" s="20" customFormat="true" ht="15.75" hidden="false" customHeight="true" outlineLevel="0" collapsed="false">
      <c r="A353" s="156" t="n">
        <v>400</v>
      </c>
      <c r="B353" s="157" t="n">
        <v>450</v>
      </c>
      <c r="C353" s="158" t="n">
        <f aca="false">ROUND($P$1*A353,2)</f>
        <v>23629.36</v>
      </c>
      <c r="D353" s="159" t="n">
        <f aca="false">TRUNC(C353/12,2)</f>
        <v>1969.11</v>
      </c>
      <c r="E353" s="160" t="n">
        <f aca="false">TRUNC(D353*$P$3,2)</f>
        <v>218.57</v>
      </c>
      <c r="F353" s="161" t="n">
        <f aca="false">TRUNC(IF(A353&lt;=$A$270,$D$270*$P$5,D353*$P$5),2)</f>
        <v>59.07</v>
      </c>
      <c r="G353" s="162" t="n">
        <f aca="false">TRUNC(IF(A353&lt;=$A$270,$D$270*$P$6,D353*$P$6),2)</f>
        <v>19.69</v>
      </c>
      <c r="H353" s="161" t="n">
        <f aca="false">TRUNC($P$9,2)</f>
        <v>2.29</v>
      </c>
      <c r="I353" s="161" t="n">
        <f aca="false">TRUNC(IF(A353&lt;$A$427,$D$427*$R$10+$P$10,IF(A353&gt;$A$782,$D$782*$R$10+$P$10,D353*$R$10+$P$10)),2)</f>
        <v>77.71</v>
      </c>
      <c r="J353" s="158" t="n">
        <f aca="false">TRUNC(IF(A353&lt;$A$427,($D$427*$R$11)+$P$11,IF(A353&gt;$A$782,$D$782*$R$11+$P$11,D353*$R$11+$P$11)),2)</f>
        <v>194.03</v>
      </c>
      <c r="K353" s="160" t="n">
        <f aca="false">TRUNC(IF(A353&lt;$A$427,$D$427*$R$12+$P$12,IF(A353&gt;$A$782,$D$782*$R$12+$P$12,D353*$R$12+$P$12)),2)</f>
        <v>138.66</v>
      </c>
      <c r="L353" s="163" t="n">
        <f aca="false">B353</f>
        <v>450</v>
      </c>
      <c r="M353" s="164" t="n">
        <f aca="false">A353</f>
        <v>400</v>
      </c>
      <c r="N353" s="165" t="n">
        <f aca="false">B353</f>
        <v>450</v>
      </c>
      <c r="O353" s="166" t="n">
        <f aca="false">A353</f>
        <v>400</v>
      </c>
      <c r="U353" s="171"/>
    </row>
    <row r="354" s="20" customFormat="true" ht="15.75" hidden="false" customHeight="true" outlineLevel="0" collapsed="false">
      <c r="A354" s="172" t="n">
        <v>401</v>
      </c>
      <c r="B354" s="173" t="n">
        <v>451</v>
      </c>
      <c r="C354" s="174" t="n">
        <f aca="false">ROUND($P$1*A354,2)</f>
        <v>23688.43</v>
      </c>
      <c r="D354" s="175" t="n">
        <f aca="false">TRUNC(C354/12,2)</f>
        <v>1974.03</v>
      </c>
      <c r="E354" s="176" t="n">
        <f aca="false">TRUNC(D354*$P$3,2)</f>
        <v>219.11</v>
      </c>
      <c r="F354" s="177" t="n">
        <f aca="false">TRUNC(IF(A354&lt;=$A$270,$D$270*$P$5,D354*$P$5),2)</f>
        <v>59.22</v>
      </c>
      <c r="G354" s="178" t="n">
        <f aca="false">TRUNC(IF(A354&lt;=$A$270,$D$270*$P$6,D354*$P$6),2)</f>
        <v>19.74</v>
      </c>
      <c r="H354" s="177" t="n">
        <f aca="false">TRUNC($P$9,2)</f>
        <v>2.29</v>
      </c>
      <c r="I354" s="177" t="n">
        <f aca="false">TRUNC(IF(A354&lt;$A$427,$D$427*$R$10+$P$10,IF(A354&gt;$A$782,$D$782*$R$10+$P$10,D354*$R$10+$P$10)),2)</f>
        <v>77.71</v>
      </c>
      <c r="J354" s="174" t="n">
        <f aca="false">TRUNC(IF(A354&lt;$A$427,($D$427*$R$11)+$P$11,IF(A354&gt;$A$782,$D$782*$R$11+$P$11,D354*$R$11+$P$11)),2)</f>
        <v>194.03</v>
      </c>
      <c r="K354" s="176" t="n">
        <f aca="false">TRUNC(IF(A354&lt;$A$427,$D$427*$R$12+$P$12,IF(A354&gt;$A$782,$D$782*$R$12+$P$12,D354*$R$12+$P$12)),2)</f>
        <v>138.66</v>
      </c>
      <c r="L354" s="179" t="n">
        <f aca="false">B354</f>
        <v>451</v>
      </c>
      <c r="M354" s="180" t="n">
        <f aca="false">A354</f>
        <v>401</v>
      </c>
      <c r="N354" s="181" t="n">
        <f aca="false">B354</f>
        <v>451</v>
      </c>
      <c r="O354" s="182" t="n">
        <f aca="false">A354</f>
        <v>401</v>
      </c>
      <c r="U354" s="171"/>
    </row>
    <row r="355" s="20" customFormat="true" ht="15.75" hidden="false" customHeight="true" outlineLevel="0" collapsed="false">
      <c r="A355" s="156" t="n">
        <v>401</v>
      </c>
      <c r="B355" s="157" t="n">
        <v>452</v>
      </c>
      <c r="C355" s="158" t="n">
        <f aca="false">ROUND($P$1*A355,2)</f>
        <v>23688.43</v>
      </c>
      <c r="D355" s="159" t="n">
        <f aca="false">TRUNC(C355/12,2)</f>
        <v>1974.03</v>
      </c>
      <c r="E355" s="160" t="n">
        <f aca="false">TRUNC(D355*$P$3,2)</f>
        <v>219.11</v>
      </c>
      <c r="F355" s="161" t="n">
        <f aca="false">TRUNC(IF(A355&lt;=$A$270,$D$270*$P$5,D355*$P$5),2)</f>
        <v>59.22</v>
      </c>
      <c r="G355" s="162" t="n">
        <f aca="false">TRUNC(IF(A355&lt;=$A$270,$D$270*$P$6,D355*$P$6),2)</f>
        <v>19.74</v>
      </c>
      <c r="H355" s="161" t="n">
        <f aca="false">TRUNC($P$9,2)</f>
        <v>2.29</v>
      </c>
      <c r="I355" s="161" t="n">
        <f aca="false">TRUNC(IF(A355&lt;$A$427,$D$427*$R$10+$P$10,IF(A355&gt;$A$782,$D$782*$R$10+$P$10,D355*$R$10+$P$10)),2)</f>
        <v>77.71</v>
      </c>
      <c r="J355" s="158" t="n">
        <f aca="false">TRUNC(IF(A355&lt;$A$427,($D$427*$R$11)+$P$11,IF(A355&gt;$A$782,$D$782*$R$11+$P$11,D355*$R$11+$P$11)),2)</f>
        <v>194.03</v>
      </c>
      <c r="K355" s="160" t="n">
        <f aca="false">TRUNC(IF(A355&lt;$A$427,$D$427*$R$12+$P$12,IF(A355&gt;$A$782,$D$782*$R$12+$P$12,D355*$R$12+$P$12)),2)</f>
        <v>138.66</v>
      </c>
      <c r="L355" s="163" t="n">
        <f aca="false">B355</f>
        <v>452</v>
      </c>
      <c r="M355" s="164" t="n">
        <f aca="false">A355</f>
        <v>401</v>
      </c>
      <c r="N355" s="165" t="n">
        <f aca="false">B355</f>
        <v>452</v>
      </c>
      <c r="O355" s="166" t="n">
        <f aca="false">A355</f>
        <v>401</v>
      </c>
      <c r="U355" s="171"/>
    </row>
    <row r="356" s="20" customFormat="true" ht="15.75" hidden="false" customHeight="true" outlineLevel="0" collapsed="false">
      <c r="A356" s="172" t="n">
        <v>402</v>
      </c>
      <c r="B356" s="173" t="n">
        <v>453</v>
      </c>
      <c r="C356" s="174" t="n">
        <f aca="false">ROUND($P$1*A356,2)</f>
        <v>23747.51</v>
      </c>
      <c r="D356" s="175" t="n">
        <f aca="false">TRUNC(C356/12,2)</f>
        <v>1978.95</v>
      </c>
      <c r="E356" s="176" t="n">
        <f aca="false">TRUNC(D356*$P$3,2)</f>
        <v>219.66</v>
      </c>
      <c r="F356" s="177" t="n">
        <f aca="false">TRUNC(IF(A356&lt;=$A$270,$D$270*$P$5,D356*$P$5),2)</f>
        <v>59.36</v>
      </c>
      <c r="G356" s="178" t="n">
        <f aca="false">TRUNC(IF(A356&lt;=$A$270,$D$270*$P$6,D356*$P$6),2)</f>
        <v>19.78</v>
      </c>
      <c r="H356" s="177" t="n">
        <f aca="false">TRUNC($P$9,2)</f>
        <v>2.29</v>
      </c>
      <c r="I356" s="177" t="n">
        <f aca="false">TRUNC(IF(A356&lt;$A$427,$D$427*$R$10+$P$10,IF(A356&gt;$A$782,$D$782*$R$10+$P$10,D356*$R$10+$P$10)),2)</f>
        <v>77.71</v>
      </c>
      <c r="J356" s="174" t="n">
        <f aca="false">TRUNC(IF(A356&lt;$A$427,($D$427*$R$11)+$P$11,IF(A356&gt;$A$782,$D$782*$R$11+$P$11,D356*$R$11+$P$11)),2)</f>
        <v>194.03</v>
      </c>
      <c r="K356" s="176" t="n">
        <f aca="false">TRUNC(IF(A356&lt;$A$427,$D$427*$R$12+$P$12,IF(A356&gt;$A$782,$D$782*$R$12+$P$12,D356*$R$12+$P$12)),2)</f>
        <v>138.66</v>
      </c>
      <c r="L356" s="179" t="n">
        <f aca="false">B356</f>
        <v>453</v>
      </c>
      <c r="M356" s="180" t="n">
        <f aca="false">A356</f>
        <v>402</v>
      </c>
      <c r="N356" s="181" t="n">
        <f aca="false">B356</f>
        <v>453</v>
      </c>
      <c r="O356" s="182" t="n">
        <f aca="false">A356</f>
        <v>402</v>
      </c>
      <c r="U356" s="171"/>
    </row>
    <row r="357" s="20" customFormat="true" ht="15.75" hidden="false" customHeight="true" outlineLevel="0" collapsed="false">
      <c r="A357" s="156" t="n">
        <v>403</v>
      </c>
      <c r="B357" s="157" t="n">
        <v>454</v>
      </c>
      <c r="C357" s="158" t="n">
        <f aca="false">ROUND($P$1*A357,2)</f>
        <v>23806.58</v>
      </c>
      <c r="D357" s="159" t="n">
        <f aca="false">TRUNC(C357/12,2)</f>
        <v>1983.88</v>
      </c>
      <c r="E357" s="160" t="n">
        <f aca="false">TRUNC(D357*$P$3,2)</f>
        <v>220.21</v>
      </c>
      <c r="F357" s="161" t="n">
        <f aca="false">TRUNC(IF(A357&lt;=$A$270,$D$270*$P$5,D357*$P$5),2)</f>
        <v>59.51</v>
      </c>
      <c r="G357" s="162" t="n">
        <f aca="false">TRUNC(IF(A357&lt;=$A$270,$D$270*$P$6,D357*$P$6),2)</f>
        <v>19.83</v>
      </c>
      <c r="H357" s="161" t="n">
        <f aca="false">TRUNC($P$9,2)</f>
        <v>2.29</v>
      </c>
      <c r="I357" s="161" t="n">
        <f aca="false">TRUNC(IF(A357&lt;$A$427,$D$427*$R$10+$P$10,IF(A357&gt;$A$782,$D$782*$R$10+$P$10,D357*$R$10+$P$10)),2)</f>
        <v>77.71</v>
      </c>
      <c r="J357" s="158" t="n">
        <f aca="false">TRUNC(IF(A357&lt;$A$427,($D$427*$R$11)+$P$11,IF(A357&gt;$A$782,$D$782*$R$11+$P$11,D357*$R$11+$P$11)),2)</f>
        <v>194.03</v>
      </c>
      <c r="K357" s="160" t="n">
        <f aca="false">TRUNC(IF(A357&lt;$A$427,$D$427*$R$12+$P$12,IF(A357&gt;$A$782,$D$782*$R$12+$P$12,D357*$R$12+$P$12)),2)</f>
        <v>138.66</v>
      </c>
      <c r="L357" s="163" t="n">
        <f aca="false">B357</f>
        <v>454</v>
      </c>
      <c r="M357" s="164" t="n">
        <f aca="false">A357</f>
        <v>403</v>
      </c>
      <c r="N357" s="165" t="n">
        <f aca="false">B357</f>
        <v>454</v>
      </c>
      <c r="O357" s="166" t="n">
        <f aca="false">A357</f>
        <v>403</v>
      </c>
      <c r="U357" s="171"/>
    </row>
    <row r="358" customFormat="false" ht="15.75" hidden="false" customHeight="true" outlineLevel="0" collapsed="false">
      <c r="A358" s="172" t="n">
        <v>403</v>
      </c>
      <c r="B358" s="173" t="n">
        <v>455</v>
      </c>
      <c r="C358" s="174" t="n">
        <f aca="false">ROUND($P$1*A358,2)</f>
        <v>23806.58</v>
      </c>
      <c r="D358" s="175" t="n">
        <f aca="false">TRUNC(C358/12,2)</f>
        <v>1983.88</v>
      </c>
      <c r="E358" s="176" t="n">
        <f aca="false">TRUNC(D358*$P$3,2)</f>
        <v>220.21</v>
      </c>
      <c r="F358" s="177" t="n">
        <f aca="false">TRUNC(IF(A358&lt;=$A$270,$D$270*$P$5,D358*$P$5),2)</f>
        <v>59.51</v>
      </c>
      <c r="G358" s="178" t="n">
        <f aca="false">TRUNC(IF(A358&lt;=$A$270,$D$270*$P$6,D358*$P$6),2)</f>
        <v>19.83</v>
      </c>
      <c r="H358" s="177" t="n">
        <f aca="false">TRUNC($P$9,2)</f>
        <v>2.29</v>
      </c>
      <c r="I358" s="177" t="n">
        <f aca="false">TRUNC(IF(A358&lt;$A$427,$D$427*$R$10+$P$10,IF(A358&gt;$A$782,$D$782*$R$10+$P$10,D358*$R$10+$P$10)),2)</f>
        <v>77.71</v>
      </c>
      <c r="J358" s="174" t="n">
        <f aca="false">TRUNC(IF(A358&lt;$A$427,($D$427*$R$11)+$P$11,IF(A358&gt;$A$782,$D$782*$R$11+$P$11,D358*$R$11+$P$11)),2)</f>
        <v>194.03</v>
      </c>
      <c r="K358" s="176" t="n">
        <f aca="false">TRUNC(IF(A358&lt;$A$427,$D$427*$R$12+$P$12,IF(A358&gt;$A$782,$D$782*$R$12+$P$12,D358*$R$12+$P$12)),2)</f>
        <v>138.66</v>
      </c>
      <c r="L358" s="179" t="n">
        <f aca="false">B358</f>
        <v>455</v>
      </c>
      <c r="M358" s="180" t="n">
        <f aca="false">A358</f>
        <v>403</v>
      </c>
      <c r="N358" s="181" t="n">
        <f aca="false">B358</f>
        <v>455</v>
      </c>
      <c r="O358" s="182" t="n">
        <f aca="false">A358</f>
        <v>403</v>
      </c>
      <c r="P358" s="24"/>
      <c r="Q358" s="196"/>
      <c r="R358" s="197"/>
      <c r="U358" s="171"/>
    </row>
    <row r="359" customFormat="false" ht="15.75" hidden="false" customHeight="true" outlineLevel="0" collapsed="false">
      <c r="A359" s="156" t="n">
        <v>404</v>
      </c>
      <c r="B359" s="157" t="n">
        <v>456</v>
      </c>
      <c r="C359" s="158" t="n">
        <f aca="false">ROUND($P$1*A359,2)</f>
        <v>23865.65</v>
      </c>
      <c r="D359" s="159" t="n">
        <f aca="false">TRUNC(C359/12,2)</f>
        <v>1988.8</v>
      </c>
      <c r="E359" s="160" t="n">
        <f aca="false">TRUNC(D359*$P$3,2)</f>
        <v>220.75</v>
      </c>
      <c r="F359" s="161" t="n">
        <f aca="false">TRUNC(IF(A359&lt;=$A$270,$D$270*$P$5,D359*$P$5),2)</f>
        <v>59.66</v>
      </c>
      <c r="G359" s="162" t="n">
        <f aca="false">TRUNC(IF(A359&lt;=$A$270,$D$270*$P$6,D359*$P$6),2)</f>
        <v>19.88</v>
      </c>
      <c r="H359" s="161" t="n">
        <f aca="false">TRUNC($P$9,2)</f>
        <v>2.29</v>
      </c>
      <c r="I359" s="161" t="n">
        <f aca="false">TRUNC(IF(A359&lt;$A$427,$D$427*$R$10+$P$10,IF(A359&gt;$A$782,$D$782*$R$10+$P$10,D359*$R$10+$P$10)),2)</f>
        <v>77.71</v>
      </c>
      <c r="J359" s="158" t="n">
        <f aca="false">TRUNC(IF(A359&lt;$A$427,($D$427*$R$11)+$P$11,IF(A359&gt;$A$782,$D$782*$R$11+$P$11,D359*$R$11+$P$11)),2)</f>
        <v>194.03</v>
      </c>
      <c r="K359" s="160" t="n">
        <f aca="false">TRUNC(IF(A359&lt;$A$427,$D$427*$R$12+$P$12,IF(A359&gt;$A$782,$D$782*$R$12+$P$12,D359*$R$12+$P$12)),2)</f>
        <v>138.66</v>
      </c>
      <c r="L359" s="163" t="n">
        <f aca="false">B359</f>
        <v>456</v>
      </c>
      <c r="M359" s="164" t="n">
        <f aca="false">A359</f>
        <v>404</v>
      </c>
      <c r="N359" s="165" t="n">
        <f aca="false">B359</f>
        <v>456</v>
      </c>
      <c r="O359" s="166" t="n">
        <f aca="false">A359</f>
        <v>404</v>
      </c>
      <c r="P359" s="24"/>
      <c r="Q359" s="196"/>
      <c r="R359" s="197"/>
      <c r="U359" s="171"/>
    </row>
    <row r="360" customFormat="false" ht="15.75" hidden="false" customHeight="true" outlineLevel="0" collapsed="false">
      <c r="A360" s="172" t="n">
        <v>405</v>
      </c>
      <c r="B360" s="173" t="n">
        <v>457</v>
      </c>
      <c r="C360" s="174" t="n">
        <f aca="false">ROUND($P$1*A360,2)</f>
        <v>23924.73</v>
      </c>
      <c r="D360" s="175" t="n">
        <f aca="false">TRUNC(C360/12,2)</f>
        <v>1993.72</v>
      </c>
      <c r="E360" s="176" t="n">
        <f aca="false">TRUNC(D360*$P$3,2)</f>
        <v>221.3</v>
      </c>
      <c r="F360" s="177" t="n">
        <f aca="false">TRUNC(IF(A360&lt;=$A$270,$D$270*$P$5,D360*$P$5),2)</f>
        <v>59.81</v>
      </c>
      <c r="G360" s="178" t="n">
        <f aca="false">TRUNC(IF(A360&lt;=$A$270,$D$270*$P$6,D360*$P$6),2)</f>
        <v>19.93</v>
      </c>
      <c r="H360" s="177" t="n">
        <f aca="false">TRUNC($P$9,2)</f>
        <v>2.29</v>
      </c>
      <c r="I360" s="177" t="n">
        <f aca="false">TRUNC(IF(A360&lt;$A$427,$D$427*$R$10+$P$10,IF(A360&gt;$A$782,$D$782*$R$10+$P$10,D360*$R$10+$P$10)),2)</f>
        <v>77.71</v>
      </c>
      <c r="J360" s="174" t="n">
        <f aca="false">TRUNC(IF(A360&lt;$A$427,($D$427*$R$11)+$P$11,IF(A360&gt;$A$782,$D$782*$R$11+$P$11,D360*$R$11+$P$11)),2)</f>
        <v>194.03</v>
      </c>
      <c r="K360" s="176" t="n">
        <f aca="false">TRUNC(IF(A360&lt;$A$427,$D$427*$R$12+$P$12,IF(A360&gt;$A$782,$D$782*$R$12+$P$12,D360*$R$12+$P$12)),2)</f>
        <v>138.66</v>
      </c>
      <c r="L360" s="179" t="n">
        <f aca="false">B360</f>
        <v>457</v>
      </c>
      <c r="M360" s="180" t="n">
        <f aca="false">A360</f>
        <v>405</v>
      </c>
      <c r="N360" s="181" t="n">
        <f aca="false">B360</f>
        <v>457</v>
      </c>
      <c r="O360" s="182" t="n">
        <f aca="false">A360</f>
        <v>405</v>
      </c>
      <c r="P360" s="24"/>
      <c r="Q360" s="196"/>
      <c r="R360" s="197"/>
      <c r="U360" s="171"/>
    </row>
    <row r="361" customFormat="false" ht="15.75" hidden="false" customHeight="true" outlineLevel="0" collapsed="false">
      <c r="A361" s="156" t="n">
        <v>406</v>
      </c>
      <c r="B361" s="157" t="n">
        <v>458</v>
      </c>
      <c r="C361" s="158" t="n">
        <f aca="false">ROUND($P$1*A361,2)</f>
        <v>23983.8</v>
      </c>
      <c r="D361" s="159" t="n">
        <f aca="false">TRUNC(C361/12,2)</f>
        <v>1998.65</v>
      </c>
      <c r="E361" s="160" t="n">
        <f aca="false">TRUNC(D361*$P$3,2)</f>
        <v>221.85</v>
      </c>
      <c r="F361" s="161" t="n">
        <f aca="false">TRUNC(IF(A361&lt;=$A$270,$D$270*$P$5,D361*$P$5),2)</f>
        <v>59.95</v>
      </c>
      <c r="G361" s="162" t="n">
        <f aca="false">TRUNC(IF(A361&lt;=$A$270,$D$270*$P$6,D361*$P$6),2)</f>
        <v>19.98</v>
      </c>
      <c r="H361" s="161" t="n">
        <f aca="false">TRUNC($P$9,2)</f>
        <v>2.29</v>
      </c>
      <c r="I361" s="161" t="n">
        <f aca="false">TRUNC(IF(A361&lt;$A$427,$D$427*$R$10+$P$10,IF(A361&gt;$A$782,$D$782*$R$10+$P$10,D361*$R$10+$P$10)),2)</f>
        <v>77.71</v>
      </c>
      <c r="J361" s="158" t="n">
        <f aca="false">TRUNC(IF(A361&lt;$A$427,($D$427*$R$11)+$P$11,IF(A361&gt;$A$782,$D$782*$R$11+$P$11,D361*$R$11+$P$11)),2)</f>
        <v>194.03</v>
      </c>
      <c r="K361" s="160" t="n">
        <f aca="false">TRUNC(IF(A361&lt;$A$427,$D$427*$R$12+$P$12,IF(A361&gt;$A$782,$D$782*$R$12+$P$12,D361*$R$12+$P$12)),2)</f>
        <v>138.66</v>
      </c>
      <c r="L361" s="163" t="n">
        <f aca="false">B361</f>
        <v>458</v>
      </c>
      <c r="M361" s="164" t="n">
        <f aca="false">A361</f>
        <v>406</v>
      </c>
      <c r="N361" s="165" t="n">
        <f aca="false">B361</f>
        <v>458</v>
      </c>
      <c r="O361" s="166" t="n">
        <f aca="false">A361</f>
        <v>406</v>
      </c>
      <c r="P361" s="24"/>
      <c r="Q361" s="196"/>
      <c r="R361" s="197"/>
      <c r="U361" s="171"/>
    </row>
    <row r="362" customFormat="false" ht="15.75" hidden="false" customHeight="true" outlineLevel="0" collapsed="false">
      <c r="A362" s="172" t="n">
        <v>407</v>
      </c>
      <c r="B362" s="173" t="n">
        <v>459</v>
      </c>
      <c r="C362" s="174" t="n">
        <f aca="false">ROUND($P$1*A362,2)</f>
        <v>24042.87</v>
      </c>
      <c r="D362" s="175" t="n">
        <f aca="false">TRUNC(C362/12,2)</f>
        <v>2003.57</v>
      </c>
      <c r="E362" s="176" t="n">
        <f aca="false">TRUNC(D362*$P$3,2)</f>
        <v>222.39</v>
      </c>
      <c r="F362" s="177" t="n">
        <f aca="false">TRUNC(IF(A362&lt;=$A$270,$D$270*$P$5,D362*$P$5),2)</f>
        <v>60.1</v>
      </c>
      <c r="G362" s="178" t="n">
        <f aca="false">TRUNC(IF(A362&lt;=$A$270,$D$270*$P$6,D362*$P$6),2)</f>
        <v>20.03</v>
      </c>
      <c r="H362" s="177" t="n">
        <f aca="false">TRUNC($P$9,2)</f>
        <v>2.29</v>
      </c>
      <c r="I362" s="177" t="n">
        <f aca="false">TRUNC(IF(A362&lt;$A$427,$D$427*$R$10+$P$10,IF(A362&gt;$A$782,$D$782*$R$10+$P$10,D362*$R$10+$P$10)),2)</f>
        <v>77.71</v>
      </c>
      <c r="J362" s="174" t="n">
        <f aca="false">TRUNC(IF(A362&lt;$A$427,($D$427*$R$11)+$P$11,IF(A362&gt;$A$782,$D$782*$R$11+$P$11,D362*$R$11+$P$11)),2)</f>
        <v>194.03</v>
      </c>
      <c r="K362" s="176" t="n">
        <f aca="false">TRUNC(IF(A362&lt;$A$427,$D$427*$R$12+$P$12,IF(A362&gt;$A$782,$D$782*$R$12+$P$12,D362*$R$12+$P$12)),2)</f>
        <v>138.66</v>
      </c>
      <c r="L362" s="179" t="n">
        <f aca="false">B362</f>
        <v>459</v>
      </c>
      <c r="M362" s="180" t="n">
        <f aca="false">A362</f>
        <v>407</v>
      </c>
      <c r="N362" s="181" t="n">
        <f aca="false">B362</f>
        <v>459</v>
      </c>
      <c r="O362" s="182" t="n">
        <f aca="false">A362</f>
        <v>407</v>
      </c>
      <c r="P362" s="24"/>
      <c r="Q362" s="196"/>
      <c r="R362" s="197"/>
      <c r="U362" s="171"/>
    </row>
    <row r="363" customFormat="false" ht="15.75" hidden="false" customHeight="true" outlineLevel="0" collapsed="false">
      <c r="A363" s="156" t="n">
        <v>408</v>
      </c>
      <c r="B363" s="157" t="n">
        <v>460</v>
      </c>
      <c r="C363" s="158" t="n">
        <f aca="false">ROUND($P$1*A363,2)</f>
        <v>24101.95</v>
      </c>
      <c r="D363" s="159" t="n">
        <f aca="false">TRUNC(C363/12,2)</f>
        <v>2008.49</v>
      </c>
      <c r="E363" s="160" t="n">
        <f aca="false">TRUNC(D363*$P$3,2)</f>
        <v>222.94</v>
      </c>
      <c r="F363" s="161" t="n">
        <f aca="false">TRUNC(IF(A363&lt;=$A$270,$D$270*$P$5,D363*$P$5),2)</f>
        <v>60.25</v>
      </c>
      <c r="G363" s="162" t="n">
        <f aca="false">TRUNC(IF(A363&lt;=$A$270,$D$270*$P$6,D363*$P$6),2)</f>
        <v>20.08</v>
      </c>
      <c r="H363" s="161" t="n">
        <f aca="false">TRUNC($P$9,2)</f>
        <v>2.29</v>
      </c>
      <c r="I363" s="161" t="n">
        <f aca="false">TRUNC(IF(A363&lt;$A$427,$D$427*$R$10+$P$10,IF(A363&gt;$A$782,$D$782*$R$10+$P$10,D363*$R$10+$P$10)),2)</f>
        <v>77.71</v>
      </c>
      <c r="J363" s="158" t="n">
        <f aca="false">TRUNC(IF(A363&lt;$A$427,($D$427*$R$11)+$P$11,IF(A363&gt;$A$782,$D$782*$R$11+$P$11,D363*$R$11+$P$11)),2)</f>
        <v>194.03</v>
      </c>
      <c r="K363" s="160" t="n">
        <f aca="false">TRUNC(IF(A363&lt;$A$427,$D$427*$R$12+$P$12,IF(A363&gt;$A$782,$D$782*$R$12+$P$12,D363*$R$12+$P$12)),2)</f>
        <v>138.66</v>
      </c>
      <c r="L363" s="163" t="n">
        <f aca="false">B363</f>
        <v>460</v>
      </c>
      <c r="M363" s="164" t="n">
        <f aca="false">A363</f>
        <v>408</v>
      </c>
      <c r="N363" s="165" t="n">
        <f aca="false">B363</f>
        <v>460</v>
      </c>
      <c r="O363" s="166" t="n">
        <f aca="false">A363</f>
        <v>408</v>
      </c>
      <c r="P363" s="24"/>
      <c r="Q363" s="196"/>
      <c r="R363" s="197"/>
      <c r="U363" s="171"/>
    </row>
    <row r="364" customFormat="false" ht="15.75" hidden="false" customHeight="true" outlineLevel="0" collapsed="false">
      <c r="A364" s="172" t="n">
        <v>409</v>
      </c>
      <c r="B364" s="173" t="n">
        <v>461</v>
      </c>
      <c r="C364" s="174" t="n">
        <f aca="false">ROUND($P$1*A364,2)</f>
        <v>24161.02</v>
      </c>
      <c r="D364" s="175" t="n">
        <f aca="false">TRUNC(C364/12,2)</f>
        <v>2013.41</v>
      </c>
      <c r="E364" s="176" t="n">
        <f aca="false">TRUNC(D364*$P$3,2)</f>
        <v>223.48</v>
      </c>
      <c r="F364" s="177" t="n">
        <f aca="false">TRUNC(IF(A364&lt;=$A$270,$D$270*$P$5,D364*$P$5),2)</f>
        <v>60.4</v>
      </c>
      <c r="G364" s="178" t="n">
        <f aca="false">TRUNC(IF(A364&lt;=$A$270,$D$270*$P$6,D364*$P$6),2)</f>
        <v>20.13</v>
      </c>
      <c r="H364" s="177" t="n">
        <f aca="false">TRUNC($P$9,2)</f>
        <v>2.29</v>
      </c>
      <c r="I364" s="177" t="n">
        <f aca="false">TRUNC(IF(A364&lt;$A$427,$D$427*$R$10+$P$10,IF(A364&gt;$A$782,$D$782*$R$10+$P$10,D364*$R$10+$P$10)),2)</f>
        <v>77.71</v>
      </c>
      <c r="J364" s="174" t="n">
        <f aca="false">TRUNC(IF(A364&lt;$A$427,($D$427*$R$11)+$P$11,IF(A364&gt;$A$782,$D$782*$R$11+$P$11,D364*$R$11+$P$11)),2)</f>
        <v>194.03</v>
      </c>
      <c r="K364" s="176" t="n">
        <f aca="false">TRUNC(IF(A364&lt;$A$427,$D$427*$R$12+$P$12,IF(A364&gt;$A$782,$D$782*$R$12+$P$12,D364*$R$12+$P$12)),2)</f>
        <v>138.66</v>
      </c>
      <c r="L364" s="179" t="n">
        <f aca="false">B364</f>
        <v>461</v>
      </c>
      <c r="M364" s="180" t="n">
        <f aca="false">A364</f>
        <v>409</v>
      </c>
      <c r="N364" s="181" t="n">
        <f aca="false">B364</f>
        <v>461</v>
      </c>
      <c r="O364" s="182" t="n">
        <f aca="false">A364</f>
        <v>409</v>
      </c>
      <c r="P364" s="24"/>
      <c r="Q364" s="196"/>
      <c r="R364" s="197"/>
      <c r="U364" s="171"/>
    </row>
    <row r="365" customFormat="false" ht="15.75" hidden="false" customHeight="true" outlineLevel="0" collapsed="false">
      <c r="A365" s="156" t="n">
        <v>410</v>
      </c>
      <c r="B365" s="157" t="n">
        <v>462</v>
      </c>
      <c r="C365" s="158" t="n">
        <f aca="false">ROUND($P$1*A365,2)</f>
        <v>24220.09</v>
      </c>
      <c r="D365" s="159" t="n">
        <f aca="false">TRUNC(C365/12,2)</f>
        <v>2018.34</v>
      </c>
      <c r="E365" s="160" t="n">
        <f aca="false">TRUNC(D365*$P$3,2)</f>
        <v>224.03</v>
      </c>
      <c r="F365" s="161" t="n">
        <f aca="false">TRUNC(IF(A365&lt;=$A$270,$D$270*$P$5,D365*$P$5),2)</f>
        <v>60.55</v>
      </c>
      <c r="G365" s="162" t="n">
        <f aca="false">TRUNC(IF(A365&lt;=$A$270,$D$270*$P$6,D365*$P$6),2)</f>
        <v>20.18</v>
      </c>
      <c r="H365" s="161" t="n">
        <f aca="false">TRUNC($P$9,2)</f>
        <v>2.29</v>
      </c>
      <c r="I365" s="161" t="n">
        <f aca="false">TRUNC(IF(A365&lt;$A$427,$D$427*$R$10+$P$10,IF(A365&gt;$A$782,$D$782*$R$10+$P$10,D365*$R$10+$P$10)),2)</f>
        <v>77.71</v>
      </c>
      <c r="J365" s="158" t="n">
        <f aca="false">TRUNC(IF(A365&lt;$A$427,($D$427*$R$11)+$P$11,IF(A365&gt;$A$782,$D$782*$R$11+$P$11,D365*$R$11+$P$11)),2)</f>
        <v>194.03</v>
      </c>
      <c r="K365" s="160" t="n">
        <f aca="false">TRUNC(IF(A365&lt;$A$427,$D$427*$R$12+$P$12,IF(A365&gt;$A$782,$D$782*$R$12+$P$12,D365*$R$12+$P$12)),2)</f>
        <v>138.66</v>
      </c>
      <c r="L365" s="163" t="n">
        <f aca="false">B365</f>
        <v>462</v>
      </c>
      <c r="M365" s="164" t="n">
        <f aca="false">A365</f>
        <v>410</v>
      </c>
      <c r="N365" s="165" t="n">
        <f aca="false">B365</f>
        <v>462</v>
      </c>
      <c r="O365" s="166" t="n">
        <f aca="false">A365</f>
        <v>410</v>
      </c>
      <c r="P365" s="24"/>
      <c r="Q365" s="196"/>
      <c r="R365" s="197"/>
      <c r="U365" s="171"/>
    </row>
    <row r="366" customFormat="false" ht="15.75" hidden="false" customHeight="true" outlineLevel="0" collapsed="false">
      <c r="A366" s="172" t="n">
        <v>410</v>
      </c>
      <c r="B366" s="173" t="n">
        <v>463</v>
      </c>
      <c r="C366" s="174" t="n">
        <f aca="false">ROUND($P$1*A366,2)</f>
        <v>24220.09</v>
      </c>
      <c r="D366" s="175" t="n">
        <f aca="false">TRUNC(C366/12,2)</f>
        <v>2018.34</v>
      </c>
      <c r="E366" s="176" t="n">
        <f aca="false">TRUNC(D366*$P$3,2)</f>
        <v>224.03</v>
      </c>
      <c r="F366" s="177" t="n">
        <f aca="false">TRUNC(IF(A366&lt;=$A$270,$D$270*$P$5,D366*$P$5),2)</f>
        <v>60.55</v>
      </c>
      <c r="G366" s="178" t="n">
        <f aca="false">TRUNC(IF(A366&lt;=$A$270,$D$270*$P$6,D366*$P$6),2)</f>
        <v>20.18</v>
      </c>
      <c r="H366" s="177" t="n">
        <f aca="false">TRUNC($P$9,2)</f>
        <v>2.29</v>
      </c>
      <c r="I366" s="177" t="n">
        <f aca="false">TRUNC(IF(A366&lt;$A$427,$D$427*$R$10+$P$10,IF(A366&gt;$A$782,$D$782*$R$10+$P$10,D366*$R$10+$P$10)),2)</f>
        <v>77.71</v>
      </c>
      <c r="J366" s="174" t="n">
        <f aca="false">TRUNC(IF(A366&lt;$A$427,($D$427*$R$11)+$P$11,IF(A366&gt;$A$782,$D$782*$R$11+$P$11,D366*$R$11+$P$11)),2)</f>
        <v>194.03</v>
      </c>
      <c r="K366" s="176" t="n">
        <f aca="false">TRUNC(IF(A366&lt;$A$427,$D$427*$R$12+$P$12,IF(A366&gt;$A$782,$D$782*$R$12+$P$12,D366*$R$12+$P$12)),2)</f>
        <v>138.66</v>
      </c>
      <c r="L366" s="179" t="n">
        <f aca="false">B366</f>
        <v>463</v>
      </c>
      <c r="M366" s="180" t="n">
        <f aca="false">A366</f>
        <v>410</v>
      </c>
      <c r="N366" s="181" t="n">
        <f aca="false">B366</f>
        <v>463</v>
      </c>
      <c r="O366" s="182" t="n">
        <f aca="false">A366</f>
        <v>410</v>
      </c>
      <c r="P366" s="24"/>
      <c r="Q366" s="196"/>
      <c r="R366" s="197"/>
      <c r="U366" s="171"/>
    </row>
    <row r="367" customFormat="false" ht="15.75" hidden="false" customHeight="true" outlineLevel="0" collapsed="false">
      <c r="A367" s="156" t="n">
        <v>411</v>
      </c>
      <c r="B367" s="157" t="n">
        <v>464</v>
      </c>
      <c r="C367" s="158" t="n">
        <f aca="false">ROUND($P$1*A367,2)</f>
        <v>24279.17</v>
      </c>
      <c r="D367" s="159" t="n">
        <f aca="false">TRUNC(C367/12,2)</f>
        <v>2023.26</v>
      </c>
      <c r="E367" s="160" t="n">
        <f aca="false">TRUNC(D367*$P$3,2)</f>
        <v>224.58</v>
      </c>
      <c r="F367" s="161" t="n">
        <f aca="false">TRUNC(IF(A367&lt;=$A$270,$D$270*$P$5,D367*$P$5),2)</f>
        <v>60.69</v>
      </c>
      <c r="G367" s="162" t="n">
        <f aca="false">TRUNC(IF(A367&lt;=$A$270,$D$270*$P$6,D367*$P$6),2)</f>
        <v>20.23</v>
      </c>
      <c r="H367" s="161" t="n">
        <f aca="false">TRUNC($P$9,2)</f>
        <v>2.29</v>
      </c>
      <c r="I367" s="161" t="n">
        <f aca="false">TRUNC(IF(A367&lt;$A$427,$D$427*$R$10+$P$10,IF(A367&gt;$A$782,$D$782*$R$10+$P$10,D367*$R$10+$P$10)),2)</f>
        <v>77.71</v>
      </c>
      <c r="J367" s="158" t="n">
        <f aca="false">TRUNC(IF(A367&lt;$A$427,($D$427*$R$11)+$P$11,IF(A367&gt;$A$782,$D$782*$R$11+$P$11,D367*$R$11+$P$11)),2)</f>
        <v>194.03</v>
      </c>
      <c r="K367" s="160" t="n">
        <f aca="false">TRUNC(IF(A367&lt;$A$427,$D$427*$R$12+$P$12,IF(A367&gt;$A$782,$D$782*$R$12+$P$12,D367*$R$12+$P$12)),2)</f>
        <v>138.66</v>
      </c>
      <c r="L367" s="163" t="n">
        <f aca="false">B367</f>
        <v>464</v>
      </c>
      <c r="M367" s="164" t="n">
        <f aca="false">A367</f>
        <v>411</v>
      </c>
      <c r="N367" s="165" t="n">
        <f aca="false">B367</f>
        <v>464</v>
      </c>
      <c r="O367" s="166" t="n">
        <f aca="false">A367</f>
        <v>411</v>
      </c>
      <c r="P367" s="24"/>
      <c r="Q367" s="196"/>
      <c r="R367" s="197"/>
      <c r="U367" s="171"/>
    </row>
    <row r="368" customFormat="false" ht="15.75" hidden="false" customHeight="true" outlineLevel="0" collapsed="false">
      <c r="A368" s="172" t="n">
        <v>412</v>
      </c>
      <c r="B368" s="173" t="n">
        <v>465</v>
      </c>
      <c r="C368" s="174" t="n">
        <f aca="false">ROUND($P$1*A368,2)</f>
        <v>24338.24</v>
      </c>
      <c r="D368" s="175" t="n">
        <f aca="false">TRUNC(C368/12,2)</f>
        <v>2028.18</v>
      </c>
      <c r="E368" s="176" t="n">
        <f aca="false">TRUNC(D368*$P$3,2)</f>
        <v>225.12</v>
      </c>
      <c r="F368" s="177" t="n">
        <f aca="false">TRUNC(IF(A368&lt;=$A$270,$D$270*$P$5,D368*$P$5),2)</f>
        <v>60.84</v>
      </c>
      <c r="G368" s="178" t="n">
        <f aca="false">TRUNC(IF(A368&lt;=$A$270,$D$270*$P$6,D368*$P$6),2)</f>
        <v>20.28</v>
      </c>
      <c r="H368" s="177" t="n">
        <f aca="false">TRUNC($P$9,2)</f>
        <v>2.29</v>
      </c>
      <c r="I368" s="177" t="n">
        <f aca="false">TRUNC(IF(A368&lt;$A$427,$D$427*$R$10+$P$10,IF(A368&gt;$A$782,$D$782*$R$10+$P$10,D368*$R$10+$P$10)),2)</f>
        <v>77.71</v>
      </c>
      <c r="J368" s="174" t="n">
        <f aca="false">TRUNC(IF(A368&lt;$A$427,($D$427*$R$11)+$P$11,IF(A368&gt;$A$782,$D$782*$R$11+$P$11,D368*$R$11+$P$11)),2)</f>
        <v>194.03</v>
      </c>
      <c r="K368" s="176" t="n">
        <f aca="false">TRUNC(IF(A368&lt;$A$427,$D$427*$R$12+$P$12,IF(A368&gt;$A$782,$D$782*$R$12+$P$12,D368*$R$12+$P$12)),2)</f>
        <v>138.66</v>
      </c>
      <c r="L368" s="179" t="n">
        <f aca="false">B368</f>
        <v>465</v>
      </c>
      <c r="M368" s="180" t="n">
        <f aca="false">A368</f>
        <v>412</v>
      </c>
      <c r="N368" s="181" t="n">
        <f aca="false">B368</f>
        <v>465</v>
      </c>
      <c r="O368" s="182" t="n">
        <f aca="false">A368</f>
        <v>412</v>
      </c>
      <c r="P368" s="24"/>
      <c r="Q368" s="196"/>
      <c r="R368" s="197"/>
      <c r="U368" s="171"/>
    </row>
    <row r="369" customFormat="false" ht="15.75" hidden="false" customHeight="true" outlineLevel="0" collapsed="false">
      <c r="A369" s="156" t="n">
        <v>413</v>
      </c>
      <c r="B369" s="157" t="n">
        <v>466</v>
      </c>
      <c r="C369" s="158" t="n">
        <f aca="false">ROUND($P$1*A369,2)</f>
        <v>24397.31</v>
      </c>
      <c r="D369" s="159" t="n">
        <f aca="false">TRUNC(C369/12,2)</f>
        <v>2033.1</v>
      </c>
      <c r="E369" s="160" t="n">
        <f aca="false">TRUNC(D369*$P$3,2)</f>
        <v>225.67</v>
      </c>
      <c r="F369" s="161" t="n">
        <f aca="false">TRUNC(IF(A369&lt;=$A$270,$D$270*$P$5,D369*$P$5),2)</f>
        <v>60.99</v>
      </c>
      <c r="G369" s="162" t="n">
        <f aca="false">TRUNC(IF(A369&lt;=$A$270,$D$270*$P$6,D369*$P$6),2)</f>
        <v>20.33</v>
      </c>
      <c r="H369" s="161" t="n">
        <f aca="false">TRUNC($P$9,2)</f>
        <v>2.29</v>
      </c>
      <c r="I369" s="161" t="n">
        <f aca="false">TRUNC(IF(A369&lt;$A$427,$D$427*$R$10+$P$10,IF(A369&gt;$A$782,$D$782*$R$10+$P$10,D369*$R$10+$P$10)),2)</f>
        <v>77.71</v>
      </c>
      <c r="J369" s="158" t="n">
        <f aca="false">TRUNC(IF(A369&lt;$A$427,($D$427*$R$11)+$P$11,IF(A369&gt;$A$782,$D$782*$R$11+$P$11,D369*$R$11+$P$11)),2)</f>
        <v>194.03</v>
      </c>
      <c r="K369" s="160" t="n">
        <f aca="false">TRUNC(IF(A369&lt;$A$427,$D$427*$R$12+$P$12,IF(A369&gt;$A$782,$D$782*$R$12+$P$12,D369*$R$12+$P$12)),2)</f>
        <v>138.66</v>
      </c>
      <c r="L369" s="163" t="n">
        <f aca="false">B369</f>
        <v>466</v>
      </c>
      <c r="M369" s="164" t="n">
        <f aca="false">A369</f>
        <v>413</v>
      </c>
      <c r="N369" s="165" t="n">
        <f aca="false">B369</f>
        <v>466</v>
      </c>
      <c r="O369" s="166" t="n">
        <f aca="false">A369</f>
        <v>413</v>
      </c>
      <c r="P369" s="24"/>
      <c r="Q369" s="196"/>
      <c r="R369" s="197"/>
      <c r="U369" s="171"/>
    </row>
    <row r="370" customFormat="false" ht="15.75" hidden="false" customHeight="true" outlineLevel="0" collapsed="false">
      <c r="A370" s="172" t="n">
        <v>413</v>
      </c>
      <c r="B370" s="173" t="n">
        <v>467</v>
      </c>
      <c r="C370" s="174" t="n">
        <f aca="false">ROUND($P$1*A370,2)</f>
        <v>24397.31</v>
      </c>
      <c r="D370" s="175" t="n">
        <f aca="false">TRUNC(C370/12,2)</f>
        <v>2033.1</v>
      </c>
      <c r="E370" s="176" t="n">
        <f aca="false">TRUNC(D370*$P$3,2)</f>
        <v>225.67</v>
      </c>
      <c r="F370" s="177" t="n">
        <f aca="false">TRUNC(IF(A370&lt;=$A$270,$D$270*$P$5,D370*$P$5),2)</f>
        <v>60.99</v>
      </c>
      <c r="G370" s="178" t="n">
        <f aca="false">TRUNC(IF(A370&lt;=$A$270,$D$270*$P$6,D370*$P$6),2)</f>
        <v>20.33</v>
      </c>
      <c r="H370" s="177" t="n">
        <f aca="false">TRUNC($P$9,2)</f>
        <v>2.29</v>
      </c>
      <c r="I370" s="177" t="n">
        <f aca="false">TRUNC(IF(A370&lt;$A$427,$D$427*$R$10+$P$10,IF(A370&gt;$A$782,$D$782*$R$10+$P$10,D370*$R$10+$P$10)),2)</f>
        <v>77.71</v>
      </c>
      <c r="J370" s="174" t="n">
        <f aca="false">TRUNC(IF(A370&lt;$A$427,($D$427*$R$11)+$P$11,IF(A370&gt;$A$782,$D$782*$R$11+$P$11,D370*$R$11+$P$11)),2)</f>
        <v>194.03</v>
      </c>
      <c r="K370" s="176" t="n">
        <f aca="false">TRUNC(IF(A370&lt;$A$427,$D$427*$R$12+$P$12,IF(A370&gt;$A$782,$D$782*$R$12+$P$12,D370*$R$12+$P$12)),2)</f>
        <v>138.66</v>
      </c>
      <c r="L370" s="179" t="n">
        <f aca="false">B370</f>
        <v>467</v>
      </c>
      <c r="M370" s="180" t="n">
        <f aca="false">A370</f>
        <v>413</v>
      </c>
      <c r="N370" s="181" t="n">
        <f aca="false">B370</f>
        <v>467</v>
      </c>
      <c r="O370" s="182" t="n">
        <f aca="false">A370</f>
        <v>413</v>
      </c>
      <c r="P370" s="24"/>
      <c r="Q370" s="196"/>
      <c r="R370" s="197"/>
      <c r="U370" s="171"/>
    </row>
    <row r="371" customFormat="false" ht="15.75" hidden="false" customHeight="true" outlineLevel="0" collapsed="false">
      <c r="A371" s="156" t="n">
        <v>414</v>
      </c>
      <c r="B371" s="157" t="n">
        <v>468</v>
      </c>
      <c r="C371" s="158" t="n">
        <f aca="false">ROUND($P$1*A371,2)</f>
        <v>24456.39</v>
      </c>
      <c r="D371" s="159" t="n">
        <f aca="false">TRUNC(C371/12,2)</f>
        <v>2038.03</v>
      </c>
      <c r="E371" s="160" t="n">
        <f aca="false">TRUNC(D371*$P$3,2)</f>
        <v>226.22</v>
      </c>
      <c r="F371" s="161" t="n">
        <f aca="false">TRUNC(IF(A371&lt;=$A$270,$D$270*$P$5,D371*$P$5),2)</f>
        <v>61.14</v>
      </c>
      <c r="G371" s="162" t="n">
        <f aca="false">TRUNC(IF(A371&lt;=$A$270,$D$270*$P$6,D371*$P$6),2)</f>
        <v>20.38</v>
      </c>
      <c r="H371" s="161" t="n">
        <f aca="false">TRUNC($P$9,2)</f>
        <v>2.29</v>
      </c>
      <c r="I371" s="161" t="n">
        <f aca="false">TRUNC(IF(A371&lt;$A$427,$D$427*$R$10+$P$10,IF(A371&gt;$A$782,$D$782*$R$10+$P$10,D371*$R$10+$P$10)),2)</f>
        <v>77.71</v>
      </c>
      <c r="J371" s="158" t="n">
        <f aca="false">TRUNC(IF(A371&lt;$A$427,($D$427*$R$11)+$P$11,IF(A371&gt;$A$782,$D$782*$R$11+$P$11,D371*$R$11+$P$11)),2)</f>
        <v>194.03</v>
      </c>
      <c r="K371" s="160" t="n">
        <f aca="false">TRUNC(IF(A371&lt;$A$427,$D$427*$R$12+$P$12,IF(A371&gt;$A$782,$D$782*$R$12+$P$12,D371*$R$12+$P$12)),2)</f>
        <v>138.66</v>
      </c>
      <c r="L371" s="163" t="n">
        <f aca="false">B371</f>
        <v>468</v>
      </c>
      <c r="M371" s="164" t="n">
        <f aca="false">A371</f>
        <v>414</v>
      </c>
      <c r="N371" s="165" t="n">
        <f aca="false">B371</f>
        <v>468</v>
      </c>
      <c r="O371" s="166" t="n">
        <f aca="false">A371</f>
        <v>414</v>
      </c>
      <c r="P371" s="24"/>
      <c r="Q371" s="196"/>
      <c r="R371" s="197"/>
      <c r="U371" s="171"/>
    </row>
    <row r="372" customFormat="false" ht="15.75" hidden="false" customHeight="true" outlineLevel="0" collapsed="false">
      <c r="A372" s="172" t="n">
        <v>415</v>
      </c>
      <c r="B372" s="173" t="n">
        <v>469</v>
      </c>
      <c r="C372" s="174" t="n">
        <f aca="false">ROUND($P$1*A372,2)</f>
        <v>24515.46</v>
      </c>
      <c r="D372" s="175" t="n">
        <f aca="false">TRUNC(C372/12,2)</f>
        <v>2042.95</v>
      </c>
      <c r="E372" s="176" t="n">
        <f aca="false">TRUNC(D372*$P$3,2)</f>
        <v>226.76</v>
      </c>
      <c r="F372" s="177" t="n">
        <f aca="false">TRUNC(IF(A372&lt;=$A$270,$D$270*$P$5,D372*$P$5),2)</f>
        <v>61.28</v>
      </c>
      <c r="G372" s="178" t="n">
        <f aca="false">TRUNC(IF(A372&lt;=$A$270,$D$270*$P$6,D372*$P$6),2)</f>
        <v>20.42</v>
      </c>
      <c r="H372" s="177" t="n">
        <f aca="false">TRUNC($P$9,2)</f>
        <v>2.29</v>
      </c>
      <c r="I372" s="177" t="n">
        <f aca="false">TRUNC(IF(A372&lt;$A$427,$D$427*$R$10+$P$10,IF(A372&gt;$A$782,$D$782*$R$10+$P$10,D372*$R$10+$P$10)),2)</f>
        <v>77.71</v>
      </c>
      <c r="J372" s="174" t="n">
        <f aca="false">TRUNC(IF(A372&lt;$A$427,($D$427*$R$11)+$P$11,IF(A372&gt;$A$782,$D$782*$R$11+$P$11,D372*$R$11+$P$11)),2)</f>
        <v>194.03</v>
      </c>
      <c r="K372" s="176" t="n">
        <f aca="false">TRUNC(IF(A372&lt;$A$427,$D$427*$R$12+$P$12,IF(A372&gt;$A$782,$D$782*$R$12+$P$12,D372*$R$12+$P$12)),2)</f>
        <v>138.66</v>
      </c>
      <c r="L372" s="179" t="n">
        <f aca="false">B372</f>
        <v>469</v>
      </c>
      <c r="M372" s="180" t="n">
        <f aca="false">A372</f>
        <v>415</v>
      </c>
      <c r="N372" s="181" t="n">
        <f aca="false">B372</f>
        <v>469</v>
      </c>
      <c r="O372" s="182" t="n">
        <f aca="false">A372</f>
        <v>415</v>
      </c>
      <c r="P372" s="24"/>
      <c r="Q372" s="196"/>
      <c r="R372" s="197"/>
      <c r="U372" s="171"/>
    </row>
    <row r="373" customFormat="false" ht="15.75" hidden="false" customHeight="true" outlineLevel="0" collapsed="false">
      <c r="A373" s="156" t="n">
        <v>416</v>
      </c>
      <c r="B373" s="157" t="n">
        <v>470</v>
      </c>
      <c r="C373" s="158" t="n">
        <f aca="false">ROUND($P$1*A373,2)</f>
        <v>24574.53</v>
      </c>
      <c r="D373" s="159" t="n">
        <f aca="false">TRUNC(C373/12,2)</f>
        <v>2047.87</v>
      </c>
      <c r="E373" s="160" t="n">
        <f aca="false">TRUNC(D373*$P$3,2)</f>
        <v>227.31</v>
      </c>
      <c r="F373" s="161" t="n">
        <f aca="false">TRUNC(IF(A373&lt;=$A$270,$D$270*$P$5,D373*$P$5),2)</f>
        <v>61.43</v>
      </c>
      <c r="G373" s="162" t="n">
        <f aca="false">TRUNC(IF(A373&lt;=$A$270,$D$270*$P$6,D373*$P$6),2)</f>
        <v>20.47</v>
      </c>
      <c r="H373" s="161" t="n">
        <f aca="false">TRUNC($P$9,2)</f>
        <v>2.29</v>
      </c>
      <c r="I373" s="161" t="n">
        <f aca="false">TRUNC(IF(A373&lt;$A$427,$D$427*$R$10+$P$10,IF(A373&gt;$A$782,$D$782*$R$10+$P$10,D373*$R$10+$P$10)),2)</f>
        <v>77.71</v>
      </c>
      <c r="J373" s="158" t="n">
        <f aca="false">TRUNC(IF(A373&lt;$A$427,($D$427*$R$11)+$P$11,IF(A373&gt;$A$782,$D$782*$R$11+$P$11,D373*$R$11+$P$11)),2)</f>
        <v>194.03</v>
      </c>
      <c r="K373" s="160" t="n">
        <f aca="false">TRUNC(IF(A373&lt;$A$427,$D$427*$R$12+$P$12,IF(A373&gt;$A$782,$D$782*$R$12+$P$12,D373*$R$12+$P$12)),2)</f>
        <v>138.66</v>
      </c>
      <c r="L373" s="163" t="n">
        <f aca="false">B373</f>
        <v>470</v>
      </c>
      <c r="M373" s="164" t="n">
        <f aca="false">A373</f>
        <v>416</v>
      </c>
      <c r="N373" s="165" t="n">
        <f aca="false">B373</f>
        <v>470</v>
      </c>
      <c r="O373" s="166" t="n">
        <f aca="false">A373</f>
        <v>416</v>
      </c>
      <c r="P373" s="24"/>
      <c r="Q373" s="196"/>
      <c r="R373" s="197"/>
      <c r="U373" s="171"/>
    </row>
    <row r="374" customFormat="false" ht="15.75" hidden="false" customHeight="true" outlineLevel="0" collapsed="false">
      <c r="A374" s="172" t="n">
        <v>416</v>
      </c>
      <c r="B374" s="173" t="n">
        <v>471</v>
      </c>
      <c r="C374" s="174" t="n">
        <f aca="false">ROUND($P$1*A374,2)</f>
        <v>24574.53</v>
      </c>
      <c r="D374" s="175" t="n">
        <f aca="false">TRUNC(C374/12,2)</f>
        <v>2047.87</v>
      </c>
      <c r="E374" s="176" t="n">
        <f aca="false">TRUNC(D374*$P$3,2)</f>
        <v>227.31</v>
      </c>
      <c r="F374" s="177" t="n">
        <f aca="false">TRUNC(IF(A374&lt;=$A$270,$D$270*$P$5,D374*$P$5),2)</f>
        <v>61.43</v>
      </c>
      <c r="G374" s="178" t="n">
        <f aca="false">TRUNC(IF(A374&lt;=$A$270,$D$270*$P$6,D374*$P$6),2)</f>
        <v>20.47</v>
      </c>
      <c r="H374" s="177" t="n">
        <f aca="false">TRUNC($P$9,2)</f>
        <v>2.29</v>
      </c>
      <c r="I374" s="177" t="n">
        <f aca="false">TRUNC(IF(A374&lt;$A$427,$D$427*$R$10+$P$10,IF(A374&gt;$A$782,$D$782*$R$10+$P$10,D374*$R$10+$P$10)),2)</f>
        <v>77.71</v>
      </c>
      <c r="J374" s="174" t="n">
        <f aca="false">TRUNC(IF(A374&lt;$A$427,($D$427*$R$11)+$P$11,IF(A374&gt;$A$782,$D$782*$R$11+$P$11,D374*$R$11+$P$11)),2)</f>
        <v>194.03</v>
      </c>
      <c r="K374" s="176" t="n">
        <f aca="false">TRUNC(IF(A374&lt;$A$427,$D$427*$R$12+$P$12,IF(A374&gt;$A$782,$D$782*$R$12+$P$12,D374*$R$12+$P$12)),2)</f>
        <v>138.66</v>
      </c>
      <c r="L374" s="179" t="n">
        <f aca="false">B374</f>
        <v>471</v>
      </c>
      <c r="M374" s="180" t="n">
        <f aca="false">A374</f>
        <v>416</v>
      </c>
      <c r="N374" s="181" t="n">
        <f aca="false">B374</f>
        <v>471</v>
      </c>
      <c r="O374" s="182" t="n">
        <f aca="false">A374</f>
        <v>416</v>
      </c>
      <c r="P374" s="24"/>
      <c r="Q374" s="196"/>
      <c r="R374" s="197"/>
      <c r="U374" s="171"/>
    </row>
    <row r="375" customFormat="false" ht="15.75" hidden="false" customHeight="true" outlineLevel="0" collapsed="false">
      <c r="A375" s="156" t="n">
        <v>417</v>
      </c>
      <c r="B375" s="157" t="n">
        <v>472</v>
      </c>
      <c r="C375" s="158" t="n">
        <f aca="false">ROUND($P$1*A375,2)</f>
        <v>24633.61</v>
      </c>
      <c r="D375" s="159" t="n">
        <f aca="false">TRUNC(C375/12,2)</f>
        <v>2052.8</v>
      </c>
      <c r="E375" s="160" t="n">
        <f aca="false">TRUNC(D375*$P$3,2)</f>
        <v>227.86</v>
      </c>
      <c r="F375" s="161" t="n">
        <f aca="false">TRUNC(IF(A375&lt;=$A$270,$D$270*$P$5,D375*$P$5),2)</f>
        <v>61.58</v>
      </c>
      <c r="G375" s="162" t="n">
        <f aca="false">TRUNC(IF(A375&lt;=$A$270,$D$270*$P$6,D375*$P$6),2)</f>
        <v>20.52</v>
      </c>
      <c r="H375" s="161" t="n">
        <f aca="false">TRUNC($P$9,2)</f>
        <v>2.29</v>
      </c>
      <c r="I375" s="161" t="n">
        <f aca="false">TRUNC(IF(A375&lt;$A$427,$D$427*$R$10+$P$10,IF(A375&gt;$A$782,$D$782*$R$10+$P$10,D375*$R$10+$P$10)),2)</f>
        <v>77.71</v>
      </c>
      <c r="J375" s="158" t="n">
        <f aca="false">TRUNC(IF(A375&lt;$A$427,($D$427*$R$11)+$P$11,IF(A375&gt;$A$782,$D$782*$R$11+$P$11,D375*$R$11+$P$11)),2)</f>
        <v>194.03</v>
      </c>
      <c r="K375" s="160" t="n">
        <f aca="false">TRUNC(IF(A375&lt;$A$427,$D$427*$R$12+$P$12,IF(A375&gt;$A$782,$D$782*$R$12+$P$12,D375*$R$12+$P$12)),2)</f>
        <v>138.66</v>
      </c>
      <c r="L375" s="163" t="n">
        <f aca="false">B375</f>
        <v>472</v>
      </c>
      <c r="M375" s="164" t="n">
        <f aca="false">A375</f>
        <v>417</v>
      </c>
      <c r="N375" s="165" t="n">
        <f aca="false">B375</f>
        <v>472</v>
      </c>
      <c r="O375" s="166" t="n">
        <f aca="false">A375</f>
        <v>417</v>
      </c>
      <c r="P375" s="24"/>
      <c r="Q375" s="196"/>
      <c r="R375" s="197"/>
      <c r="U375" s="171"/>
    </row>
    <row r="376" customFormat="false" ht="15.75" hidden="false" customHeight="true" outlineLevel="0" collapsed="false">
      <c r="A376" s="172" t="n">
        <v>417</v>
      </c>
      <c r="B376" s="173" t="n">
        <v>473</v>
      </c>
      <c r="C376" s="174" t="n">
        <f aca="false">ROUND($P$1*A376,2)</f>
        <v>24633.61</v>
      </c>
      <c r="D376" s="175" t="n">
        <f aca="false">TRUNC(C376/12,2)</f>
        <v>2052.8</v>
      </c>
      <c r="E376" s="176" t="n">
        <f aca="false">TRUNC(D376*$P$3,2)</f>
        <v>227.86</v>
      </c>
      <c r="F376" s="177" t="n">
        <f aca="false">TRUNC(IF(A376&lt;=$A$270,$D$270*$P$5,D376*$P$5),2)</f>
        <v>61.58</v>
      </c>
      <c r="G376" s="178" t="n">
        <f aca="false">TRUNC(IF(A376&lt;=$A$270,$D$270*$P$6,D376*$P$6),2)</f>
        <v>20.52</v>
      </c>
      <c r="H376" s="177" t="n">
        <f aca="false">TRUNC($P$9,2)</f>
        <v>2.29</v>
      </c>
      <c r="I376" s="177" t="n">
        <f aca="false">TRUNC(IF(A376&lt;$A$427,$D$427*$R$10+$P$10,IF(A376&gt;$A$782,$D$782*$R$10+$P$10,D376*$R$10+$P$10)),2)</f>
        <v>77.71</v>
      </c>
      <c r="J376" s="174" t="n">
        <f aca="false">TRUNC(IF(A376&lt;$A$427,($D$427*$R$11)+$P$11,IF(A376&gt;$A$782,$D$782*$R$11+$P$11,D376*$R$11+$P$11)),2)</f>
        <v>194.03</v>
      </c>
      <c r="K376" s="176" t="n">
        <f aca="false">TRUNC(IF(A376&lt;$A$427,$D$427*$R$12+$P$12,IF(A376&gt;$A$782,$D$782*$R$12+$P$12,D376*$R$12+$P$12)),2)</f>
        <v>138.66</v>
      </c>
      <c r="L376" s="179" t="n">
        <f aca="false">B376</f>
        <v>473</v>
      </c>
      <c r="M376" s="180" t="n">
        <f aca="false">A376</f>
        <v>417</v>
      </c>
      <c r="N376" s="181" t="n">
        <f aca="false">B376</f>
        <v>473</v>
      </c>
      <c r="O376" s="182" t="n">
        <f aca="false">A376</f>
        <v>417</v>
      </c>
      <c r="P376" s="24"/>
      <c r="Q376" s="196"/>
      <c r="R376" s="197"/>
      <c r="U376" s="171"/>
    </row>
    <row r="377" customFormat="false" ht="15.75" hidden="false" customHeight="true" outlineLevel="0" collapsed="false">
      <c r="A377" s="156" t="n">
        <v>418</v>
      </c>
      <c r="B377" s="157" t="n">
        <v>474</v>
      </c>
      <c r="C377" s="158" t="n">
        <f aca="false">ROUND($P$1*A377,2)</f>
        <v>24692.68</v>
      </c>
      <c r="D377" s="159" t="n">
        <f aca="false">TRUNC(C377/12,2)</f>
        <v>2057.72</v>
      </c>
      <c r="E377" s="160" t="n">
        <f aca="false">TRUNC(D377*$P$3,2)</f>
        <v>228.4</v>
      </c>
      <c r="F377" s="161" t="n">
        <f aca="false">TRUNC(IF(A377&lt;=$A$270,$D$270*$P$5,D377*$P$5),2)</f>
        <v>61.73</v>
      </c>
      <c r="G377" s="162" t="n">
        <f aca="false">TRUNC(IF(A377&lt;=$A$270,$D$270*$P$6,D377*$P$6),2)</f>
        <v>20.57</v>
      </c>
      <c r="H377" s="161" t="n">
        <f aca="false">TRUNC($P$9,2)</f>
        <v>2.29</v>
      </c>
      <c r="I377" s="161" t="n">
        <f aca="false">TRUNC(IF(A377&lt;$A$427,$D$427*$R$10+$P$10,IF(A377&gt;$A$782,$D$782*$R$10+$P$10,D377*$R$10+$P$10)),2)</f>
        <v>77.71</v>
      </c>
      <c r="J377" s="158" t="n">
        <f aca="false">TRUNC(IF(A377&lt;$A$427,($D$427*$R$11)+$P$11,IF(A377&gt;$A$782,$D$782*$R$11+$P$11,D377*$R$11+$P$11)),2)</f>
        <v>194.03</v>
      </c>
      <c r="K377" s="160" t="n">
        <f aca="false">TRUNC(IF(A377&lt;$A$427,$D$427*$R$12+$P$12,IF(A377&gt;$A$782,$D$782*$R$12+$P$12,D377*$R$12+$P$12)),2)</f>
        <v>138.66</v>
      </c>
      <c r="L377" s="163" t="n">
        <f aca="false">B377</f>
        <v>474</v>
      </c>
      <c r="M377" s="164" t="n">
        <f aca="false">A377</f>
        <v>418</v>
      </c>
      <c r="N377" s="165" t="n">
        <f aca="false">B377</f>
        <v>474</v>
      </c>
      <c r="O377" s="166" t="n">
        <f aca="false">A377</f>
        <v>418</v>
      </c>
      <c r="P377" s="24"/>
      <c r="Q377" s="196"/>
      <c r="R377" s="197"/>
      <c r="U377" s="171"/>
    </row>
    <row r="378" customFormat="false" ht="15.75" hidden="false" customHeight="true" outlineLevel="0" collapsed="false">
      <c r="A378" s="172" t="n">
        <v>418</v>
      </c>
      <c r="B378" s="173" t="n">
        <v>475</v>
      </c>
      <c r="C378" s="174" t="n">
        <f aca="false">ROUND($P$1*A378,2)</f>
        <v>24692.68</v>
      </c>
      <c r="D378" s="175" t="n">
        <f aca="false">TRUNC(C378/12,2)</f>
        <v>2057.72</v>
      </c>
      <c r="E378" s="176" t="n">
        <f aca="false">TRUNC(D378*$P$3,2)</f>
        <v>228.4</v>
      </c>
      <c r="F378" s="177" t="n">
        <f aca="false">TRUNC(IF(A378&lt;=$A$270,$D$270*$P$5,D378*$P$5),2)</f>
        <v>61.73</v>
      </c>
      <c r="G378" s="178" t="n">
        <f aca="false">TRUNC(IF(A378&lt;=$A$270,$D$270*$P$6,D378*$P$6),2)</f>
        <v>20.57</v>
      </c>
      <c r="H378" s="177" t="n">
        <f aca="false">TRUNC($P$9,2)</f>
        <v>2.29</v>
      </c>
      <c r="I378" s="177" t="n">
        <f aca="false">TRUNC(IF(A378&lt;$A$427,$D$427*$R$10+$P$10,IF(A378&gt;$A$782,$D$782*$R$10+$P$10,D378*$R$10+$P$10)),2)</f>
        <v>77.71</v>
      </c>
      <c r="J378" s="174" t="n">
        <f aca="false">TRUNC(IF(A378&lt;$A$427,($D$427*$R$11)+$P$11,IF(A378&gt;$A$782,$D$782*$R$11+$P$11,D378*$R$11+$P$11)),2)</f>
        <v>194.03</v>
      </c>
      <c r="K378" s="176" t="n">
        <f aca="false">TRUNC(IF(A378&lt;$A$427,$D$427*$R$12+$P$12,IF(A378&gt;$A$782,$D$782*$R$12+$P$12,D378*$R$12+$P$12)),2)</f>
        <v>138.66</v>
      </c>
      <c r="L378" s="179" t="n">
        <f aca="false">B378</f>
        <v>475</v>
      </c>
      <c r="M378" s="180" t="n">
        <f aca="false">A378</f>
        <v>418</v>
      </c>
      <c r="N378" s="181" t="n">
        <f aca="false">B378</f>
        <v>475</v>
      </c>
      <c r="O378" s="182" t="n">
        <f aca="false">A378</f>
        <v>418</v>
      </c>
      <c r="P378" s="24"/>
      <c r="Q378" s="196"/>
      <c r="R378" s="197"/>
      <c r="U378" s="171"/>
    </row>
    <row r="379" customFormat="false" ht="15.75" hidden="false" customHeight="true" outlineLevel="0" collapsed="false">
      <c r="A379" s="156" t="n">
        <v>419</v>
      </c>
      <c r="B379" s="157" t="n">
        <v>476</v>
      </c>
      <c r="C379" s="158" t="n">
        <f aca="false">ROUND($P$1*A379,2)</f>
        <v>24751.75</v>
      </c>
      <c r="D379" s="159" t="n">
        <f aca="false">TRUNC(C379/12,2)</f>
        <v>2062.64</v>
      </c>
      <c r="E379" s="160" t="n">
        <f aca="false">TRUNC(D379*$P$3,2)</f>
        <v>228.95</v>
      </c>
      <c r="F379" s="161" t="n">
        <f aca="false">TRUNC(IF(A379&lt;=$A$270,$D$270*$P$5,D379*$P$5),2)</f>
        <v>61.87</v>
      </c>
      <c r="G379" s="162" t="n">
        <f aca="false">TRUNC(IF(A379&lt;=$A$270,$D$270*$P$6,D379*$P$6),2)</f>
        <v>20.62</v>
      </c>
      <c r="H379" s="161" t="n">
        <f aca="false">TRUNC($P$9,2)</f>
        <v>2.29</v>
      </c>
      <c r="I379" s="161" t="n">
        <f aca="false">TRUNC(IF(A379&lt;$A$427,$D$427*$R$10+$P$10,IF(A379&gt;$A$782,$D$782*$R$10+$P$10,D379*$R$10+$P$10)),2)</f>
        <v>77.71</v>
      </c>
      <c r="J379" s="158" t="n">
        <f aca="false">TRUNC(IF(A379&lt;$A$427,($D$427*$R$11)+$P$11,IF(A379&gt;$A$782,$D$782*$R$11+$P$11,D379*$R$11+$P$11)),2)</f>
        <v>194.03</v>
      </c>
      <c r="K379" s="160" t="n">
        <f aca="false">TRUNC(IF(A379&lt;$A$427,$D$427*$R$12+$P$12,IF(A379&gt;$A$782,$D$782*$R$12+$P$12,D379*$R$12+$P$12)),2)</f>
        <v>138.66</v>
      </c>
      <c r="L379" s="163" t="n">
        <f aca="false">B379</f>
        <v>476</v>
      </c>
      <c r="M379" s="164" t="n">
        <f aca="false">A379</f>
        <v>419</v>
      </c>
      <c r="N379" s="165" t="n">
        <f aca="false">B379</f>
        <v>476</v>
      </c>
      <c r="O379" s="166" t="n">
        <f aca="false">A379</f>
        <v>419</v>
      </c>
      <c r="P379" s="24"/>
      <c r="Q379" s="196"/>
      <c r="R379" s="197"/>
      <c r="U379" s="171"/>
    </row>
    <row r="380" customFormat="false" ht="15.75" hidden="false" customHeight="true" outlineLevel="0" collapsed="false">
      <c r="A380" s="172" t="n">
        <v>420</v>
      </c>
      <c r="B380" s="173" t="n">
        <v>477</v>
      </c>
      <c r="C380" s="174" t="n">
        <f aca="false">ROUND($P$1*A380,2)</f>
        <v>24810.83</v>
      </c>
      <c r="D380" s="175" t="n">
        <f aca="false">TRUNC(C380/12,2)</f>
        <v>2067.56</v>
      </c>
      <c r="E380" s="176" t="n">
        <f aca="false">TRUNC(D380*$P$3,2)</f>
        <v>229.49</v>
      </c>
      <c r="F380" s="177" t="n">
        <f aca="false">TRUNC(IF(A380&lt;=$A$270,$D$270*$P$5,D380*$P$5),2)</f>
        <v>62.02</v>
      </c>
      <c r="G380" s="178" t="n">
        <f aca="false">TRUNC(IF(A380&lt;=$A$270,$D$270*$P$6,D380*$P$6),2)</f>
        <v>20.67</v>
      </c>
      <c r="H380" s="177" t="n">
        <f aca="false">TRUNC($P$9,2)</f>
        <v>2.29</v>
      </c>
      <c r="I380" s="177" t="n">
        <f aca="false">TRUNC(IF(A380&lt;$A$427,$D$427*$R$10+$P$10,IF(A380&gt;$A$782,$D$782*$R$10+$P$10,D380*$R$10+$P$10)),2)</f>
        <v>77.71</v>
      </c>
      <c r="J380" s="174" t="n">
        <f aca="false">TRUNC(IF(A380&lt;$A$427,($D$427*$R$11)+$P$11,IF(A380&gt;$A$782,$D$782*$R$11+$P$11,D380*$R$11+$P$11)),2)</f>
        <v>194.03</v>
      </c>
      <c r="K380" s="176" t="n">
        <f aca="false">TRUNC(IF(A380&lt;$A$427,$D$427*$R$12+$P$12,IF(A380&gt;$A$782,$D$782*$R$12+$P$12,D380*$R$12+$P$12)),2)</f>
        <v>138.66</v>
      </c>
      <c r="L380" s="179" t="n">
        <f aca="false">B380</f>
        <v>477</v>
      </c>
      <c r="M380" s="180" t="n">
        <f aca="false">A380</f>
        <v>420</v>
      </c>
      <c r="N380" s="181" t="n">
        <f aca="false">B380</f>
        <v>477</v>
      </c>
      <c r="O380" s="182" t="n">
        <f aca="false">A380</f>
        <v>420</v>
      </c>
      <c r="P380" s="24"/>
      <c r="Q380" s="196"/>
      <c r="R380" s="197"/>
      <c r="U380" s="171"/>
    </row>
    <row r="381" customFormat="false" ht="15.75" hidden="false" customHeight="true" outlineLevel="0" collapsed="false">
      <c r="A381" s="156" t="n">
        <v>420</v>
      </c>
      <c r="B381" s="157" t="n">
        <v>478</v>
      </c>
      <c r="C381" s="158" t="n">
        <f aca="false">ROUND($P$1*A381,2)</f>
        <v>24810.83</v>
      </c>
      <c r="D381" s="159" t="n">
        <f aca="false">TRUNC(C381/12,2)</f>
        <v>2067.56</v>
      </c>
      <c r="E381" s="160" t="n">
        <f aca="false">TRUNC(D381*$P$3,2)</f>
        <v>229.49</v>
      </c>
      <c r="F381" s="161" t="n">
        <f aca="false">TRUNC(IF(A381&lt;=$A$270,$D$270*$P$5,D381*$P$5),2)</f>
        <v>62.02</v>
      </c>
      <c r="G381" s="162" t="n">
        <f aca="false">TRUNC(IF(A381&lt;=$A$270,$D$270*$P$6,D381*$P$6),2)</f>
        <v>20.67</v>
      </c>
      <c r="H381" s="161" t="n">
        <f aca="false">TRUNC($P$9,2)</f>
        <v>2.29</v>
      </c>
      <c r="I381" s="161" t="n">
        <f aca="false">TRUNC(IF(A381&lt;$A$427,$D$427*$R$10+$P$10,IF(A381&gt;$A$782,$D$782*$R$10+$P$10,D381*$R$10+$P$10)),2)</f>
        <v>77.71</v>
      </c>
      <c r="J381" s="158" t="n">
        <f aca="false">TRUNC(IF(A381&lt;$A$427,($D$427*$R$11)+$P$11,IF(A381&gt;$A$782,$D$782*$R$11+$P$11,D381*$R$11+$P$11)),2)</f>
        <v>194.03</v>
      </c>
      <c r="K381" s="160" t="n">
        <f aca="false">TRUNC(IF(A381&lt;$A$427,$D$427*$R$12+$P$12,IF(A381&gt;$A$782,$D$782*$R$12+$P$12,D381*$R$12+$P$12)),2)</f>
        <v>138.66</v>
      </c>
      <c r="L381" s="163" t="n">
        <f aca="false">B381</f>
        <v>478</v>
      </c>
      <c r="M381" s="164" t="n">
        <f aca="false">A381</f>
        <v>420</v>
      </c>
      <c r="N381" s="165" t="n">
        <f aca="false">B381</f>
        <v>478</v>
      </c>
      <c r="O381" s="166" t="n">
        <f aca="false">A381</f>
        <v>420</v>
      </c>
      <c r="P381" s="24"/>
      <c r="Q381" s="196"/>
      <c r="R381" s="197"/>
      <c r="U381" s="171"/>
    </row>
    <row r="382" customFormat="false" ht="15.75" hidden="false" customHeight="true" outlineLevel="0" collapsed="false">
      <c r="A382" s="172" t="n">
        <v>421</v>
      </c>
      <c r="B382" s="173" t="n">
        <v>479</v>
      </c>
      <c r="C382" s="174" t="n">
        <f aca="false">ROUND($P$1*A382,2)</f>
        <v>24869.9</v>
      </c>
      <c r="D382" s="175" t="n">
        <f aca="false">TRUNC(C382/12,2)</f>
        <v>2072.49</v>
      </c>
      <c r="E382" s="176" t="n">
        <f aca="false">TRUNC(D382*$P$3,2)</f>
        <v>230.04</v>
      </c>
      <c r="F382" s="177" t="n">
        <f aca="false">TRUNC(IF(A382&lt;=$A$270,$D$270*$P$5,D382*$P$5),2)</f>
        <v>62.17</v>
      </c>
      <c r="G382" s="178" t="n">
        <f aca="false">TRUNC(IF(A382&lt;=$A$270,$D$270*$P$6,D382*$P$6),2)</f>
        <v>20.72</v>
      </c>
      <c r="H382" s="177" t="n">
        <f aca="false">TRUNC($P$9,2)</f>
        <v>2.29</v>
      </c>
      <c r="I382" s="177" t="n">
        <f aca="false">TRUNC(IF(A382&lt;$A$427,$D$427*$R$10+$P$10,IF(A382&gt;$A$782,$D$782*$R$10+$P$10,D382*$R$10+$P$10)),2)</f>
        <v>77.71</v>
      </c>
      <c r="J382" s="174" t="n">
        <f aca="false">TRUNC(IF(A382&lt;$A$427,($D$427*$R$11)+$P$11,IF(A382&gt;$A$782,$D$782*$R$11+$P$11,D382*$R$11+$P$11)),2)</f>
        <v>194.03</v>
      </c>
      <c r="K382" s="176" t="n">
        <f aca="false">TRUNC(IF(A382&lt;$A$427,$D$427*$R$12+$P$12,IF(A382&gt;$A$782,$D$782*$R$12+$P$12,D382*$R$12+$P$12)),2)</f>
        <v>138.66</v>
      </c>
      <c r="L382" s="179" t="n">
        <f aca="false">B382</f>
        <v>479</v>
      </c>
      <c r="M382" s="180" t="n">
        <f aca="false">A382</f>
        <v>421</v>
      </c>
      <c r="N382" s="181" t="n">
        <f aca="false">B382</f>
        <v>479</v>
      </c>
      <c r="O382" s="182" t="n">
        <f aca="false">A382</f>
        <v>421</v>
      </c>
      <c r="P382" s="24"/>
      <c r="Q382" s="25"/>
      <c r="R382" s="198"/>
      <c r="U382" s="171"/>
    </row>
    <row r="383" customFormat="false" ht="15.75" hidden="false" customHeight="true" outlineLevel="0" collapsed="false">
      <c r="A383" s="156" t="n">
        <v>421</v>
      </c>
      <c r="B383" s="157" t="n">
        <v>480</v>
      </c>
      <c r="C383" s="158" t="n">
        <f aca="false">ROUND($P$1*A383,2)</f>
        <v>24869.9</v>
      </c>
      <c r="D383" s="159" t="n">
        <f aca="false">TRUNC(C383/12,2)</f>
        <v>2072.49</v>
      </c>
      <c r="E383" s="160" t="n">
        <f aca="false">TRUNC(D383*$P$3,2)</f>
        <v>230.04</v>
      </c>
      <c r="F383" s="161" t="n">
        <f aca="false">TRUNC(IF(A383&lt;=$A$270,$D$270*$P$5,D383*$P$5),2)</f>
        <v>62.17</v>
      </c>
      <c r="G383" s="162" t="n">
        <f aca="false">TRUNC(IF(A383&lt;=$A$270,$D$270*$P$6,D383*$P$6),2)</f>
        <v>20.72</v>
      </c>
      <c r="H383" s="161" t="n">
        <f aca="false">TRUNC($P$9,2)</f>
        <v>2.29</v>
      </c>
      <c r="I383" s="161" t="n">
        <f aca="false">TRUNC(IF(A383&lt;$A$427,$D$427*$R$10+$P$10,IF(A383&gt;$A$782,$D$782*$R$10+$P$10,D383*$R$10+$P$10)),2)</f>
        <v>77.71</v>
      </c>
      <c r="J383" s="158" t="n">
        <f aca="false">TRUNC(IF(A383&lt;$A$427,($D$427*$R$11)+$P$11,IF(A383&gt;$A$782,$D$782*$R$11+$P$11,D383*$R$11+$P$11)),2)</f>
        <v>194.03</v>
      </c>
      <c r="K383" s="160" t="n">
        <f aca="false">TRUNC(IF(A383&lt;$A$427,$D$427*$R$12+$P$12,IF(A383&gt;$A$782,$D$782*$R$12+$P$12,D383*$R$12+$P$12)),2)</f>
        <v>138.66</v>
      </c>
      <c r="L383" s="163" t="n">
        <f aca="false">B383</f>
        <v>480</v>
      </c>
      <c r="M383" s="164" t="n">
        <f aca="false">A383</f>
        <v>421</v>
      </c>
      <c r="N383" s="165" t="n">
        <f aca="false">B383</f>
        <v>480</v>
      </c>
      <c r="O383" s="166" t="n">
        <f aca="false">A383</f>
        <v>421</v>
      </c>
      <c r="P383" s="199"/>
      <c r="Q383" s="199"/>
      <c r="R383" s="197"/>
      <c r="U383" s="171"/>
    </row>
    <row r="384" customFormat="false" ht="15.75" hidden="false" customHeight="true" outlineLevel="0" collapsed="false">
      <c r="A384" s="172" t="n">
        <v>422</v>
      </c>
      <c r="B384" s="173" t="n">
        <v>481</v>
      </c>
      <c r="C384" s="174" t="n">
        <f aca="false">ROUND($P$1*A384,2)</f>
        <v>24928.97</v>
      </c>
      <c r="D384" s="175" t="n">
        <f aca="false">TRUNC(C384/12,2)</f>
        <v>2077.41</v>
      </c>
      <c r="E384" s="176" t="n">
        <f aca="false">TRUNC(D384*$P$3,2)</f>
        <v>230.59</v>
      </c>
      <c r="F384" s="177" t="n">
        <f aca="false">TRUNC(IF(A384&lt;=$A$270,$D$270*$P$5,D384*$P$5),2)</f>
        <v>62.32</v>
      </c>
      <c r="G384" s="178" t="n">
        <f aca="false">TRUNC(IF(A384&lt;=$A$270,$D$270*$P$6,D384*$P$6),2)</f>
        <v>20.77</v>
      </c>
      <c r="H384" s="177" t="n">
        <f aca="false">TRUNC($P$9,2)</f>
        <v>2.29</v>
      </c>
      <c r="I384" s="177" t="n">
        <f aca="false">TRUNC(IF(A384&lt;$A$427,$D$427*$R$10+$P$10,IF(A384&gt;$A$782,$D$782*$R$10+$P$10,D384*$R$10+$P$10)),2)</f>
        <v>77.71</v>
      </c>
      <c r="J384" s="174" t="n">
        <f aca="false">TRUNC(IF(A384&lt;$A$427,($D$427*$R$11)+$P$11,IF(A384&gt;$A$782,$D$782*$R$11+$P$11,D384*$R$11+$P$11)),2)</f>
        <v>194.03</v>
      </c>
      <c r="K384" s="176" t="n">
        <f aca="false">TRUNC(IF(A384&lt;$A$427,$D$427*$R$12+$P$12,IF(A384&gt;$A$782,$D$782*$R$12+$P$12,D384*$R$12+$P$12)),2)</f>
        <v>138.66</v>
      </c>
      <c r="L384" s="179" t="n">
        <f aca="false">B384</f>
        <v>481</v>
      </c>
      <c r="M384" s="180" t="n">
        <f aca="false">A384</f>
        <v>422</v>
      </c>
      <c r="N384" s="181" t="n">
        <f aca="false">B384</f>
        <v>481</v>
      </c>
      <c r="O384" s="182" t="n">
        <f aca="false">A384</f>
        <v>422</v>
      </c>
      <c r="P384" s="24"/>
      <c r="Q384" s="196"/>
      <c r="R384" s="197"/>
      <c r="U384" s="171"/>
    </row>
    <row r="385" customFormat="false" ht="15.75" hidden="false" customHeight="true" outlineLevel="0" collapsed="false">
      <c r="A385" s="156" t="n">
        <v>422</v>
      </c>
      <c r="B385" s="157" t="n">
        <v>482</v>
      </c>
      <c r="C385" s="158" t="n">
        <f aca="false">ROUND($P$1*A385,2)</f>
        <v>24928.97</v>
      </c>
      <c r="D385" s="159" t="n">
        <f aca="false">TRUNC(C385/12,2)</f>
        <v>2077.41</v>
      </c>
      <c r="E385" s="160" t="n">
        <f aca="false">TRUNC(D385*$P$3,2)</f>
        <v>230.59</v>
      </c>
      <c r="F385" s="161" t="n">
        <f aca="false">TRUNC(IF(A385&lt;=$A$270,$D$270*$P$5,D385*$P$5),2)</f>
        <v>62.32</v>
      </c>
      <c r="G385" s="162" t="n">
        <f aca="false">TRUNC(IF(A385&lt;=$A$270,$D$270*$P$6,D385*$P$6),2)</f>
        <v>20.77</v>
      </c>
      <c r="H385" s="161" t="n">
        <f aca="false">TRUNC($P$9,2)</f>
        <v>2.29</v>
      </c>
      <c r="I385" s="161" t="n">
        <f aca="false">TRUNC(IF(A385&lt;$A$427,$D$427*$R$10+$P$10,IF(A385&gt;$A$782,$D$782*$R$10+$P$10,D385*$R$10+$P$10)),2)</f>
        <v>77.71</v>
      </c>
      <c r="J385" s="158" t="n">
        <f aca="false">TRUNC(IF(A385&lt;$A$427,($D$427*$R$11)+$P$11,IF(A385&gt;$A$782,$D$782*$R$11+$P$11,D385*$R$11+$P$11)),2)</f>
        <v>194.03</v>
      </c>
      <c r="K385" s="160" t="n">
        <f aca="false">TRUNC(IF(A385&lt;$A$427,$D$427*$R$12+$P$12,IF(A385&gt;$A$782,$D$782*$R$12+$P$12,D385*$R$12+$P$12)),2)</f>
        <v>138.66</v>
      </c>
      <c r="L385" s="163" t="n">
        <f aca="false">B385</f>
        <v>482</v>
      </c>
      <c r="M385" s="164" t="n">
        <f aca="false">A385</f>
        <v>422</v>
      </c>
      <c r="N385" s="165" t="n">
        <f aca="false">B385</f>
        <v>482</v>
      </c>
      <c r="O385" s="166" t="n">
        <f aca="false">A385</f>
        <v>422</v>
      </c>
      <c r="P385" s="24"/>
      <c r="Q385" s="196"/>
      <c r="R385" s="197"/>
      <c r="U385" s="171"/>
    </row>
    <row r="386" customFormat="false" ht="15.75" hidden="false" customHeight="true" outlineLevel="0" collapsed="false">
      <c r="A386" s="172" t="n">
        <v>423</v>
      </c>
      <c r="B386" s="173" t="n">
        <v>483</v>
      </c>
      <c r="C386" s="174" t="n">
        <f aca="false">ROUND($P$1*A386,2)</f>
        <v>24988.05</v>
      </c>
      <c r="D386" s="175" t="n">
        <f aca="false">TRUNC(C386/12,2)</f>
        <v>2082.33</v>
      </c>
      <c r="E386" s="176" t="n">
        <f aca="false">TRUNC(D386*$P$3,2)</f>
        <v>231.13</v>
      </c>
      <c r="F386" s="177" t="n">
        <f aca="false">TRUNC(IF(A386&lt;=$A$270,$D$270*$P$5,D386*$P$5),2)</f>
        <v>62.46</v>
      </c>
      <c r="G386" s="178" t="n">
        <f aca="false">TRUNC(IF(A386&lt;=$A$270,$D$270*$P$6,D386*$P$6),2)</f>
        <v>20.82</v>
      </c>
      <c r="H386" s="177" t="n">
        <f aca="false">TRUNC($P$9,2)</f>
        <v>2.29</v>
      </c>
      <c r="I386" s="177" t="n">
        <f aca="false">TRUNC(IF(A386&lt;$A$427,$D$427*$R$10+$P$10,IF(A386&gt;$A$782,$D$782*$R$10+$P$10,D386*$R$10+$P$10)),2)</f>
        <v>77.71</v>
      </c>
      <c r="J386" s="174" t="n">
        <f aca="false">TRUNC(IF(A386&lt;$A$427,($D$427*$R$11)+$P$11,IF(A386&gt;$A$782,$D$782*$R$11+$P$11,D386*$R$11+$P$11)),2)</f>
        <v>194.03</v>
      </c>
      <c r="K386" s="176" t="n">
        <f aca="false">TRUNC(IF(A386&lt;$A$427,$D$427*$R$12+$P$12,IF(A386&gt;$A$782,$D$782*$R$12+$P$12,D386*$R$12+$P$12)),2)</f>
        <v>138.66</v>
      </c>
      <c r="L386" s="179" t="n">
        <f aca="false">B386</f>
        <v>483</v>
      </c>
      <c r="M386" s="180" t="n">
        <f aca="false">A386</f>
        <v>423</v>
      </c>
      <c r="N386" s="181" t="n">
        <f aca="false">B386</f>
        <v>483</v>
      </c>
      <c r="O386" s="182" t="n">
        <f aca="false">A386</f>
        <v>423</v>
      </c>
      <c r="P386" s="24"/>
      <c r="Q386" s="196"/>
      <c r="R386" s="197"/>
      <c r="U386" s="171"/>
    </row>
    <row r="387" customFormat="false" ht="15.75" hidden="false" customHeight="true" outlineLevel="0" collapsed="false">
      <c r="A387" s="156" t="n">
        <v>424</v>
      </c>
      <c r="B387" s="157" t="n">
        <v>484</v>
      </c>
      <c r="C387" s="158" t="n">
        <f aca="false">ROUND($P$1*A387,2)</f>
        <v>25047.12</v>
      </c>
      <c r="D387" s="159" t="n">
        <f aca="false">TRUNC(C387/12,2)</f>
        <v>2087.26</v>
      </c>
      <c r="E387" s="160" t="n">
        <f aca="false">TRUNC(D387*$P$3,2)</f>
        <v>231.68</v>
      </c>
      <c r="F387" s="161" t="n">
        <f aca="false">TRUNC(IF(A387&lt;=$A$270,$D$270*$P$5,D387*$P$5),2)</f>
        <v>62.61</v>
      </c>
      <c r="G387" s="162" t="n">
        <f aca="false">TRUNC(IF(A387&lt;=$A$270,$D$270*$P$6,D387*$P$6),2)</f>
        <v>20.87</v>
      </c>
      <c r="H387" s="161" t="n">
        <f aca="false">TRUNC($P$9,2)</f>
        <v>2.29</v>
      </c>
      <c r="I387" s="161" t="n">
        <f aca="false">TRUNC(IF(A387&lt;$A$427,$D$427*$R$10+$P$10,IF(A387&gt;$A$782,$D$782*$R$10+$P$10,D387*$R$10+$P$10)),2)</f>
        <v>77.71</v>
      </c>
      <c r="J387" s="158" t="n">
        <f aca="false">TRUNC(IF(A387&lt;$A$427,($D$427*$R$11)+$P$11,IF(A387&gt;$A$782,$D$782*$R$11+$P$11,D387*$R$11+$P$11)),2)</f>
        <v>194.03</v>
      </c>
      <c r="K387" s="160" t="n">
        <f aca="false">TRUNC(IF(A387&lt;$A$427,$D$427*$R$12+$P$12,IF(A387&gt;$A$782,$D$782*$R$12+$P$12,D387*$R$12+$P$12)),2)</f>
        <v>138.66</v>
      </c>
      <c r="L387" s="163" t="n">
        <f aca="false">B387</f>
        <v>484</v>
      </c>
      <c r="M387" s="164" t="n">
        <f aca="false">A387</f>
        <v>424</v>
      </c>
      <c r="N387" s="165" t="n">
        <f aca="false">B387</f>
        <v>484</v>
      </c>
      <c r="O387" s="166" t="n">
        <f aca="false">A387</f>
        <v>424</v>
      </c>
      <c r="P387" s="24"/>
      <c r="Q387" s="196"/>
      <c r="R387" s="197"/>
      <c r="U387" s="171"/>
    </row>
    <row r="388" customFormat="false" ht="15.75" hidden="false" customHeight="true" outlineLevel="0" collapsed="false">
      <c r="A388" s="172" t="n">
        <v>425</v>
      </c>
      <c r="B388" s="173" t="n">
        <v>485</v>
      </c>
      <c r="C388" s="174" t="n">
        <f aca="false">ROUND($P$1*A388,2)</f>
        <v>25106.2</v>
      </c>
      <c r="D388" s="175" t="n">
        <f aca="false">TRUNC(C388/12,2)</f>
        <v>2092.18</v>
      </c>
      <c r="E388" s="176" t="n">
        <f aca="false">TRUNC(D388*$P$3,2)</f>
        <v>232.23</v>
      </c>
      <c r="F388" s="177" t="n">
        <f aca="false">TRUNC(IF(A388&lt;=$A$270,$D$270*$P$5,D388*$P$5),2)</f>
        <v>62.76</v>
      </c>
      <c r="G388" s="178" t="n">
        <f aca="false">TRUNC(IF(A388&lt;=$A$270,$D$270*$P$6,D388*$P$6),2)</f>
        <v>20.92</v>
      </c>
      <c r="H388" s="177" t="n">
        <f aca="false">TRUNC($P$9,2)</f>
        <v>2.29</v>
      </c>
      <c r="I388" s="177" t="n">
        <f aca="false">TRUNC(IF(A388&lt;$A$427,$D$427*$R$10+$P$10,IF(A388&gt;$A$782,$D$782*$R$10+$P$10,D388*$R$10+$P$10)),2)</f>
        <v>77.71</v>
      </c>
      <c r="J388" s="174" t="n">
        <f aca="false">TRUNC(IF(A388&lt;$A$427,($D$427*$R$11)+$P$11,IF(A388&gt;$A$782,$D$782*$R$11+$P$11,D388*$R$11+$P$11)),2)</f>
        <v>194.03</v>
      </c>
      <c r="K388" s="176" t="n">
        <f aca="false">TRUNC(IF(A388&lt;$A$427,$D$427*$R$12+$P$12,IF(A388&gt;$A$782,$D$782*$R$12+$P$12,D388*$R$12+$P$12)),2)</f>
        <v>138.66</v>
      </c>
      <c r="L388" s="179" t="n">
        <f aca="false">B388</f>
        <v>485</v>
      </c>
      <c r="M388" s="180" t="n">
        <f aca="false">A388</f>
        <v>425</v>
      </c>
      <c r="N388" s="181" t="n">
        <f aca="false">B388</f>
        <v>485</v>
      </c>
      <c r="O388" s="182" t="n">
        <f aca="false">A388</f>
        <v>425</v>
      </c>
      <c r="P388" s="24"/>
      <c r="Q388" s="196"/>
      <c r="R388" s="197"/>
      <c r="U388" s="171"/>
    </row>
    <row r="389" customFormat="false" ht="15.75" hidden="false" customHeight="true" outlineLevel="0" collapsed="false">
      <c r="A389" s="156" t="n">
        <v>425</v>
      </c>
      <c r="B389" s="157" t="n">
        <v>486</v>
      </c>
      <c r="C389" s="158" t="n">
        <f aca="false">ROUND($P$1*A389,2)</f>
        <v>25106.2</v>
      </c>
      <c r="D389" s="159" t="n">
        <f aca="false">TRUNC(C389/12,2)</f>
        <v>2092.18</v>
      </c>
      <c r="E389" s="160" t="n">
        <f aca="false">TRUNC(D389*$P$3,2)</f>
        <v>232.23</v>
      </c>
      <c r="F389" s="161" t="n">
        <f aca="false">TRUNC(IF(A389&lt;=$A$270,$D$270*$P$5,D389*$P$5),2)</f>
        <v>62.76</v>
      </c>
      <c r="G389" s="162" t="n">
        <f aca="false">TRUNC(IF(A389&lt;=$A$270,$D$270*$P$6,D389*$P$6),2)</f>
        <v>20.92</v>
      </c>
      <c r="H389" s="161" t="n">
        <f aca="false">TRUNC($P$9,2)</f>
        <v>2.29</v>
      </c>
      <c r="I389" s="161" t="n">
        <f aca="false">TRUNC(IF(A389&lt;$A$427,$D$427*$R$10+$P$10,IF(A389&gt;$A$782,$D$782*$R$10+$P$10,D389*$R$10+$P$10)),2)</f>
        <v>77.71</v>
      </c>
      <c r="J389" s="158" t="n">
        <f aca="false">TRUNC(IF(A389&lt;$A$427,($D$427*$R$11)+$P$11,IF(A389&gt;$A$782,$D$782*$R$11+$P$11,D389*$R$11+$P$11)),2)</f>
        <v>194.03</v>
      </c>
      <c r="K389" s="160" t="n">
        <f aca="false">TRUNC(IF(A389&lt;$A$427,$D$427*$R$12+$P$12,IF(A389&gt;$A$782,$D$782*$R$12+$P$12,D389*$R$12+$P$12)),2)</f>
        <v>138.66</v>
      </c>
      <c r="L389" s="163" t="n">
        <f aca="false">B389</f>
        <v>486</v>
      </c>
      <c r="M389" s="164" t="n">
        <f aca="false">A389</f>
        <v>425</v>
      </c>
      <c r="N389" s="165" t="n">
        <f aca="false">B389</f>
        <v>486</v>
      </c>
      <c r="O389" s="166" t="n">
        <f aca="false">A389</f>
        <v>425</v>
      </c>
      <c r="P389" s="24"/>
      <c r="Q389" s="196"/>
      <c r="R389" s="197"/>
      <c r="U389" s="171"/>
    </row>
    <row r="390" customFormat="false" ht="15.75" hidden="false" customHeight="true" outlineLevel="0" collapsed="false">
      <c r="A390" s="172" t="n">
        <v>426</v>
      </c>
      <c r="B390" s="173" t="n">
        <v>487</v>
      </c>
      <c r="C390" s="174" t="n">
        <f aca="false">ROUND($P$1*A390,2)</f>
        <v>25165.27</v>
      </c>
      <c r="D390" s="175" t="n">
        <f aca="false">TRUNC(C390/12,2)</f>
        <v>2097.1</v>
      </c>
      <c r="E390" s="176" t="n">
        <f aca="false">TRUNC(D390*$P$3,2)</f>
        <v>232.77</v>
      </c>
      <c r="F390" s="177" t="n">
        <f aca="false">TRUNC(IF(A390&lt;=$A$270,$D$270*$P$5,D390*$P$5),2)</f>
        <v>62.91</v>
      </c>
      <c r="G390" s="178" t="n">
        <f aca="false">TRUNC(IF(A390&lt;=$A$270,$D$270*$P$6,D390*$P$6),2)</f>
        <v>20.97</v>
      </c>
      <c r="H390" s="177" t="n">
        <f aca="false">TRUNC($P$9,2)</f>
        <v>2.29</v>
      </c>
      <c r="I390" s="177" t="n">
        <f aca="false">TRUNC(IF(A390&lt;$A$427,$D$427*$R$10+$P$10,IF(A390&gt;$A$782,$D$782*$R$10+$P$10,D390*$R$10+$P$10)),2)</f>
        <v>77.71</v>
      </c>
      <c r="J390" s="174" t="n">
        <f aca="false">TRUNC(IF(A390&lt;$A$427,($D$427*$R$11)+$P$11,IF(A390&gt;$A$782,$D$782*$R$11+$P$11,D390*$R$11+$P$11)),2)</f>
        <v>194.03</v>
      </c>
      <c r="K390" s="176" t="n">
        <f aca="false">TRUNC(IF(A390&lt;$A$427,$D$427*$R$12+$P$12,IF(A390&gt;$A$782,$D$782*$R$12+$P$12,D390*$R$12+$P$12)),2)</f>
        <v>138.66</v>
      </c>
      <c r="L390" s="179" t="n">
        <f aca="false">B390</f>
        <v>487</v>
      </c>
      <c r="M390" s="180" t="n">
        <f aca="false">A390</f>
        <v>426</v>
      </c>
      <c r="N390" s="181" t="n">
        <f aca="false">B390</f>
        <v>487</v>
      </c>
      <c r="O390" s="182" t="n">
        <f aca="false">A390</f>
        <v>426</v>
      </c>
      <c r="P390" s="24"/>
      <c r="Q390" s="196"/>
      <c r="R390" s="197"/>
      <c r="U390" s="171"/>
    </row>
    <row r="391" customFormat="false" ht="15.75" hidden="false" customHeight="true" outlineLevel="0" collapsed="false">
      <c r="A391" s="156" t="n">
        <v>427</v>
      </c>
      <c r="B391" s="157" t="n">
        <v>488</v>
      </c>
      <c r="C391" s="158" t="n">
        <f aca="false">ROUND($P$1*A391,2)</f>
        <v>25224.34</v>
      </c>
      <c r="D391" s="159" t="n">
        <f aca="false">TRUNC(C391/12,2)</f>
        <v>2102.02</v>
      </c>
      <c r="E391" s="160" t="n">
        <f aca="false">TRUNC(D391*$P$3,2)</f>
        <v>233.32</v>
      </c>
      <c r="F391" s="161" t="n">
        <f aca="false">TRUNC(IF(A391&lt;=$A$270,$D$270*$P$5,D391*$P$5),2)</f>
        <v>63.06</v>
      </c>
      <c r="G391" s="162" t="n">
        <f aca="false">TRUNC(IF(A391&lt;=$A$270,$D$270*$P$6,D391*$P$6),2)</f>
        <v>21.02</v>
      </c>
      <c r="H391" s="161" t="n">
        <f aca="false">TRUNC($P$9,2)</f>
        <v>2.29</v>
      </c>
      <c r="I391" s="161" t="n">
        <f aca="false">TRUNC(IF(A391&lt;$A$427,$D$427*$R$10+$P$10,IF(A391&gt;$A$782,$D$782*$R$10+$P$10,D391*$R$10+$P$10)),2)</f>
        <v>77.71</v>
      </c>
      <c r="J391" s="158" t="n">
        <f aca="false">TRUNC(IF(A391&lt;$A$427,($D$427*$R$11)+$P$11,IF(A391&gt;$A$782,$D$782*$R$11+$P$11,D391*$R$11+$P$11)),2)</f>
        <v>194.03</v>
      </c>
      <c r="K391" s="160" t="n">
        <f aca="false">TRUNC(IF(A391&lt;$A$427,$D$427*$R$12+$P$12,IF(A391&gt;$A$782,$D$782*$R$12+$P$12,D391*$R$12+$P$12)),2)</f>
        <v>138.66</v>
      </c>
      <c r="L391" s="163" t="n">
        <f aca="false">B391</f>
        <v>488</v>
      </c>
      <c r="M391" s="164" t="n">
        <f aca="false">A391</f>
        <v>427</v>
      </c>
      <c r="N391" s="165" t="n">
        <f aca="false">B391</f>
        <v>488</v>
      </c>
      <c r="O391" s="166" t="n">
        <f aca="false">A391</f>
        <v>427</v>
      </c>
      <c r="P391" s="24"/>
      <c r="Q391" s="196"/>
      <c r="R391" s="197"/>
      <c r="U391" s="171"/>
    </row>
    <row r="392" customFormat="false" ht="15.75" hidden="false" customHeight="true" outlineLevel="0" collapsed="false">
      <c r="A392" s="172" t="n">
        <v>427</v>
      </c>
      <c r="B392" s="173" t="n">
        <v>489</v>
      </c>
      <c r="C392" s="174" t="n">
        <f aca="false">ROUND($P$1*A392,2)</f>
        <v>25224.34</v>
      </c>
      <c r="D392" s="175" t="n">
        <f aca="false">TRUNC(C392/12,2)</f>
        <v>2102.02</v>
      </c>
      <c r="E392" s="176" t="n">
        <f aca="false">TRUNC(D392*$P$3,2)</f>
        <v>233.32</v>
      </c>
      <c r="F392" s="177" t="n">
        <f aca="false">TRUNC(IF(A392&lt;=$A$270,$D$270*$P$5,D392*$P$5),2)</f>
        <v>63.06</v>
      </c>
      <c r="G392" s="178" t="n">
        <f aca="false">TRUNC(IF(A392&lt;=$A$270,$D$270*$P$6,D392*$P$6),2)</f>
        <v>21.02</v>
      </c>
      <c r="H392" s="177" t="n">
        <f aca="false">TRUNC($P$9,2)</f>
        <v>2.29</v>
      </c>
      <c r="I392" s="177" t="n">
        <f aca="false">TRUNC(IF(A392&lt;$A$427,$D$427*$R$10+$P$10,IF(A392&gt;$A$782,$D$782*$R$10+$P$10,D392*$R$10+$P$10)),2)</f>
        <v>77.71</v>
      </c>
      <c r="J392" s="174" t="n">
        <f aca="false">TRUNC(IF(A392&lt;$A$427,($D$427*$R$11)+$P$11,IF(A392&gt;$A$782,$D$782*$R$11+$P$11,D392*$R$11+$P$11)),2)</f>
        <v>194.03</v>
      </c>
      <c r="K392" s="176" t="n">
        <f aca="false">TRUNC(IF(A392&lt;$A$427,$D$427*$R$12+$P$12,IF(A392&gt;$A$782,$D$782*$R$12+$P$12,D392*$R$12+$P$12)),2)</f>
        <v>138.66</v>
      </c>
      <c r="L392" s="179" t="n">
        <f aca="false">B392</f>
        <v>489</v>
      </c>
      <c r="M392" s="180" t="n">
        <f aca="false">A392</f>
        <v>427</v>
      </c>
      <c r="N392" s="181" t="n">
        <f aca="false">B392</f>
        <v>489</v>
      </c>
      <c r="O392" s="182" t="n">
        <f aca="false">A392</f>
        <v>427</v>
      </c>
      <c r="P392" s="24"/>
      <c r="Q392" s="196"/>
      <c r="R392" s="197"/>
      <c r="U392" s="171"/>
    </row>
    <row r="393" customFormat="false" ht="15.75" hidden="false" customHeight="true" outlineLevel="0" collapsed="false">
      <c r="A393" s="156" t="n">
        <v>428</v>
      </c>
      <c r="B393" s="157" t="n">
        <v>490</v>
      </c>
      <c r="C393" s="158" t="n">
        <f aca="false">ROUND($P$1*A393,2)</f>
        <v>25283.42</v>
      </c>
      <c r="D393" s="159" t="n">
        <f aca="false">TRUNC(C393/12,2)</f>
        <v>2106.95</v>
      </c>
      <c r="E393" s="160" t="n">
        <f aca="false">TRUNC(D393*$P$3,2)</f>
        <v>233.87</v>
      </c>
      <c r="F393" s="161" t="n">
        <f aca="false">TRUNC(IF(A393&lt;=$A$270,$D$270*$P$5,D393*$P$5),2)</f>
        <v>63.2</v>
      </c>
      <c r="G393" s="162" t="n">
        <f aca="false">TRUNC(IF(A393&lt;=$A$270,$D$270*$P$6,D393*$P$6),2)</f>
        <v>21.06</v>
      </c>
      <c r="H393" s="161" t="n">
        <f aca="false">TRUNC($P$9,2)</f>
        <v>2.29</v>
      </c>
      <c r="I393" s="161" t="n">
        <f aca="false">TRUNC(IF(A393&lt;$A$427,$D$427*$R$10+$P$10,IF(A393&gt;$A$782,$D$782*$R$10+$P$10,D393*$R$10+$P$10)),2)</f>
        <v>77.71</v>
      </c>
      <c r="J393" s="158" t="n">
        <f aca="false">TRUNC(IF(A393&lt;$A$427,($D$427*$R$11)+$P$11,IF(A393&gt;$A$782,$D$782*$R$11+$P$11,D393*$R$11+$P$11)),2)</f>
        <v>194.03</v>
      </c>
      <c r="K393" s="160" t="n">
        <f aca="false">TRUNC(IF(A393&lt;$A$427,$D$427*$R$12+$P$12,IF(A393&gt;$A$782,$D$782*$R$12+$P$12,D393*$R$12+$P$12)),2)</f>
        <v>138.66</v>
      </c>
      <c r="L393" s="163" t="n">
        <f aca="false">B393</f>
        <v>490</v>
      </c>
      <c r="M393" s="164" t="n">
        <f aca="false">A393</f>
        <v>428</v>
      </c>
      <c r="N393" s="165" t="n">
        <f aca="false">B393</f>
        <v>490</v>
      </c>
      <c r="O393" s="166" t="n">
        <f aca="false">A393</f>
        <v>428</v>
      </c>
      <c r="P393" s="24"/>
      <c r="Q393" s="196"/>
      <c r="R393" s="197"/>
      <c r="U393" s="171"/>
    </row>
    <row r="394" customFormat="false" ht="15.75" hidden="false" customHeight="true" outlineLevel="0" collapsed="false">
      <c r="A394" s="172" t="n">
        <v>429</v>
      </c>
      <c r="B394" s="173" t="n">
        <v>491</v>
      </c>
      <c r="C394" s="174" t="n">
        <f aca="false">ROUND($P$1*A394,2)</f>
        <v>25342.49</v>
      </c>
      <c r="D394" s="175" t="n">
        <f aca="false">TRUNC(C394/12,2)</f>
        <v>2111.87</v>
      </c>
      <c r="E394" s="176" t="n">
        <f aca="false">TRUNC(D394*$P$3,2)</f>
        <v>234.41</v>
      </c>
      <c r="F394" s="177" t="n">
        <f aca="false">TRUNC(IF(A394&lt;=$A$270,$D$270*$P$5,D394*$P$5),2)</f>
        <v>63.35</v>
      </c>
      <c r="G394" s="178" t="n">
        <f aca="false">TRUNC(IF(A394&lt;=$A$270,$D$270*$P$6,D394*$P$6),2)</f>
        <v>21.11</v>
      </c>
      <c r="H394" s="177" t="n">
        <f aca="false">TRUNC($P$9,2)</f>
        <v>2.29</v>
      </c>
      <c r="I394" s="177" t="n">
        <f aca="false">TRUNC(IF(A394&lt;$A$427,$D$427*$R$10+$P$10,IF(A394&gt;$A$782,$D$782*$R$10+$P$10,D394*$R$10+$P$10)),2)</f>
        <v>77.71</v>
      </c>
      <c r="J394" s="174" t="n">
        <f aca="false">TRUNC(IF(A394&lt;$A$427,($D$427*$R$11)+$P$11,IF(A394&gt;$A$782,$D$782*$R$11+$P$11,D394*$R$11+$P$11)),2)</f>
        <v>194.03</v>
      </c>
      <c r="K394" s="176" t="n">
        <f aca="false">TRUNC(IF(A394&lt;$A$427,$D$427*$R$12+$P$12,IF(A394&gt;$A$782,$D$782*$R$12+$P$12,D394*$R$12+$P$12)),2)</f>
        <v>138.66</v>
      </c>
      <c r="L394" s="179" t="n">
        <f aca="false">B394</f>
        <v>491</v>
      </c>
      <c r="M394" s="180" t="n">
        <f aca="false">A394</f>
        <v>429</v>
      </c>
      <c r="N394" s="181" t="n">
        <f aca="false">B394</f>
        <v>491</v>
      </c>
      <c r="O394" s="182" t="n">
        <f aca="false">A394</f>
        <v>429</v>
      </c>
      <c r="P394" s="24"/>
      <c r="Q394" s="196"/>
      <c r="R394" s="197"/>
      <c r="U394" s="171"/>
    </row>
    <row r="395" customFormat="false" ht="15.75" hidden="false" customHeight="true" outlineLevel="0" collapsed="false">
      <c r="A395" s="156" t="n">
        <v>430</v>
      </c>
      <c r="B395" s="157" t="n">
        <v>492</v>
      </c>
      <c r="C395" s="158" t="n">
        <f aca="false">ROUND($P$1*A395,2)</f>
        <v>25401.56</v>
      </c>
      <c r="D395" s="159" t="n">
        <f aca="false">TRUNC(C395/12,2)</f>
        <v>2116.79</v>
      </c>
      <c r="E395" s="160" t="n">
        <f aca="false">TRUNC(D395*$P$3,2)</f>
        <v>234.96</v>
      </c>
      <c r="F395" s="161" t="n">
        <f aca="false">TRUNC(IF(A395&lt;=$A$270,$D$270*$P$5,D395*$P$5),2)</f>
        <v>63.5</v>
      </c>
      <c r="G395" s="162" t="n">
        <f aca="false">TRUNC(IF(A395&lt;=$A$270,$D$270*$P$6,D395*$P$6),2)</f>
        <v>21.16</v>
      </c>
      <c r="H395" s="161" t="n">
        <f aca="false">TRUNC($P$9,2)</f>
        <v>2.29</v>
      </c>
      <c r="I395" s="161" t="n">
        <f aca="false">TRUNC(IF(A395&lt;$A$427,$D$427*$R$10+$P$10,IF(A395&gt;$A$782,$D$782*$R$10+$P$10,D395*$R$10+$P$10)),2)</f>
        <v>77.71</v>
      </c>
      <c r="J395" s="158" t="n">
        <f aca="false">TRUNC(IF(A395&lt;$A$427,($D$427*$R$11)+$P$11,IF(A395&gt;$A$782,$D$782*$R$11+$P$11,D395*$R$11+$P$11)),2)</f>
        <v>194.03</v>
      </c>
      <c r="K395" s="160" t="n">
        <f aca="false">TRUNC(IF(A395&lt;$A$427,$D$427*$R$12+$P$12,IF(A395&gt;$A$782,$D$782*$R$12+$P$12,D395*$R$12+$P$12)),2)</f>
        <v>138.66</v>
      </c>
      <c r="L395" s="163" t="n">
        <f aca="false">B395</f>
        <v>492</v>
      </c>
      <c r="M395" s="164" t="n">
        <f aca="false">A395</f>
        <v>430</v>
      </c>
      <c r="N395" s="165" t="n">
        <f aca="false">B395</f>
        <v>492</v>
      </c>
      <c r="O395" s="166" t="n">
        <f aca="false">A395</f>
        <v>430</v>
      </c>
      <c r="P395" s="24"/>
      <c r="Q395" s="196"/>
      <c r="R395" s="197"/>
      <c r="U395" s="171"/>
    </row>
    <row r="396" customFormat="false" ht="15.75" hidden="false" customHeight="true" outlineLevel="0" collapsed="false">
      <c r="A396" s="172" t="n">
        <v>430</v>
      </c>
      <c r="B396" s="173" t="n">
        <v>493</v>
      </c>
      <c r="C396" s="174" t="n">
        <f aca="false">ROUND($P$1*A396,2)</f>
        <v>25401.56</v>
      </c>
      <c r="D396" s="175" t="n">
        <f aca="false">TRUNC(C396/12,2)</f>
        <v>2116.79</v>
      </c>
      <c r="E396" s="176" t="n">
        <f aca="false">TRUNC(D396*$P$3,2)</f>
        <v>234.96</v>
      </c>
      <c r="F396" s="177" t="n">
        <f aca="false">TRUNC(IF(A396&lt;=$A$270,$D$270*$P$5,D396*$P$5),2)</f>
        <v>63.5</v>
      </c>
      <c r="G396" s="178" t="n">
        <f aca="false">TRUNC(IF(A396&lt;=$A$270,$D$270*$P$6,D396*$P$6),2)</f>
        <v>21.16</v>
      </c>
      <c r="H396" s="177" t="n">
        <f aca="false">TRUNC($P$9,2)</f>
        <v>2.29</v>
      </c>
      <c r="I396" s="177" t="n">
        <f aca="false">TRUNC(IF(A396&lt;$A$427,$D$427*$R$10+$P$10,IF(A396&gt;$A$782,$D$782*$R$10+$P$10,D396*$R$10+$P$10)),2)</f>
        <v>77.71</v>
      </c>
      <c r="J396" s="174" t="n">
        <f aca="false">TRUNC(IF(A396&lt;$A$427,($D$427*$R$11)+$P$11,IF(A396&gt;$A$782,$D$782*$R$11+$P$11,D396*$R$11+$P$11)),2)</f>
        <v>194.03</v>
      </c>
      <c r="K396" s="176" t="n">
        <f aca="false">TRUNC(IF(A396&lt;$A$427,$D$427*$R$12+$P$12,IF(A396&gt;$A$782,$D$782*$R$12+$P$12,D396*$R$12+$P$12)),2)</f>
        <v>138.66</v>
      </c>
      <c r="L396" s="179" t="n">
        <f aca="false">B396</f>
        <v>493</v>
      </c>
      <c r="M396" s="180" t="n">
        <f aca="false">A396</f>
        <v>430</v>
      </c>
      <c r="N396" s="181" t="n">
        <f aca="false">B396</f>
        <v>493</v>
      </c>
      <c r="O396" s="182" t="n">
        <f aca="false">A396</f>
        <v>430</v>
      </c>
      <c r="P396" s="24"/>
      <c r="Q396" s="196"/>
      <c r="R396" s="197"/>
      <c r="U396" s="171"/>
    </row>
    <row r="397" customFormat="false" ht="15.75" hidden="false" customHeight="true" outlineLevel="0" collapsed="false">
      <c r="A397" s="156" t="n">
        <v>431</v>
      </c>
      <c r="B397" s="157" t="n">
        <v>494</v>
      </c>
      <c r="C397" s="158" t="n">
        <f aca="false">ROUND($P$1*A397,2)</f>
        <v>25460.64</v>
      </c>
      <c r="D397" s="159" t="n">
        <f aca="false">TRUNC(C397/12,2)</f>
        <v>2121.72</v>
      </c>
      <c r="E397" s="160" t="n">
        <f aca="false">TRUNC(D397*$P$3,2)</f>
        <v>235.51</v>
      </c>
      <c r="F397" s="161" t="n">
        <f aca="false">TRUNC(IF(A397&lt;=$A$270,$D$270*$P$5,D397*$P$5),2)</f>
        <v>63.65</v>
      </c>
      <c r="G397" s="162" t="n">
        <f aca="false">TRUNC(IF(A397&lt;=$A$270,$D$270*$P$6,D397*$P$6),2)</f>
        <v>21.21</v>
      </c>
      <c r="H397" s="161" t="n">
        <f aca="false">TRUNC($P$9,2)</f>
        <v>2.29</v>
      </c>
      <c r="I397" s="161" t="n">
        <f aca="false">TRUNC(IF(A397&lt;$A$427,$D$427*$R$10+$P$10,IF(A397&gt;$A$782,$D$782*$R$10+$P$10,D397*$R$10+$P$10)),2)</f>
        <v>77.71</v>
      </c>
      <c r="J397" s="158" t="n">
        <f aca="false">TRUNC(IF(A397&lt;$A$427,($D$427*$R$11)+$P$11,IF(A397&gt;$A$782,$D$782*$R$11+$P$11,D397*$R$11+$P$11)),2)</f>
        <v>194.03</v>
      </c>
      <c r="K397" s="160" t="n">
        <f aca="false">TRUNC(IF(A397&lt;$A$427,$D$427*$R$12+$P$12,IF(A397&gt;$A$782,$D$782*$R$12+$P$12,D397*$R$12+$P$12)),2)</f>
        <v>138.66</v>
      </c>
      <c r="L397" s="163" t="n">
        <f aca="false">B397</f>
        <v>494</v>
      </c>
      <c r="M397" s="164" t="n">
        <f aca="false">A397</f>
        <v>431</v>
      </c>
      <c r="N397" s="165" t="n">
        <f aca="false">B397</f>
        <v>494</v>
      </c>
      <c r="O397" s="166" t="n">
        <f aca="false">A397</f>
        <v>431</v>
      </c>
      <c r="P397" s="24"/>
      <c r="Q397" s="196"/>
      <c r="R397" s="197"/>
      <c r="U397" s="171"/>
    </row>
    <row r="398" customFormat="false" ht="15.75" hidden="false" customHeight="true" outlineLevel="0" collapsed="false">
      <c r="A398" s="172" t="n">
        <v>432</v>
      </c>
      <c r="B398" s="173" t="n">
        <v>495</v>
      </c>
      <c r="C398" s="174" t="n">
        <f aca="false">ROUND($P$1*A398,2)</f>
        <v>25519.71</v>
      </c>
      <c r="D398" s="175" t="n">
        <f aca="false">TRUNC(C398/12,2)</f>
        <v>2126.64</v>
      </c>
      <c r="E398" s="176" t="n">
        <f aca="false">TRUNC(D398*$P$3,2)</f>
        <v>236.05</v>
      </c>
      <c r="F398" s="177" t="n">
        <f aca="false">TRUNC(IF(A398&lt;=$A$270,$D$270*$P$5,D398*$P$5),2)</f>
        <v>63.79</v>
      </c>
      <c r="G398" s="178" t="n">
        <f aca="false">TRUNC(IF(A398&lt;=$A$270,$D$270*$P$6,D398*$P$6),2)</f>
        <v>21.26</v>
      </c>
      <c r="H398" s="177" t="n">
        <f aca="false">TRUNC($P$9,2)</f>
        <v>2.29</v>
      </c>
      <c r="I398" s="177" t="n">
        <f aca="false">TRUNC(IF(A398&lt;$A$427,$D$427*$R$10+$P$10,IF(A398&gt;$A$782,$D$782*$R$10+$P$10,D398*$R$10+$P$10)),2)</f>
        <v>77.71</v>
      </c>
      <c r="J398" s="174" t="n">
        <f aca="false">TRUNC(IF(A398&lt;$A$427,($D$427*$R$11)+$P$11,IF(A398&gt;$A$782,$D$782*$R$11+$P$11,D398*$R$11+$P$11)),2)</f>
        <v>194.03</v>
      </c>
      <c r="K398" s="176" t="n">
        <f aca="false">TRUNC(IF(A398&lt;$A$427,$D$427*$R$12+$P$12,IF(A398&gt;$A$782,$D$782*$R$12+$P$12,D398*$R$12+$P$12)),2)</f>
        <v>138.66</v>
      </c>
      <c r="L398" s="179" t="n">
        <f aca="false">B398</f>
        <v>495</v>
      </c>
      <c r="M398" s="180" t="n">
        <f aca="false">A398</f>
        <v>432</v>
      </c>
      <c r="N398" s="181" t="n">
        <f aca="false">B398</f>
        <v>495</v>
      </c>
      <c r="O398" s="182" t="n">
        <f aca="false">A398</f>
        <v>432</v>
      </c>
      <c r="P398" s="24"/>
      <c r="Q398" s="196"/>
      <c r="R398" s="197"/>
      <c r="U398" s="171"/>
    </row>
    <row r="399" customFormat="false" ht="15.75" hidden="false" customHeight="true" outlineLevel="0" collapsed="false">
      <c r="A399" s="156" t="n">
        <v>433</v>
      </c>
      <c r="B399" s="157" t="n">
        <v>496</v>
      </c>
      <c r="C399" s="158" t="n">
        <f aca="false">ROUND($P$1*A399,2)</f>
        <v>25578.78</v>
      </c>
      <c r="D399" s="159" t="n">
        <f aca="false">TRUNC(C399/12,2)</f>
        <v>2131.56</v>
      </c>
      <c r="E399" s="160" t="n">
        <f aca="false">TRUNC(D399*$P$3,2)</f>
        <v>236.6</v>
      </c>
      <c r="F399" s="161" t="n">
        <f aca="false">TRUNC(IF(A399&lt;=$A$270,$D$270*$P$5,D399*$P$5),2)</f>
        <v>63.94</v>
      </c>
      <c r="G399" s="162" t="n">
        <f aca="false">TRUNC(IF(A399&lt;=$A$270,$D$270*$P$6,D399*$P$6),2)</f>
        <v>21.31</v>
      </c>
      <c r="H399" s="161" t="n">
        <f aca="false">TRUNC($P$9,2)</f>
        <v>2.29</v>
      </c>
      <c r="I399" s="161" t="n">
        <f aca="false">TRUNC(IF(A399&lt;$A$427,$D$427*$R$10+$P$10,IF(A399&gt;$A$782,$D$782*$R$10+$P$10,D399*$R$10+$P$10)),2)</f>
        <v>77.71</v>
      </c>
      <c r="J399" s="158" t="n">
        <f aca="false">TRUNC(IF(A399&lt;$A$427,($D$427*$R$11)+$P$11,IF(A399&gt;$A$782,$D$782*$R$11+$P$11,D399*$R$11+$P$11)),2)</f>
        <v>194.03</v>
      </c>
      <c r="K399" s="160" t="n">
        <f aca="false">TRUNC(IF(A399&lt;$A$427,$D$427*$R$12+$P$12,IF(A399&gt;$A$782,$D$782*$R$12+$P$12,D399*$R$12+$P$12)),2)</f>
        <v>138.66</v>
      </c>
      <c r="L399" s="163" t="n">
        <f aca="false">B399</f>
        <v>496</v>
      </c>
      <c r="M399" s="164" t="n">
        <f aca="false">A399</f>
        <v>433</v>
      </c>
      <c r="N399" s="165" t="n">
        <f aca="false">B399</f>
        <v>496</v>
      </c>
      <c r="O399" s="166" t="n">
        <f aca="false">A399</f>
        <v>433</v>
      </c>
      <c r="P399" s="24"/>
      <c r="Q399" s="196"/>
      <c r="R399" s="197"/>
      <c r="U399" s="171"/>
    </row>
    <row r="400" customFormat="false" ht="15.75" hidden="false" customHeight="true" outlineLevel="0" collapsed="false">
      <c r="A400" s="172" t="n">
        <v>433</v>
      </c>
      <c r="B400" s="173" t="n">
        <v>497</v>
      </c>
      <c r="C400" s="174" t="n">
        <f aca="false">ROUND($P$1*A400,2)</f>
        <v>25578.78</v>
      </c>
      <c r="D400" s="175" t="n">
        <f aca="false">TRUNC(C400/12,2)</f>
        <v>2131.56</v>
      </c>
      <c r="E400" s="176" t="n">
        <f aca="false">TRUNC(D400*$P$3,2)</f>
        <v>236.6</v>
      </c>
      <c r="F400" s="177" t="n">
        <f aca="false">TRUNC(IF(A400&lt;=$A$270,$D$270*$P$5,D400*$P$5),2)</f>
        <v>63.94</v>
      </c>
      <c r="G400" s="178" t="n">
        <f aca="false">TRUNC(IF(A400&lt;=$A$270,$D$270*$P$6,D400*$P$6),2)</f>
        <v>21.31</v>
      </c>
      <c r="H400" s="177" t="n">
        <f aca="false">TRUNC($P$9,2)</f>
        <v>2.29</v>
      </c>
      <c r="I400" s="177" t="n">
        <f aca="false">TRUNC(IF(A400&lt;$A$427,$D$427*$R$10+$P$10,IF(A400&gt;$A$782,$D$782*$R$10+$P$10,D400*$R$10+$P$10)),2)</f>
        <v>77.71</v>
      </c>
      <c r="J400" s="174" t="n">
        <f aca="false">TRUNC(IF(A400&lt;$A$427,($D$427*$R$11)+$P$11,IF(A400&gt;$A$782,$D$782*$R$11+$P$11,D400*$R$11+$P$11)),2)</f>
        <v>194.03</v>
      </c>
      <c r="K400" s="176" t="n">
        <f aca="false">TRUNC(IF(A400&lt;$A$427,$D$427*$R$12+$P$12,IF(A400&gt;$A$782,$D$782*$R$12+$P$12,D400*$R$12+$P$12)),2)</f>
        <v>138.66</v>
      </c>
      <c r="L400" s="179" t="n">
        <f aca="false">B400</f>
        <v>497</v>
      </c>
      <c r="M400" s="180" t="n">
        <f aca="false">A400</f>
        <v>433</v>
      </c>
      <c r="N400" s="181" t="n">
        <f aca="false">B400</f>
        <v>497</v>
      </c>
      <c r="O400" s="182" t="n">
        <f aca="false">A400</f>
        <v>433</v>
      </c>
      <c r="P400" s="24"/>
      <c r="Q400" s="196"/>
      <c r="R400" s="197"/>
      <c r="U400" s="171"/>
    </row>
    <row r="401" customFormat="false" ht="15.75" hidden="false" customHeight="true" outlineLevel="0" collapsed="false">
      <c r="A401" s="156" t="n">
        <v>434</v>
      </c>
      <c r="B401" s="157" t="n">
        <v>498</v>
      </c>
      <c r="C401" s="158" t="n">
        <f aca="false">ROUND($P$1*A401,2)</f>
        <v>25637.86</v>
      </c>
      <c r="D401" s="159" t="n">
        <f aca="false">TRUNC(C401/12,2)</f>
        <v>2136.48</v>
      </c>
      <c r="E401" s="160" t="n">
        <f aca="false">TRUNC(D401*$P$3,2)</f>
        <v>237.14</v>
      </c>
      <c r="F401" s="161" t="n">
        <f aca="false">TRUNC(IF(A401&lt;=$A$270,$D$270*$P$5,D401*$P$5),2)</f>
        <v>64.09</v>
      </c>
      <c r="G401" s="162" t="n">
        <f aca="false">TRUNC(IF(A401&lt;=$A$270,$D$270*$P$6,D401*$P$6),2)</f>
        <v>21.36</v>
      </c>
      <c r="H401" s="161" t="n">
        <f aca="false">TRUNC($P$9,2)</f>
        <v>2.29</v>
      </c>
      <c r="I401" s="161" t="n">
        <f aca="false">TRUNC(IF(A401&lt;$A$427,$D$427*$R$10+$P$10,IF(A401&gt;$A$782,$D$782*$R$10+$P$10,D401*$R$10+$P$10)),2)</f>
        <v>77.71</v>
      </c>
      <c r="J401" s="158" t="n">
        <f aca="false">TRUNC(IF(A401&lt;$A$427,($D$427*$R$11)+$P$11,IF(A401&gt;$A$782,$D$782*$R$11+$P$11,D401*$R$11+$P$11)),2)</f>
        <v>194.03</v>
      </c>
      <c r="K401" s="160" t="n">
        <f aca="false">TRUNC(IF(A401&lt;$A$427,$D$427*$R$12+$P$12,IF(A401&gt;$A$782,$D$782*$R$12+$P$12,D401*$R$12+$P$12)),2)</f>
        <v>138.66</v>
      </c>
      <c r="L401" s="163" t="n">
        <f aca="false">B401</f>
        <v>498</v>
      </c>
      <c r="M401" s="164" t="n">
        <f aca="false">A401</f>
        <v>434</v>
      </c>
      <c r="N401" s="165" t="n">
        <f aca="false">B401</f>
        <v>498</v>
      </c>
      <c r="O401" s="166" t="n">
        <f aca="false">A401</f>
        <v>434</v>
      </c>
      <c r="P401" s="24"/>
      <c r="Q401" s="196"/>
      <c r="R401" s="197"/>
      <c r="U401" s="171"/>
    </row>
    <row r="402" customFormat="false" ht="15.75" hidden="false" customHeight="true" outlineLevel="0" collapsed="false">
      <c r="A402" s="172" t="n">
        <v>435</v>
      </c>
      <c r="B402" s="173" t="n">
        <v>499</v>
      </c>
      <c r="C402" s="174" t="n">
        <f aca="false">ROUND($P$1*A402,2)</f>
        <v>25696.93</v>
      </c>
      <c r="D402" s="175" t="n">
        <f aca="false">TRUNC(C402/12,2)</f>
        <v>2141.41</v>
      </c>
      <c r="E402" s="176" t="n">
        <f aca="false">TRUNC(D402*$P$3,2)</f>
        <v>237.69</v>
      </c>
      <c r="F402" s="177" t="n">
        <f aca="false">TRUNC(IF(A402&lt;=$A$270,$D$270*$P$5,D402*$P$5),2)</f>
        <v>64.24</v>
      </c>
      <c r="G402" s="178" t="n">
        <f aca="false">TRUNC(IF(A402&lt;=$A$270,$D$270*$P$6,D402*$P$6),2)</f>
        <v>21.41</v>
      </c>
      <c r="H402" s="177" t="n">
        <f aca="false">TRUNC($P$9,2)</f>
        <v>2.29</v>
      </c>
      <c r="I402" s="177" t="n">
        <f aca="false">TRUNC(IF(A402&lt;$A$427,$D$427*$R$10+$P$10,IF(A402&gt;$A$782,$D$782*$R$10+$P$10,D402*$R$10+$P$10)),2)</f>
        <v>77.71</v>
      </c>
      <c r="J402" s="174" t="n">
        <f aca="false">TRUNC(IF(A402&lt;$A$427,($D$427*$R$11)+$P$11,IF(A402&gt;$A$782,$D$782*$R$11+$P$11,D402*$R$11+$P$11)),2)</f>
        <v>194.03</v>
      </c>
      <c r="K402" s="176" t="n">
        <f aca="false">TRUNC(IF(A402&lt;$A$427,$D$427*$R$12+$P$12,IF(A402&gt;$A$782,$D$782*$R$12+$P$12,D402*$R$12+$P$12)),2)</f>
        <v>138.66</v>
      </c>
      <c r="L402" s="179" t="n">
        <f aca="false">B402</f>
        <v>499</v>
      </c>
      <c r="M402" s="180" t="n">
        <f aca="false">A402</f>
        <v>435</v>
      </c>
      <c r="N402" s="181" t="n">
        <f aca="false">B402</f>
        <v>499</v>
      </c>
      <c r="O402" s="182" t="n">
        <f aca="false">A402</f>
        <v>435</v>
      </c>
      <c r="P402" s="24"/>
      <c r="Q402" s="196"/>
      <c r="R402" s="197"/>
      <c r="U402" s="171"/>
    </row>
    <row r="403" customFormat="false" ht="15.75" hidden="false" customHeight="true" outlineLevel="0" collapsed="false">
      <c r="A403" s="156" t="n">
        <v>436</v>
      </c>
      <c r="B403" s="157" t="n">
        <v>500</v>
      </c>
      <c r="C403" s="158" t="n">
        <f aca="false">ROUND($P$1*A403,2)</f>
        <v>25756</v>
      </c>
      <c r="D403" s="159" t="n">
        <f aca="false">TRUNC(C403/12,2)</f>
        <v>2146.33</v>
      </c>
      <c r="E403" s="160" t="n">
        <f aca="false">TRUNC(D403*$P$3,2)</f>
        <v>238.24</v>
      </c>
      <c r="F403" s="161" t="n">
        <f aca="false">TRUNC(IF(A403&lt;=$A$270,$D$270*$P$5,D403*$P$5),2)</f>
        <v>64.38</v>
      </c>
      <c r="G403" s="162" t="n">
        <f aca="false">TRUNC(IF(A403&lt;=$A$270,$D$270*$P$6,D403*$P$6),2)</f>
        <v>21.46</v>
      </c>
      <c r="H403" s="161" t="n">
        <f aca="false">TRUNC($P$9,2)</f>
        <v>2.29</v>
      </c>
      <c r="I403" s="161" t="n">
        <f aca="false">TRUNC(IF(A403&lt;$A$427,$D$427*$R$10+$P$10,IF(A403&gt;$A$782,$D$782*$R$10+$P$10,D403*$R$10+$P$10)),2)</f>
        <v>77.71</v>
      </c>
      <c r="J403" s="158" t="n">
        <f aca="false">TRUNC(IF(A403&lt;$A$427,($D$427*$R$11)+$P$11,IF(A403&gt;$A$782,$D$782*$R$11+$P$11,D403*$R$11+$P$11)),2)</f>
        <v>194.03</v>
      </c>
      <c r="K403" s="160" t="n">
        <f aca="false">TRUNC(IF(A403&lt;$A$427,$D$427*$R$12+$P$12,IF(A403&gt;$A$782,$D$782*$R$12+$P$12,D403*$R$12+$P$12)),2)</f>
        <v>138.66</v>
      </c>
      <c r="L403" s="163" t="n">
        <f aca="false">B403</f>
        <v>500</v>
      </c>
      <c r="M403" s="164" t="n">
        <f aca="false">A403</f>
        <v>436</v>
      </c>
      <c r="N403" s="165" t="n">
        <f aca="false">B403</f>
        <v>500</v>
      </c>
      <c r="O403" s="166" t="n">
        <f aca="false">A403</f>
        <v>436</v>
      </c>
      <c r="P403" s="24"/>
      <c r="Q403" s="196"/>
      <c r="R403" s="197"/>
      <c r="U403" s="171"/>
    </row>
    <row r="404" customFormat="false" ht="15.75" hidden="false" customHeight="true" outlineLevel="0" collapsed="false">
      <c r="A404" s="172" t="n">
        <v>437</v>
      </c>
      <c r="B404" s="173" t="n">
        <v>501</v>
      </c>
      <c r="C404" s="174" t="n">
        <f aca="false">ROUND($P$1*A404,2)</f>
        <v>25815.08</v>
      </c>
      <c r="D404" s="175" t="n">
        <f aca="false">TRUNC(C404/12,2)</f>
        <v>2151.25</v>
      </c>
      <c r="E404" s="176" t="n">
        <f aca="false">TRUNC(D404*$P$3,2)</f>
        <v>238.78</v>
      </c>
      <c r="F404" s="177" t="n">
        <f aca="false">TRUNC(IF(A404&lt;=$A$270,$D$270*$P$5,D404*$P$5),2)</f>
        <v>64.53</v>
      </c>
      <c r="G404" s="178" t="n">
        <f aca="false">TRUNC(IF(A404&lt;=$A$270,$D$270*$P$6,D404*$P$6),2)</f>
        <v>21.51</v>
      </c>
      <c r="H404" s="177" t="n">
        <f aca="false">TRUNC($P$9,2)</f>
        <v>2.29</v>
      </c>
      <c r="I404" s="177" t="n">
        <f aca="false">TRUNC(IF(A404&lt;$A$427,$D$427*$R$10+$P$10,IF(A404&gt;$A$782,$D$782*$R$10+$P$10,D404*$R$10+$P$10)),2)</f>
        <v>77.71</v>
      </c>
      <c r="J404" s="174" t="n">
        <f aca="false">TRUNC(IF(A404&lt;$A$427,($D$427*$R$11)+$P$11,IF(A404&gt;$A$782,$D$782*$R$11+$P$11,D404*$R$11+$P$11)),2)</f>
        <v>194.03</v>
      </c>
      <c r="K404" s="176" t="n">
        <f aca="false">TRUNC(IF(A404&lt;$A$427,$D$427*$R$12+$P$12,IF(A404&gt;$A$782,$D$782*$R$12+$P$12,D404*$R$12+$P$12)),2)</f>
        <v>138.66</v>
      </c>
      <c r="L404" s="179" t="n">
        <f aca="false">B404</f>
        <v>501</v>
      </c>
      <c r="M404" s="180" t="n">
        <f aca="false">A404</f>
        <v>437</v>
      </c>
      <c r="N404" s="181" t="n">
        <f aca="false">B404</f>
        <v>501</v>
      </c>
      <c r="O404" s="182" t="n">
        <f aca="false">A404</f>
        <v>437</v>
      </c>
      <c r="P404" s="24"/>
      <c r="Q404" s="196"/>
      <c r="R404" s="197"/>
      <c r="U404" s="171"/>
    </row>
    <row r="405" customFormat="false" ht="15.75" hidden="false" customHeight="true" outlineLevel="0" collapsed="false">
      <c r="A405" s="156" t="n">
        <v>438</v>
      </c>
      <c r="B405" s="157" t="n">
        <v>502</v>
      </c>
      <c r="C405" s="158" t="n">
        <f aca="false">ROUND($P$1*A405,2)</f>
        <v>25874.15</v>
      </c>
      <c r="D405" s="159" t="n">
        <f aca="false">TRUNC(C405/12,2)</f>
        <v>2156.17</v>
      </c>
      <c r="E405" s="160" t="n">
        <f aca="false">TRUNC(D405*$P$3,2)</f>
        <v>239.33</v>
      </c>
      <c r="F405" s="161" t="n">
        <f aca="false">TRUNC(IF(A405&lt;=$A$270,$D$270*$P$5,D405*$P$5),2)</f>
        <v>64.68</v>
      </c>
      <c r="G405" s="162" t="n">
        <f aca="false">TRUNC(IF(A405&lt;=$A$270,$D$270*$P$6,D405*$P$6),2)</f>
        <v>21.56</v>
      </c>
      <c r="H405" s="161" t="n">
        <f aca="false">TRUNC($P$9,2)</f>
        <v>2.29</v>
      </c>
      <c r="I405" s="161" t="n">
        <f aca="false">TRUNC(IF(A405&lt;$A$427,$D$427*$R$10+$P$10,IF(A405&gt;$A$782,$D$782*$R$10+$P$10,D405*$R$10+$P$10)),2)</f>
        <v>77.71</v>
      </c>
      <c r="J405" s="158" t="n">
        <f aca="false">TRUNC(IF(A405&lt;$A$427,($D$427*$R$11)+$P$11,IF(A405&gt;$A$782,$D$782*$R$11+$P$11,D405*$R$11+$P$11)),2)</f>
        <v>194.03</v>
      </c>
      <c r="K405" s="160" t="n">
        <f aca="false">TRUNC(IF(A405&lt;$A$427,$D$427*$R$12+$P$12,IF(A405&gt;$A$782,$D$782*$R$12+$P$12,D405*$R$12+$P$12)),2)</f>
        <v>138.66</v>
      </c>
      <c r="L405" s="163" t="n">
        <f aca="false">B405</f>
        <v>502</v>
      </c>
      <c r="M405" s="164" t="n">
        <f aca="false">A405</f>
        <v>438</v>
      </c>
      <c r="N405" s="165" t="n">
        <f aca="false">B405</f>
        <v>502</v>
      </c>
      <c r="O405" s="166" t="n">
        <f aca="false">A405</f>
        <v>438</v>
      </c>
      <c r="P405" s="24"/>
      <c r="Q405" s="196"/>
      <c r="R405" s="197"/>
      <c r="U405" s="171"/>
    </row>
    <row r="406" customFormat="false" ht="15.75" hidden="false" customHeight="true" outlineLevel="0" collapsed="false">
      <c r="A406" s="172" t="n">
        <v>439</v>
      </c>
      <c r="B406" s="173" t="n">
        <v>503</v>
      </c>
      <c r="C406" s="174" t="n">
        <f aca="false">ROUND($P$1*A406,2)</f>
        <v>25933.22</v>
      </c>
      <c r="D406" s="175" t="n">
        <f aca="false">TRUNC(C406/12,2)</f>
        <v>2161.1</v>
      </c>
      <c r="E406" s="176" t="n">
        <f aca="false">TRUNC(D406*$P$3,2)</f>
        <v>239.88</v>
      </c>
      <c r="F406" s="177" t="n">
        <f aca="false">TRUNC(IF(A406&lt;=$A$270,$D$270*$P$5,D406*$P$5),2)</f>
        <v>64.83</v>
      </c>
      <c r="G406" s="178" t="n">
        <f aca="false">TRUNC(IF(A406&lt;=$A$270,$D$270*$P$6,D406*$P$6),2)</f>
        <v>21.61</v>
      </c>
      <c r="H406" s="177" t="n">
        <f aca="false">TRUNC($P$9,2)</f>
        <v>2.29</v>
      </c>
      <c r="I406" s="177" t="n">
        <f aca="false">TRUNC(IF(A406&lt;$A$427,$D$427*$R$10+$P$10,IF(A406&gt;$A$782,$D$782*$R$10+$P$10,D406*$R$10+$P$10)),2)</f>
        <v>77.71</v>
      </c>
      <c r="J406" s="174" t="n">
        <f aca="false">TRUNC(IF(A406&lt;$A$427,($D$427*$R$11)+$P$11,IF(A406&gt;$A$782,$D$782*$R$11+$P$11,D406*$R$11+$P$11)),2)</f>
        <v>194.03</v>
      </c>
      <c r="K406" s="176" t="n">
        <f aca="false">TRUNC(IF(A406&lt;$A$427,$D$427*$R$12+$P$12,IF(A406&gt;$A$782,$D$782*$R$12+$P$12,D406*$R$12+$P$12)),2)</f>
        <v>138.66</v>
      </c>
      <c r="L406" s="179" t="n">
        <f aca="false">B406</f>
        <v>503</v>
      </c>
      <c r="M406" s="180" t="n">
        <f aca="false">A406</f>
        <v>439</v>
      </c>
      <c r="N406" s="181" t="n">
        <f aca="false">B406</f>
        <v>503</v>
      </c>
      <c r="O406" s="182" t="n">
        <f aca="false">A406</f>
        <v>439</v>
      </c>
      <c r="P406" s="24"/>
      <c r="Q406" s="196"/>
      <c r="R406" s="197"/>
      <c r="U406" s="171"/>
    </row>
    <row r="407" customFormat="false" ht="15.75" hidden="false" customHeight="true" outlineLevel="0" collapsed="false">
      <c r="A407" s="156" t="n">
        <v>439</v>
      </c>
      <c r="B407" s="157" t="n">
        <v>504</v>
      </c>
      <c r="C407" s="158" t="n">
        <f aca="false">ROUND($P$1*A407,2)</f>
        <v>25933.22</v>
      </c>
      <c r="D407" s="159" t="n">
        <f aca="false">TRUNC(C407/12,2)</f>
        <v>2161.1</v>
      </c>
      <c r="E407" s="160" t="n">
        <f aca="false">TRUNC(D407*$P$3,2)</f>
        <v>239.88</v>
      </c>
      <c r="F407" s="161" t="n">
        <f aca="false">TRUNC(IF(A407&lt;=$A$270,$D$270*$P$5,D407*$P$5),2)</f>
        <v>64.83</v>
      </c>
      <c r="G407" s="162" t="n">
        <f aca="false">TRUNC(IF(A407&lt;=$A$270,$D$270*$P$6,D407*$P$6),2)</f>
        <v>21.61</v>
      </c>
      <c r="H407" s="161" t="n">
        <f aca="false">TRUNC($P$9,2)</f>
        <v>2.29</v>
      </c>
      <c r="I407" s="161" t="n">
        <f aca="false">TRUNC(IF(A407&lt;$A$427,$D$427*$R$10+$P$10,IF(A407&gt;$A$782,$D$782*$R$10+$P$10,D407*$R$10+$P$10)),2)</f>
        <v>77.71</v>
      </c>
      <c r="J407" s="158" t="n">
        <f aca="false">TRUNC(IF(A407&lt;$A$427,($D$427*$R$11)+$P$11,IF(A407&gt;$A$782,$D$782*$R$11+$P$11,D407*$R$11+$P$11)),2)</f>
        <v>194.03</v>
      </c>
      <c r="K407" s="160" t="n">
        <f aca="false">TRUNC(IF(A407&lt;$A$427,$D$427*$R$12+$P$12,IF(A407&gt;$A$782,$D$782*$R$12+$P$12,D407*$R$12+$P$12)),2)</f>
        <v>138.66</v>
      </c>
      <c r="L407" s="163" t="n">
        <f aca="false">B407</f>
        <v>504</v>
      </c>
      <c r="M407" s="164" t="n">
        <f aca="false">A407</f>
        <v>439</v>
      </c>
      <c r="N407" s="165" t="n">
        <f aca="false">B407</f>
        <v>504</v>
      </c>
      <c r="O407" s="166" t="n">
        <f aca="false">A407</f>
        <v>439</v>
      </c>
      <c r="P407" s="24"/>
      <c r="Q407" s="196"/>
      <c r="R407" s="197"/>
      <c r="U407" s="171"/>
    </row>
    <row r="408" customFormat="false" ht="15.75" hidden="false" customHeight="true" outlineLevel="0" collapsed="false">
      <c r="A408" s="172" t="n">
        <v>440</v>
      </c>
      <c r="B408" s="173" t="n">
        <v>505</v>
      </c>
      <c r="C408" s="174" t="n">
        <f aca="false">ROUND($P$1*A408,2)</f>
        <v>25992.3</v>
      </c>
      <c r="D408" s="175" t="n">
        <f aca="false">TRUNC(C408/12,2)</f>
        <v>2166.02</v>
      </c>
      <c r="E408" s="176" t="n">
        <f aca="false">TRUNC(D408*$P$3,2)</f>
        <v>240.42</v>
      </c>
      <c r="F408" s="177" t="n">
        <f aca="false">TRUNC(IF(A408&lt;=$A$270,$D$270*$P$5,D408*$P$5),2)</f>
        <v>64.98</v>
      </c>
      <c r="G408" s="178" t="n">
        <f aca="false">TRUNC(IF(A408&lt;=$A$270,$D$270*$P$6,D408*$P$6),2)</f>
        <v>21.66</v>
      </c>
      <c r="H408" s="177" t="n">
        <f aca="false">TRUNC($P$9,2)</f>
        <v>2.29</v>
      </c>
      <c r="I408" s="177" t="n">
        <f aca="false">TRUNC(IF(A408&lt;$A$427,$D$427*$R$10+$P$10,IF(A408&gt;$A$782,$D$782*$R$10+$P$10,D408*$R$10+$P$10)),2)</f>
        <v>77.71</v>
      </c>
      <c r="J408" s="174" t="n">
        <f aca="false">TRUNC(IF(A408&lt;$A$427,($D$427*$R$11)+$P$11,IF(A408&gt;$A$782,$D$782*$R$11+$P$11,D408*$R$11+$P$11)),2)</f>
        <v>194.03</v>
      </c>
      <c r="K408" s="176" t="n">
        <f aca="false">TRUNC(IF(A408&lt;$A$427,$D$427*$R$12+$P$12,IF(A408&gt;$A$782,$D$782*$R$12+$P$12,D408*$R$12+$P$12)),2)</f>
        <v>138.66</v>
      </c>
      <c r="L408" s="179" t="n">
        <f aca="false">B408</f>
        <v>505</v>
      </c>
      <c r="M408" s="180" t="n">
        <f aca="false">A408</f>
        <v>440</v>
      </c>
      <c r="N408" s="181" t="n">
        <f aca="false">B408</f>
        <v>505</v>
      </c>
      <c r="O408" s="182" t="n">
        <f aca="false">A408</f>
        <v>440</v>
      </c>
      <c r="P408" s="24"/>
      <c r="Q408" s="196"/>
      <c r="R408" s="197"/>
      <c r="U408" s="171"/>
    </row>
    <row r="409" customFormat="false" ht="15.75" hidden="false" customHeight="true" outlineLevel="0" collapsed="false">
      <c r="A409" s="156" t="n">
        <v>441</v>
      </c>
      <c r="B409" s="157" t="n">
        <v>506</v>
      </c>
      <c r="C409" s="158" t="n">
        <f aca="false">ROUND($P$1*A409,2)</f>
        <v>26051.37</v>
      </c>
      <c r="D409" s="159" t="n">
        <f aca="false">TRUNC(C409/12,2)</f>
        <v>2170.94</v>
      </c>
      <c r="E409" s="160" t="n">
        <f aca="false">TRUNC(D409*$P$3,2)</f>
        <v>240.97</v>
      </c>
      <c r="F409" s="161" t="n">
        <f aca="false">TRUNC(IF(A409&lt;=$A$270,$D$270*$P$5,D409*$P$5),2)</f>
        <v>65.12</v>
      </c>
      <c r="G409" s="162" t="n">
        <f aca="false">TRUNC(IF(A409&lt;=$A$270,$D$270*$P$6,D409*$P$6),2)</f>
        <v>21.7</v>
      </c>
      <c r="H409" s="161" t="n">
        <f aca="false">TRUNC($P$9,2)</f>
        <v>2.29</v>
      </c>
      <c r="I409" s="161" t="n">
        <f aca="false">TRUNC(IF(A409&lt;$A$427,$D$427*$R$10+$P$10,IF(A409&gt;$A$782,$D$782*$R$10+$P$10,D409*$R$10+$P$10)),2)</f>
        <v>77.71</v>
      </c>
      <c r="J409" s="158" t="n">
        <f aca="false">TRUNC(IF(A409&lt;$A$427,($D$427*$R$11)+$P$11,IF(A409&gt;$A$782,$D$782*$R$11+$P$11,D409*$R$11+$P$11)),2)</f>
        <v>194.03</v>
      </c>
      <c r="K409" s="160" t="n">
        <f aca="false">TRUNC(IF(A409&lt;$A$427,$D$427*$R$12+$P$12,IF(A409&gt;$A$782,$D$782*$R$12+$P$12,D409*$R$12+$P$12)),2)</f>
        <v>138.66</v>
      </c>
      <c r="L409" s="163" t="n">
        <f aca="false">B409</f>
        <v>506</v>
      </c>
      <c r="M409" s="164" t="n">
        <f aca="false">A409</f>
        <v>441</v>
      </c>
      <c r="N409" s="165" t="n">
        <f aca="false">B409</f>
        <v>506</v>
      </c>
      <c r="O409" s="166" t="n">
        <f aca="false">A409</f>
        <v>441</v>
      </c>
      <c r="P409" s="24"/>
      <c r="Q409" s="25"/>
      <c r="R409" s="198"/>
      <c r="U409" s="171"/>
    </row>
    <row r="410" customFormat="false" ht="15.75" hidden="false" customHeight="true" outlineLevel="0" collapsed="false">
      <c r="A410" s="172" t="n">
        <v>442</v>
      </c>
      <c r="B410" s="173" t="n">
        <v>507</v>
      </c>
      <c r="C410" s="174" t="n">
        <f aca="false">ROUND($P$1*A410,2)</f>
        <v>26110.44</v>
      </c>
      <c r="D410" s="175" t="n">
        <f aca="false">TRUNC(C410/12,2)</f>
        <v>2175.87</v>
      </c>
      <c r="E410" s="176" t="n">
        <f aca="false">TRUNC(D410*$P$3,2)</f>
        <v>241.52</v>
      </c>
      <c r="F410" s="177" t="n">
        <f aca="false">TRUNC(IF(A410&lt;=$A$270,$D$270*$P$5,D410*$P$5),2)</f>
        <v>65.27</v>
      </c>
      <c r="G410" s="178" t="n">
        <f aca="false">TRUNC(IF(A410&lt;=$A$270,$D$270*$P$6,D410*$P$6),2)</f>
        <v>21.75</v>
      </c>
      <c r="H410" s="177" t="n">
        <f aca="false">TRUNC($P$9,2)</f>
        <v>2.29</v>
      </c>
      <c r="I410" s="177" t="n">
        <f aca="false">TRUNC(IF(A410&lt;$A$427,$D$427*$R$10+$P$10,IF(A410&gt;$A$782,$D$782*$R$10+$P$10,D410*$R$10+$P$10)),2)</f>
        <v>77.71</v>
      </c>
      <c r="J410" s="174" t="n">
        <f aca="false">TRUNC(IF(A410&lt;$A$427,($D$427*$R$11)+$P$11,IF(A410&gt;$A$782,$D$782*$R$11+$P$11,D410*$R$11+$P$11)),2)</f>
        <v>194.03</v>
      </c>
      <c r="K410" s="176" t="n">
        <f aca="false">TRUNC(IF(A410&lt;$A$427,$D$427*$R$12+$P$12,IF(A410&gt;$A$782,$D$782*$R$12+$P$12,D410*$R$12+$P$12)),2)</f>
        <v>138.66</v>
      </c>
      <c r="L410" s="179" t="n">
        <f aca="false">B410</f>
        <v>507</v>
      </c>
      <c r="M410" s="180" t="n">
        <f aca="false">A410</f>
        <v>442</v>
      </c>
      <c r="N410" s="181" t="n">
        <f aca="false">B410</f>
        <v>507</v>
      </c>
      <c r="O410" s="182" t="n">
        <f aca="false">A410</f>
        <v>442</v>
      </c>
      <c r="P410" s="199"/>
      <c r="Q410" s="199"/>
      <c r="R410" s="197"/>
      <c r="U410" s="171"/>
    </row>
    <row r="411" customFormat="false" ht="15.75" hidden="false" customHeight="true" outlineLevel="0" collapsed="false">
      <c r="A411" s="156" t="n">
        <v>442</v>
      </c>
      <c r="B411" s="157" t="n">
        <v>508</v>
      </c>
      <c r="C411" s="158" t="n">
        <f aca="false">ROUND($P$1*A411,2)</f>
        <v>26110.44</v>
      </c>
      <c r="D411" s="159" t="n">
        <f aca="false">TRUNC(C411/12,2)</f>
        <v>2175.87</v>
      </c>
      <c r="E411" s="160" t="n">
        <f aca="false">TRUNC(D411*$P$3,2)</f>
        <v>241.52</v>
      </c>
      <c r="F411" s="161" t="n">
        <f aca="false">TRUNC(IF(A411&lt;=$A$270,$D$270*$P$5,D411*$P$5),2)</f>
        <v>65.27</v>
      </c>
      <c r="G411" s="162" t="n">
        <f aca="false">TRUNC(IF(A411&lt;=$A$270,$D$270*$P$6,D411*$P$6),2)</f>
        <v>21.75</v>
      </c>
      <c r="H411" s="161" t="n">
        <f aca="false">TRUNC($P$9,2)</f>
        <v>2.29</v>
      </c>
      <c r="I411" s="161" t="n">
        <f aca="false">TRUNC(IF(A411&lt;$A$427,$D$427*$R$10+$P$10,IF(A411&gt;$A$782,$D$782*$R$10+$P$10,D411*$R$10+$P$10)),2)</f>
        <v>77.71</v>
      </c>
      <c r="J411" s="158" t="n">
        <f aca="false">TRUNC(IF(A411&lt;$A$427,($D$427*$R$11)+$P$11,IF(A411&gt;$A$782,$D$782*$R$11+$P$11,D411*$R$11+$P$11)),2)</f>
        <v>194.03</v>
      </c>
      <c r="K411" s="160" t="n">
        <f aca="false">TRUNC(IF(A411&lt;$A$427,$D$427*$R$12+$P$12,IF(A411&gt;$A$782,$D$782*$R$12+$P$12,D411*$R$12+$P$12)),2)</f>
        <v>138.66</v>
      </c>
      <c r="L411" s="163" t="n">
        <f aca="false">B411</f>
        <v>508</v>
      </c>
      <c r="M411" s="164" t="n">
        <f aca="false">A411</f>
        <v>442</v>
      </c>
      <c r="N411" s="165" t="n">
        <f aca="false">B411</f>
        <v>508</v>
      </c>
      <c r="O411" s="166" t="n">
        <f aca="false">A411</f>
        <v>442</v>
      </c>
      <c r="P411" s="24"/>
      <c r="Q411" s="196"/>
      <c r="R411" s="197"/>
      <c r="U411" s="171"/>
    </row>
    <row r="412" customFormat="false" ht="15.75" hidden="false" customHeight="true" outlineLevel="0" collapsed="false">
      <c r="A412" s="172" t="n">
        <v>443</v>
      </c>
      <c r="B412" s="173" t="n">
        <v>509</v>
      </c>
      <c r="C412" s="174" t="n">
        <f aca="false">ROUND($P$1*A412,2)</f>
        <v>26169.52</v>
      </c>
      <c r="D412" s="175" t="n">
        <f aca="false">TRUNC(C412/12,2)</f>
        <v>2180.79</v>
      </c>
      <c r="E412" s="176" t="n">
        <f aca="false">TRUNC(D412*$P$3,2)</f>
        <v>242.06</v>
      </c>
      <c r="F412" s="177" t="n">
        <f aca="false">TRUNC(IF(A412&lt;=$A$270,$D$270*$P$5,D412*$P$5),2)</f>
        <v>65.42</v>
      </c>
      <c r="G412" s="178" t="n">
        <f aca="false">TRUNC(IF(A412&lt;=$A$270,$D$270*$P$6,D412*$P$6),2)</f>
        <v>21.8</v>
      </c>
      <c r="H412" s="177" t="n">
        <f aca="false">TRUNC($P$9,2)</f>
        <v>2.29</v>
      </c>
      <c r="I412" s="177" t="n">
        <f aca="false">TRUNC(IF(A412&lt;$A$427,$D$427*$R$10+$P$10,IF(A412&gt;$A$782,$D$782*$R$10+$P$10,D412*$R$10+$P$10)),2)</f>
        <v>77.71</v>
      </c>
      <c r="J412" s="174" t="n">
        <f aca="false">TRUNC(IF(A412&lt;$A$427,($D$427*$R$11)+$P$11,IF(A412&gt;$A$782,$D$782*$R$11+$P$11,D412*$R$11+$P$11)),2)</f>
        <v>194.03</v>
      </c>
      <c r="K412" s="176" t="n">
        <f aca="false">TRUNC(IF(A412&lt;$A$427,$D$427*$R$12+$P$12,IF(A412&gt;$A$782,$D$782*$R$12+$P$12,D412*$R$12+$P$12)),2)</f>
        <v>138.66</v>
      </c>
      <c r="L412" s="179" t="n">
        <f aca="false">B412</f>
        <v>509</v>
      </c>
      <c r="M412" s="180" t="n">
        <f aca="false">A412</f>
        <v>443</v>
      </c>
      <c r="N412" s="181" t="n">
        <f aca="false">B412</f>
        <v>509</v>
      </c>
      <c r="O412" s="182" t="n">
        <f aca="false">A412</f>
        <v>443</v>
      </c>
      <c r="P412" s="24"/>
      <c r="Q412" s="196"/>
      <c r="R412" s="197"/>
      <c r="U412" s="171"/>
    </row>
    <row r="413" customFormat="false" ht="15.75" hidden="false" customHeight="true" outlineLevel="0" collapsed="false">
      <c r="A413" s="156" t="n">
        <v>444</v>
      </c>
      <c r="B413" s="157" t="n">
        <v>510</v>
      </c>
      <c r="C413" s="158" t="n">
        <f aca="false">ROUND($P$1*A413,2)</f>
        <v>26228.59</v>
      </c>
      <c r="D413" s="159" t="n">
        <f aca="false">TRUNC(C413/12,2)</f>
        <v>2185.71</v>
      </c>
      <c r="E413" s="160" t="n">
        <f aca="false">TRUNC(D413*$P$3,2)</f>
        <v>242.61</v>
      </c>
      <c r="F413" s="161" t="n">
        <f aca="false">TRUNC(IF(A413&lt;=$A$270,$D$270*$P$5,D413*$P$5),2)</f>
        <v>65.57</v>
      </c>
      <c r="G413" s="162" t="n">
        <f aca="false">TRUNC(IF(A413&lt;=$A$270,$D$270*$P$6,D413*$P$6),2)</f>
        <v>21.85</v>
      </c>
      <c r="H413" s="161" t="n">
        <f aca="false">TRUNC($P$9,2)</f>
        <v>2.29</v>
      </c>
      <c r="I413" s="161" t="n">
        <f aca="false">TRUNC(IF(A413&lt;$A$427,$D$427*$R$10+$P$10,IF(A413&gt;$A$782,$D$782*$R$10+$P$10,D413*$R$10+$P$10)),2)</f>
        <v>77.71</v>
      </c>
      <c r="J413" s="158" t="n">
        <f aca="false">TRUNC(IF(A413&lt;$A$427,($D$427*$R$11)+$P$11,IF(A413&gt;$A$782,$D$782*$R$11+$P$11,D413*$R$11+$P$11)),2)</f>
        <v>194.03</v>
      </c>
      <c r="K413" s="160" t="n">
        <f aca="false">TRUNC(IF(A413&lt;$A$427,$D$427*$R$12+$P$12,IF(A413&gt;$A$782,$D$782*$R$12+$P$12,D413*$R$12+$P$12)),2)</f>
        <v>138.66</v>
      </c>
      <c r="L413" s="163" t="n">
        <f aca="false">B413</f>
        <v>510</v>
      </c>
      <c r="M413" s="164" t="n">
        <f aca="false">A413</f>
        <v>444</v>
      </c>
      <c r="N413" s="165" t="n">
        <f aca="false">B413</f>
        <v>510</v>
      </c>
      <c r="O413" s="166" t="n">
        <f aca="false">A413</f>
        <v>444</v>
      </c>
      <c r="P413" s="24"/>
      <c r="Q413" s="196"/>
      <c r="R413" s="197"/>
      <c r="U413" s="171"/>
    </row>
    <row r="414" customFormat="false" ht="15.75" hidden="false" customHeight="true" outlineLevel="0" collapsed="false">
      <c r="A414" s="172" t="n">
        <v>445</v>
      </c>
      <c r="B414" s="173" t="n">
        <v>511</v>
      </c>
      <c r="C414" s="174" t="n">
        <f aca="false">ROUND($P$1*A414,2)</f>
        <v>26287.66</v>
      </c>
      <c r="D414" s="175" t="n">
        <f aca="false">TRUNC(C414/12,2)</f>
        <v>2190.63</v>
      </c>
      <c r="E414" s="176" t="n">
        <f aca="false">TRUNC(D414*$P$3,2)</f>
        <v>243.15</v>
      </c>
      <c r="F414" s="177" t="n">
        <f aca="false">TRUNC(IF(A414&lt;=$A$270,$D$270*$P$5,D414*$P$5),2)</f>
        <v>65.71</v>
      </c>
      <c r="G414" s="178" t="n">
        <f aca="false">TRUNC(IF(A414&lt;=$A$270,$D$270*$P$6,D414*$P$6),2)</f>
        <v>21.9</v>
      </c>
      <c r="H414" s="177" t="n">
        <f aca="false">TRUNC($P$9,2)</f>
        <v>2.29</v>
      </c>
      <c r="I414" s="177" t="n">
        <f aca="false">TRUNC(IF(A414&lt;$A$427,$D$427*$R$10+$P$10,IF(A414&gt;$A$782,$D$782*$R$10+$P$10,D414*$R$10+$P$10)),2)</f>
        <v>77.71</v>
      </c>
      <c r="J414" s="174" t="n">
        <f aca="false">TRUNC(IF(A414&lt;$A$427,($D$427*$R$11)+$P$11,IF(A414&gt;$A$782,$D$782*$R$11+$P$11,D414*$R$11+$P$11)),2)</f>
        <v>194.03</v>
      </c>
      <c r="K414" s="176" t="n">
        <f aca="false">TRUNC(IF(A414&lt;$A$427,$D$427*$R$12+$P$12,IF(A414&gt;$A$782,$D$782*$R$12+$P$12,D414*$R$12+$P$12)),2)</f>
        <v>138.66</v>
      </c>
      <c r="L414" s="179" t="n">
        <f aca="false">B414</f>
        <v>511</v>
      </c>
      <c r="M414" s="180" t="n">
        <f aca="false">A414</f>
        <v>445</v>
      </c>
      <c r="N414" s="181" t="n">
        <f aca="false">B414</f>
        <v>511</v>
      </c>
      <c r="O414" s="182" t="n">
        <f aca="false">A414</f>
        <v>445</v>
      </c>
      <c r="P414" s="24"/>
      <c r="Q414" s="196"/>
      <c r="R414" s="197"/>
      <c r="U414" s="171"/>
    </row>
    <row r="415" customFormat="false" ht="15.75" hidden="false" customHeight="true" outlineLevel="0" collapsed="false">
      <c r="A415" s="156" t="n">
        <v>445</v>
      </c>
      <c r="B415" s="157" t="n">
        <v>512</v>
      </c>
      <c r="C415" s="158" t="n">
        <f aca="false">ROUND($P$1*A415,2)</f>
        <v>26287.66</v>
      </c>
      <c r="D415" s="159" t="n">
        <f aca="false">TRUNC(C415/12,2)</f>
        <v>2190.63</v>
      </c>
      <c r="E415" s="160" t="n">
        <f aca="false">TRUNC(D415*$P$3,2)</f>
        <v>243.15</v>
      </c>
      <c r="F415" s="161" t="n">
        <f aca="false">TRUNC(IF(A415&lt;=$A$270,$D$270*$P$5,D415*$P$5),2)</f>
        <v>65.71</v>
      </c>
      <c r="G415" s="162" t="n">
        <f aca="false">TRUNC(IF(A415&lt;=$A$270,$D$270*$P$6,D415*$P$6),2)</f>
        <v>21.9</v>
      </c>
      <c r="H415" s="161" t="n">
        <f aca="false">TRUNC($P$9,2)</f>
        <v>2.29</v>
      </c>
      <c r="I415" s="161" t="n">
        <f aca="false">TRUNC(IF(A415&lt;$A$427,$D$427*$R$10+$P$10,IF(A415&gt;$A$782,$D$782*$R$10+$P$10,D415*$R$10+$P$10)),2)</f>
        <v>77.71</v>
      </c>
      <c r="J415" s="158" t="n">
        <f aca="false">TRUNC(IF(A415&lt;$A$427,($D$427*$R$11)+$P$11,IF(A415&gt;$A$782,$D$782*$R$11+$P$11,D415*$R$11+$P$11)),2)</f>
        <v>194.03</v>
      </c>
      <c r="K415" s="160" t="n">
        <f aca="false">TRUNC(IF(A415&lt;$A$427,$D$427*$R$12+$P$12,IF(A415&gt;$A$782,$D$782*$R$12+$P$12,D415*$R$12+$P$12)),2)</f>
        <v>138.66</v>
      </c>
      <c r="L415" s="163" t="n">
        <f aca="false">B415</f>
        <v>512</v>
      </c>
      <c r="M415" s="164" t="n">
        <f aca="false">A415</f>
        <v>445</v>
      </c>
      <c r="N415" s="165" t="n">
        <f aca="false">B415</f>
        <v>512</v>
      </c>
      <c r="O415" s="166" t="n">
        <f aca="false">A415</f>
        <v>445</v>
      </c>
      <c r="P415" s="24"/>
      <c r="Q415" s="196"/>
      <c r="R415" s="197"/>
      <c r="U415" s="171"/>
    </row>
    <row r="416" customFormat="false" ht="15.75" hidden="false" customHeight="true" outlineLevel="0" collapsed="false">
      <c r="A416" s="172" t="n">
        <v>446</v>
      </c>
      <c r="B416" s="173" t="n">
        <v>513</v>
      </c>
      <c r="C416" s="174" t="n">
        <f aca="false">ROUND($P$1*A416,2)</f>
        <v>26346.74</v>
      </c>
      <c r="D416" s="175" t="n">
        <f aca="false">TRUNC(C416/12,2)</f>
        <v>2195.56</v>
      </c>
      <c r="E416" s="176" t="n">
        <f aca="false">TRUNC(D416*$P$3,2)</f>
        <v>243.7</v>
      </c>
      <c r="F416" s="177" t="n">
        <f aca="false">TRUNC(IF(A416&lt;=$A$270,$D$270*$P$5,D416*$P$5),2)</f>
        <v>65.86</v>
      </c>
      <c r="G416" s="178" t="n">
        <f aca="false">TRUNC(IF(A416&lt;=$A$270,$D$270*$P$6,D416*$P$6),2)</f>
        <v>21.95</v>
      </c>
      <c r="H416" s="177" t="n">
        <f aca="false">TRUNC($P$9,2)</f>
        <v>2.29</v>
      </c>
      <c r="I416" s="177" t="n">
        <f aca="false">TRUNC(IF(A416&lt;$A$427,$D$427*$R$10+$P$10,IF(A416&gt;$A$782,$D$782*$R$10+$P$10,D416*$R$10+$P$10)),2)</f>
        <v>77.71</v>
      </c>
      <c r="J416" s="174" t="n">
        <f aca="false">TRUNC(IF(A416&lt;$A$427,($D$427*$R$11)+$P$11,IF(A416&gt;$A$782,$D$782*$R$11+$P$11,D416*$R$11+$P$11)),2)</f>
        <v>194.03</v>
      </c>
      <c r="K416" s="176" t="n">
        <f aca="false">TRUNC(IF(A416&lt;$A$427,$D$427*$R$12+$P$12,IF(A416&gt;$A$782,$D$782*$R$12+$P$12,D416*$R$12+$P$12)),2)</f>
        <v>138.66</v>
      </c>
      <c r="L416" s="179" t="n">
        <f aca="false">B416</f>
        <v>513</v>
      </c>
      <c r="M416" s="180" t="n">
        <f aca="false">A416</f>
        <v>446</v>
      </c>
      <c r="N416" s="181" t="n">
        <f aca="false">B416</f>
        <v>513</v>
      </c>
      <c r="O416" s="182" t="n">
        <f aca="false">A416</f>
        <v>446</v>
      </c>
      <c r="P416" s="24"/>
      <c r="Q416" s="196"/>
      <c r="R416" s="197"/>
      <c r="U416" s="171"/>
    </row>
    <row r="417" customFormat="false" ht="15.75" hidden="false" customHeight="true" outlineLevel="0" collapsed="false">
      <c r="A417" s="156" t="n">
        <v>447</v>
      </c>
      <c r="B417" s="157" t="n">
        <v>514</v>
      </c>
      <c r="C417" s="158" t="n">
        <f aca="false">ROUND($P$1*A417,2)</f>
        <v>26405.81</v>
      </c>
      <c r="D417" s="159" t="n">
        <f aca="false">TRUNC(C417/12,2)</f>
        <v>2200.48</v>
      </c>
      <c r="E417" s="160" t="n">
        <f aca="false">TRUNC(D417*$P$3,2)</f>
        <v>244.25</v>
      </c>
      <c r="F417" s="161" t="n">
        <f aca="false">TRUNC(IF(A417&lt;=$A$270,$D$270*$P$5,D417*$P$5),2)</f>
        <v>66.01</v>
      </c>
      <c r="G417" s="162" t="n">
        <f aca="false">TRUNC(IF(A417&lt;=$A$270,$D$270*$P$6,D417*$P$6),2)</f>
        <v>22</v>
      </c>
      <c r="H417" s="161" t="n">
        <f aca="false">TRUNC($P$9,2)</f>
        <v>2.29</v>
      </c>
      <c r="I417" s="161" t="n">
        <f aca="false">TRUNC(IF(A417&lt;$A$427,$D$427*$R$10+$P$10,IF(A417&gt;$A$782,$D$782*$R$10+$P$10,D417*$R$10+$P$10)),2)</f>
        <v>77.71</v>
      </c>
      <c r="J417" s="158" t="n">
        <f aca="false">TRUNC(IF(A417&lt;$A$427,($D$427*$R$11)+$P$11,IF(A417&gt;$A$782,$D$782*$R$11+$P$11,D417*$R$11+$P$11)),2)</f>
        <v>194.03</v>
      </c>
      <c r="K417" s="160" t="n">
        <f aca="false">TRUNC(IF(A417&lt;$A$427,$D$427*$R$12+$P$12,IF(A417&gt;$A$782,$D$782*$R$12+$P$12,D417*$R$12+$P$12)),2)</f>
        <v>138.66</v>
      </c>
      <c r="L417" s="163" t="n">
        <f aca="false">B417</f>
        <v>514</v>
      </c>
      <c r="M417" s="164" t="n">
        <f aca="false">A417</f>
        <v>447</v>
      </c>
      <c r="N417" s="165" t="n">
        <f aca="false">B417</f>
        <v>514</v>
      </c>
      <c r="O417" s="166" t="n">
        <f aca="false">A417</f>
        <v>447</v>
      </c>
      <c r="P417" s="24"/>
      <c r="Q417" s="196"/>
      <c r="R417" s="197"/>
      <c r="U417" s="171"/>
    </row>
    <row r="418" customFormat="false" ht="15.75" hidden="false" customHeight="true" outlineLevel="0" collapsed="false">
      <c r="A418" s="172" t="n">
        <v>448</v>
      </c>
      <c r="B418" s="173" t="n">
        <v>515</v>
      </c>
      <c r="C418" s="174" t="n">
        <f aca="false">ROUND($P$1*A418,2)</f>
        <v>26464.88</v>
      </c>
      <c r="D418" s="175" t="n">
        <f aca="false">TRUNC(C418/12,2)</f>
        <v>2205.4</v>
      </c>
      <c r="E418" s="176" t="n">
        <f aca="false">TRUNC(D418*$P$3,2)</f>
        <v>244.79</v>
      </c>
      <c r="F418" s="177" t="n">
        <f aca="false">TRUNC(IF(A418&lt;=$A$270,$D$270*$P$5,D418*$P$5),2)</f>
        <v>66.16</v>
      </c>
      <c r="G418" s="178" t="n">
        <f aca="false">TRUNC(IF(A418&lt;=$A$270,$D$270*$P$6,D418*$P$6),2)</f>
        <v>22.05</v>
      </c>
      <c r="H418" s="177" t="n">
        <f aca="false">TRUNC($P$9,2)</f>
        <v>2.29</v>
      </c>
      <c r="I418" s="177" t="n">
        <f aca="false">TRUNC(IF(A418&lt;$A$427,$D$427*$R$10+$P$10,IF(A418&gt;$A$782,$D$782*$R$10+$P$10,D418*$R$10+$P$10)),2)</f>
        <v>77.71</v>
      </c>
      <c r="J418" s="174" t="n">
        <f aca="false">TRUNC(IF(A418&lt;$A$427,($D$427*$R$11)+$P$11,IF(A418&gt;$A$782,$D$782*$R$11+$P$11,D418*$R$11+$P$11)),2)</f>
        <v>194.03</v>
      </c>
      <c r="K418" s="176" t="n">
        <f aca="false">TRUNC(IF(A418&lt;$A$427,$D$427*$R$12+$P$12,IF(A418&gt;$A$782,$D$782*$R$12+$P$12,D418*$R$12+$P$12)),2)</f>
        <v>138.66</v>
      </c>
      <c r="L418" s="179" t="n">
        <f aca="false">B418</f>
        <v>515</v>
      </c>
      <c r="M418" s="180" t="n">
        <f aca="false">A418</f>
        <v>448</v>
      </c>
      <c r="N418" s="181" t="n">
        <f aca="false">B418</f>
        <v>515</v>
      </c>
      <c r="O418" s="182" t="n">
        <f aca="false">A418</f>
        <v>448</v>
      </c>
      <c r="P418" s="24"/>
      <c r="Q418" s="196"/>
      <c r="R418" s="197"/>
      <c r="U418" s="171"/>
    </row>
    <row r="419" customFormat="false" ht="15.75" hidden="false" customHeight="true" outlineLevel="0" collapsed="false">
      <c r="A419" s="156" t="n">
        <v>448</v>
      </c>
      <c r="B419" s="157" t="n">
        <v>516</v>
      </c>
      <c r="C419" s="158" t="n">
        <f aca="false">ROUND($P$1*A419,2)</f>
        <v>26464.88</v>
      </c>
      <c r="D419" s="159" t="n">
        <f aca="false">TRUNC(C419/12,2)</f>
        <v>2205.4</v>
      </c>
      <c r="E419" s="160" t="n">
        <f aca="false">TRUNC(D419*$P$3,2)</f>
        <v>244.79</v>
      </c>
      <c r="F419" s="161" t="n">
        <f aca="false">TRUNC(IF(A419&lt;=$A$270,$D$270*$P$5,D419*$P$5),2)</f>
        <v>66.16</v>
      </c>
      <c r="G419" s="162" t="n">
        <f aca="false">TRUNC(IF(A419&lt;=$A$270,$D$270*$P$6,D419*$P$6),2)</f>
        <v>22.05</v>
      </c>
      <c r="H419" s="161" t="n">
        <f aca="false">TRUNC($P$9,2)</f>
        <v>2.29</v>
      </c>
      <c r="I419" s="161" t="n">
        <f aca="false">TRUNC(IF(A419&lt;$A$427,$D$427*$R$10+$P$10,IF(A419&gt;$A$782,$D$782*$R$10+$P$10,D419*$R$10+$P$10)),2)</f>
        <v>77.71</v>
      </c>
      <c r="J419" s="158" t="n">
        <f aca="false">TRUNC(IF(A419&lt;$A$427,($D$427*$R$11)+$P$11,IF(A419&gt;$A$782,$D$782*$R$11+$P$11,D419*$R$11+$P$11)),2)</f>
        <v>194.03</v>
      </c>
      <c r="K419" s="160" t="n">
        <f aca="false">TRUNC(IF(A419&lt;$A$427,$D$427*$R$12+$P$12,IF(A419&gt;$A$782,$D$782*$R$12+$P$12,D419*$R$12+$P$12)),2)</f>
        <v>138.66</v>
      </c>
      <c r="L419" s="163" t="n">
        <f aca="false">B419</f>
        <v>516</v>
      </c>
      <c r="M419" s="164" t="n">
        <f aca="false">A419</f>
        <v>448</v>
      </c>
      <c r="N419" s="165" t="n">
        <f aca="false">B419</f>
        <v>516</v>
      </c>
      <c r="O419" s="166" t="n">
        <f aca="false">A419</f>
        <v>448</v>
      </c>
      <c r="P419" s="24"/>
      <c r="Q419" s="196"/>
      <c r="R419" s="197"/>
      <c r="U419" s="171"/>
    </row>
    <row r="420" customFormat="false" ht="15.75" hidden="false" customHeight="true" outlineLevel="0" collapsed="false">
      <c r="A420" s="172" t="n">
        <v>449</v>
      </c>
      <c r="B420" s="173" t="n">
        <v>517</v>
      </c>
      <c r="C420" s="174" t="n">
        <f aca="false">ROUND($P$1*A420,2)</f>
        <v>26523.96</v>
      </c>
      <c r="D420" s="175" t="n">
        <f aca="false">TRUNC(C420/12,2)</f>
        <v>2210.33</v>
      </c>
      <c r="E420" s="176" t="n">
        <f aca="false">TRUNC(D420*$P$3,2)</f>
        <v>245.34</v>
      </c>
      <c r="F420" s="177" t="n">
        <f aca="false">TRUNC(IF(A420&lt;=$A$270,$D$270*$P$5,D420*$P$5),2)</f>
        <v>66.3</v>
      </c>
      <c r="G420" s="178" t="n">
        <f aca="false">TRUNC(IF(A420&lt;=$A$270,$D$270*$P$6,D420*$P$6),2)</f>
        <v>22.1</v>
      </c>
      <c r="H420" s="177" t="n">
        <f aca="false">TRUNC($P$9,2)</f>
        <v>2.29</v>
      </c>
      <c r="I420" s="177" t="n">
        <f aca="false">TRUNC(IF(A420&lt;$A$427,$D$427*$R$10+$P$10,IF(A420&gt;$A$782,$D$782*$R$10+$P$10,D420*$R$10+$P$10)),2)</f>
        <v>77.71</v>
      </c>
      <c r="J420" s="174" t="n">
        <f aca="false">TRUNC(IF(A420&lt;$A$427,($D$427*$R$11)+$P$11,IF(A420&gt;$A$782,$D$782*$R$11+$P$11,D420*$R$11+$P$11)),2)</f>
        <v>194.03</v>
      </c>
      <c r="K420" s="176" t="n">
        <f aca="false">TRUNC(IF(A420&lt;$A$427,$D$427*$R$12+$P$12,IF(A420&gt;$A$782,$D$782*$R$12+$P$12,D420*$R$12+$P$12)),2)</f>
        <v>138.66</v>
      </c>
      <c r="L420" s="179" t="n">
        <f aca="false">B420</f>
        <v>517</v>
      </c>
      <c r="M420" s="180" t="n">
        <f aca="false">A420</f>
        <v>449</v>
      </c>
      <c r="N420" s="181" t="n">
        <f aca="false">B420</f>
        <v>517</v>
      </c>
      <c r="O420" s="182" t="n">
        <f aca="false">A420</f>
        <v>449</v>
      </c>
      <c r="P420" s="24"/>
      <c r="Q420" s="196"/>
      <c r="R420" s="197"/>
      <c r="U420" s="171"/>
    </row>
    <row r="421" customFormat="false" ht="15.75" hidden="false" customHeight="true" outlineLevel="0" collapsed="false">
      <c r="A421" s="156" t="n">
        <v>450</v>
      </c>
      <c r="B421" s="157" t="n">
        <v>518</v>
      </c>
      <c r="C421" s="158" t="n">
        <f aca="false">ROUND($P$1*A421,2)</f>
        <v>26583.03</v>
      </c>
      <c r="D421" s="159" t="n">
        <f aca="false">TRUNC(C421/12,2)</f>
        <v>2215.25</v>
      </c>
      <c r="E421" s="160" t="n">
        <f aca="false">TRUNC(D421*$P$3,2)</f>
        <v>245.89</v>
      </c>
      <c r="F421" s="161" t="n">
        <f aca="false">TRUNC(IF(A421&lt;=$A$270,$D$270*$P$5,D421*$P$5),2)</f>
        <v>66.45</v>
      </c>
      <c r="G421" s="162" t="n">
        <f aca="false">TRUNC(IF(A421&lt;=$A$270,$D$270*$P$6,D421*$P$6),2)</f>
        <v>22.15</v>
      </c>
      <c r="H421" s="161" t="n">
        <f aca="false">TRUNC($P$9,2)</f>
        <v>2.29</v>
      </c>
      <c r="I421" s="161" t="n">
        <f aca="false">TRUNC(IF(A421&lt;$A$427,$D$427*$R$10+$P$10,IF(A421&gt;$A$782,$D$782*$R$10+$P$10,D421*$R$10+$P$10)),2)</f>
        <v>77.71</v>
      </c>
      <c r="J421" s="158" t="n">
        <f aca="false">TRUNC(IF(A421&lt;$A$427,($D$427*$R$11)+$P$11,IF(A421&gt;$A$782,$D$782*$R$11+$P$11,D421*$R$11+$P$11)),2)</f>
        <v>194.03</v>
      </c>
      <c r="K421" s="160" t="n">
        <f aca="false">TRUNC(IF(A421&lt;$A$427,$D$427*$R$12+$P$12,IF(A421&gt;$A$782,$D$782*$R$12+$P$12,D421*$R$12+$P$12)),2)</f>
        <v>138.66</v>
      </c>
      <c r="L421" s="163" t="n">
        <f aca="false">B421</f>
        <v>518</v>
      </c>
      <c r="M421" s="164" t="n">
        <f aca="false">A421</f>
        <v>450</v>
      </c>
      <c r="N421" s="165" t="n">
        <f aca="false">B421</f>
        <v>518</v>
      </c>
      <c r="O421" s="166" t="n">
        <f aca="false">A421</f>
        <v>450</v>
      </c>
      <c r="P421" s="24"/>
      <c r="Q421" s="196"/>
      <c r="R421" s="197"/>
      <c r="U421" s="171"/>
    </row>
    <row r="422" customFormat="false" ht="15.75" hidden="false" customHeight="true" outlineLevel="0" collapsed="false">
      <c r="A422" s="172" t="n">
        <v>451</v>
      </c>
      <c r="B422" s="173" t="n">
        <v>519</v>
      </c>
      <c r="C422" s="174" t="n">
        <f aca="false">ROUND($P$1*A422,2)</f>
        <v>26642.1</v>
      </c>
      <c r="D422" s="175" t="n">
        <f aca="false">TRUNC(C422/12,2)</f>
        <v>2220.17</v>
      </c>
      <c r="E422" s="176" t="n">
        <f aca="false">TRUNC(D422*$P$3,2)</f>
        <v>246.43</v>
      </c>
      <c r="F422" s="177" t="n">
        <f aca="false">TRUNC(IF(A422&lt;=$A$270,$D$270*$P$5,D422*$P$5),2)</f>
        <v>66.6</v>
      </c>
      <c r="G422" s="178" t="n">
        <f aca="false">TRUNC(IF(A422&lt;=$A$270,$D$270*$P$6,D422*$P$6),2)</f>
        <v>22.2</v>
      </c>
      <c r="H422" s="177" t="n">
        <f aca="false">TRUNC($P$9,2)</f>
        <v>2.29</v>
      </c>
      <c r="I422" s="177" t="n">
        <f aca="false">TRUNC(IF(A422&lt;$A$427,$D$427*$R$10+$P$10,IF(A422&gt;$A$782,$D$782*$R$10+$P$10,D422*$R$10+$P$10)),2)</f>
        <v>77.71</v>
      </c>
      <c r="J422" s="174" t="n">
        <f aca="false">TRUNC(IF(A422&lt;$A$427,($D$427*$R$11)+$P$11,IF(A422&gt;$A$782,$D$782*$R$11+$P$11,D422*$R$11+$P$11)),2)</f>
        <v>194.03</v>
      </c>
      <c r="K422" s="176" t="n">
        <f aca="false">TRUNC(IF(A422&lt;$A$427,$D$427*$R$12+$P$12,IF(A422&gt;$A$782,$D$782*$R$12+$P$12,D422*$R$12+$P$12)),2)</f>
        <v>138.66</v>
      </c>
      <c r="L422" s="179" t="n">
        <f aca="false">B422</f>
        <v>519</v>
      </c>
      <c r="M422" s="180" t="n">
        <f aca="false">A422</f>
        <v>451</v>
      </c>
      <c r="N422" s="181" t="n">
        <f aca="false">B422</f>
        <v>519</v>
      </c>
      <c r="O422" s="182" t="n">
        <f aca="false">A422</f>
        <v>451</v>
      </c>
      <c r="P422" s="24"/>
      <c r="Q422" s="196"/>
      <c r="R422" s="197"/>
      <c r="U422" s="171"/>
    </row>
    <row r="423" customFormat="false" ht="15.75" hidden="false" customHeight="true" outlineLevel="0" collapsed="false">
      <c r="A423" s="156" t="n">
        <v>451</v>
      </c>
      <c r="B423" s="157" t="n">
        <v>520</v>
      </c>
      <c r="C423" s="158" t="n">
        <f aca="false">ROUND($P$1*A423,2)</f>
        <v>26642.1</v>
      </c>
      <c r="D423" s="159" t="n">
        <f aca="false">TRUNC(C423/12,2)</f>
        <v>2220.17</v>
      </c>
      <c r="E423" s="160" t="n">
        <f aca="false">TRUNC(D423*$P$3,2)</f>
        <v>246.43</v>
      </c>
      <c r="F423" s="161" t="n">
        <f aca="false">TRUNC(IF(A423&lt;=$A$270,$D$270*$P$5,D423*$P$5),2)</f>
        <v>66.6</v>
      </c>
      <c r="G423" s="162" t="n">
        <f aca="false">TRUNC(IF(A423&lt;=$A$270,$D$270*$P$6,D423*$P$6),2)</f>
        <v>22.2</v>
      </c>
      <c r="H423" s="161" t="n">
        <f aca="false">TRUNC($P$9,2)</f>
        <v>2.29</v>
      </c>
      <c r="I423" s="161" t="n">
        <f aca="false">TRUNC(IF(A423&lt;$A$427,$D$427*$R$10+$P$10,IF(A423&gt;$A$782,$D$782*$R$10+$P$10,D423*$R$10+$P$10)),2)</f>
        <v>77.71</v>
      </c>
      <c r="J423" s="158" t="n">
        <f aca="false">TRUNC(IF(A423&lt;$A$427,($D$427*$R$11)+$P$11,IF(A423&gt;$A$782,$D$782*$R$11+$P$11,D423*$R$11+$P$11)),2)</f>
        <v>194.03</v>
      </c>
      <c r="K423" s="160" t="n">
        <f aca="false">TRUNC(IF(A423&lt;$A$427,$D$427*$R$12+$P$12,IF(A423&gt;$A$782,$D$782*$R$12+$P$12,D423*$R$12+$P$12)),2)</f>
        <v>138.66</v>
      </c>
      <c r="L423" s="163" t="n">
        <f aca="false">B423</f>
        <v>520</v>
      </c>
      <c r="M423" s="164" t="n">
        <f aca="false">A423</f>
        <v>451</v>
      </c>
      <c r="N423" s="165" t="n">
        <f aca="false">B423</f>
        <v>520</v>
      </c>
      <c r="O423" s="166" t="n">
        <f aca="false">A423</f>
        <v>451</v>
      </c>
      <c r="P423" s="24"/>
      <c r="Q423" s="196"/>
      <c r="R423" s="197"/>
      <c r="U423" s="171"/>
    </row>
    <row r="424" customFormat="false" ht="15.75" hidden="false" customHeight="true" outlineLevel="0" collapsed="false">
      <c r="A424" s="172" t="n">
        <v>452</v>
      </c>
      <c r="B424" s="173" t="n">
        <v>521</v>
      </c>
      <c r="C424" s="174" t="n">
        <f aca="false">ROUND($P$1*A424,2)</f>
        <v>26701.18</v>
      </c>
      <c r="D424" s="175" t="n">
        <f aca="false">TRUNC(C424/12,2)</f>
        <v>2225.09</v>
      </c>
      <c r="E424" s="176" t="n">
        <f aca="false">TRUNC(D424*$P$3,2)</f>
        <v>246.98</v>
      </c>
      <c r="F424" s="177" t="n">
        <f aca="false">TRUNC(IF(A424&lt;=$A$270,$D$270*$P$5,D424*$P$5),2)</f>
        <v>66.75</v>
      </c>
      <c r="G424" s="178" t="n">
        <f aca="false">TRUNC(IF(A424&lt;=$A$270,$D$270*$P$6,D424*$P$6),2)</f>
        <v>22.25</v>
      </c>
      <c r="H424" s="177" t="n">
        <f aca="false">TRUNC($P$9,2)</f>
        <v>2.29</v>
      </c>
      <c r="I424" s="177" t="n">
        <f aca="false">TRUNC(IF(A424&lt;$A$427,$D$427*$R$10+$P$10,IF(A424&gt;$A$782,$D$782*$R$10+$P$10,D424*$R$10+$P$10)),2)</f>
        <v>77.71</v>
      </c>
      <c r="J424" s="174" t="n">
        <f aca="false">TRUNC(IF(A424&lt;$A$427,($D$427*$R$11)+$P$11,IF(A424&gt;$A$782,$D$782*$R$11+$P$11,D424*$R$11+$P$11)),2)</f>
        <v>194.03</v>
      </c>
      <c r="K424" s="176" t="n">
        <f aca="false">TRUNC(IF(A424&lt;$A$427,$D$427*$R$12+$P$12,IF(A424&gt;$A$782,$D$782*$R$12+$P$12,D424*$R$12+$P$12)),2)</f>
        <v>138.66</v>
      </c>
      <c r="L424" s="179" t="n">
        <f aca="false">B424</f>
        <v>521</v>
      </c>
      <c r="M424" s="180" t="n">
        <f aca="false">A424</f>
        <v>452</v>
      </c>
      <c r="N424" s="181" t="n">
        <f aca="false">B424</f>
        <v>521</v>
      </c>
      <c r="O424" s="182" t="n">
        <f aca="false">A424</f>
        <v>452</v>
      </c>
      <c r="P424" s="24"/>
      <c r="Q424" s="196"/>
      <c r="R424" s="197"/>
      <c r="U424" s="171"/>
    </row>
    <row r="425" customFormat="false" ht="15.75" hidden="false" customHeight="true" outlineLevel="0" collapsed="false">
      <c r="A425" s="156" t="n">
        <v>453</v>
      </c>
      <c r="B425" s="157" t="n">
        <v>522</v>
      </c>
      <c r="C425" s="158" t="n">
        <f aca="false">ROUND($P$1*A425,2)</f>
        <v>26760.25</v>
      </c>
      <c r="D425" s="159" t="n">
        <f aca="false">TRUNC(C425/12,2)</f>
        <v>2230.02</v>
      </c>
      <c r="E425" s="160" t="n">
        <f aca="false">TRUNC(D425*$P$3,2)</f>
        <v>247.53</v>
      </c>
      <c r="F425" s="161" t="n">
        <f aca="false">TRUNC(IF(A425&lt;=$A$270,$D$270*$P$5,D425*$P$5),2)</f>
        <v>66.9</v>
      </c>
      <c r="G425" s="162" t="n">
        <f aca="false">TRUNC(IF(A425&lt;=$A$270,$D$270*$P$6,D425*$P$6),2)</f>
        <v>22.3</v>
      </c>
      <c r="H425" s="161" t="n">
        <f aca="false">TRUNC($P$9,2)</f>
        <v>2.29</v>
      </c>
      <c r="I425" s="161" t="n">
        <f aca="false">TRUNC(IF(A425&lt;$A$427,$D$427*$R$10+$P$10,IF(A425&gt;$A$782,$D$782*$R$10+$P$10,D425*$R$10+$P$10)),2)</f>
        <v>77.71</v>
      </c>
      <c r="J425" s="158" t="n">
        <f aca="false">TRUNC(IF(A425&lt;$A$427,($D$427*$R$11)+$P$11,IF(A425&gt;$A$782,$D$782*$R$11+$P$11,D425*$R$11+$P$11)),2)</f>
        <v>194.03</v>
      </c>
      <c r="K425" s="160" t="n">
        <f aca="false">TRUNC(IF(A425&lt;$A$427,$D$427*$R$12+$P$12,IF(A425&gt;$A$782,$D$782*$R$12+$P$12,D425*$R$12+$P$12)),2)</f>
        <v>138.66</v>
      </c>
      <c r="L425" s="163" t="n">
        <f aca="false">B425</f>
        <v>522</v>
      </c>
      <c r="M425" s="164" t="n">
        <f aca="false">A425</f>
        <v>453</v>
      </c>
      <c r="N425" s="165" t="n">
        <f aca="false">B425</f>
        <v>522</v>
      </c>
      <c r="O425" s="166" t="n">
        <f aca="false">A425</f>
        <v>453</v>
      </c>
      <c r="P425" s="24"/>
      <c r="Q425" s="196"/>
      <c r="R425" s="197"/>
      <c r="U425" s="171"/>
    </row>
    <row r="426" customFormat="false" ht="15.75" hidden="false" customHeight="true" outlineLevel="0" collapsed="false">
      <c r="A426" s="172" t="n">
        <v>453</v>
      </c>
      <c r="B426" s="173" t="n">
        <v>523</v>
      </c>
      <c r="C426" s="174" t="n">
        <f aca="false">ROUND($P$1*A426,2)</f>
        <v>26760.25</v>
      </c>
      <c r="D426" s="175" t="n">
        <f aca="false">TRUNC(C426/12,2)</f>
        <v>2230.02</v>
      </c>
      <c r="E426" s="176" t="n">
        <f aca="false">TRUNC(D426*$P$3,2)</f>
        <v>247.53</v>
      </c>
      <c r="F426" s="177" t="n">
        <f aca="false">TRUNC(IF(A426&lt;=$A$270,$D$270*$P$5,D426*$P$5),2)</f>
        <v>66.9</v>
      </c>
      <c r="G426" s="178" t="n">
        <f aca="false">TRUNC(IF(A426&lt;=$A$270,$D$270*$P$6,D426*$P$6),2)</f>
        <v>22.3</v>
      </c>
      <c r="H426" s="177" t="n">
        <f aca="false">TRUNC($P$9,2)</f>
        <v>2.29</v>
      </c>
      <c r="I426" s="177" t="n">
        <f aca="false">TRUNC(IF(A426&lt;$A$427,$D$427*$R$10+$P$10,IF(A426&gt;$A$782,$D$782*$R$10+$P$10,D426*$R$10+$P$10)),2)</f>
        <v>77.71</v>
      </c>
      <c r="J426" s="174" t="n">
        <f aca="false">TRUNC(IF(A426&lt;$A$427,($D$427*$R$11)+$P$11,IF(A426&gt;$A$782,$D$782*$R$11+$P$11,D426*$R$11+$P$11)),2)</f>
        <v>194.03</v>
      </c>
      <c r="K426" s="176" t="n">
        <f aca="false">TRUNC(IF(A426&lt;$A$427,$D$427*$R$12+$P$12,IF(A426&gt;$A$782,$D$782*$R$12+$P$12,D426*$R$12+$P$12)),2)</f>
        <v>138.66</v>
      </c>
      <c r="L426" s="179" t="n">
        <f aca="false">B426</f>
        <v>523</v>
      </c>
      <c r="M426" s="180" t="n">
        <f aca="false">A426</f>
        <v>453</v>
      </c>
      <c r="N426" s="181" t="n">
        <f aca="false">B426</f>
        <v>523</v>
      </c>
      <c r="O426" s="182" t="n">
        <f aca="false">A426</f>
        <v>453</v>
      </c>
      <c r="P426" s="24"/>
      <c r="Q426" s="196"/>
      <c r="R426" s="197"/>
      <c r="U426" s="171"/>
    </row>
    <row r="427" customFormat="false" ht="15.75" hidden="false" customHeight="true" outlineLevel="0" collapsed="false">
      <c r="A427" s="156" t="n">
        <v>454</v>
      </c>
      <c r="B427" s="157" t="n">
        <v>524</v>
      </c>
      <c r="C427" s="158" t="n">
        <f aca="false">ROUND($P$1*A427,2)</f>
        <v>26819.32</v>
      </c>
      <c r="D427" s="159" t="n">
        <f aca="false">TRUNC(C427/12,2)</f>
        <v>2234.94</v>
      </c>
      <c r="E427" s="160" t="n">
        <f aca="false">TRUNC(D427*$P$3,2)</f>
        <v>248.07</v>
      </c>
      <c r="F427" s="161" t="n">
        <f aca="false">TRUNC(IF(A427&lt;=$A$270,$D$270*$P$5,D427*$P$5),2)</f>
        <v>67.04</v>
      </c>
      <c r="G427" s="162" t="n">
        <f aca="false">TRUNC(IF(A427&lt;=$A$270,$D$270*$P$6,D427*$P$6),2)</f>
        <v>22.34</v>
      </c>
      <c r="H427" s="161" t="n">
        <f aca="false">TRUNC($P$9,2)</f>
        <v>2.29</v>
      </c>
      <c r="I427" s="161" t="n">
        <f aca="false">TRUNC(IF(A427&lt;$A$427,$D$427*$R$10+$P$10,IF(A427&gt;$A$782,$D$782*$R$10+$P$10,D427*$R$10+$P$10)),2)</f>
        <v>77.71</v>
      </c>
      <c r="J427" s="158" t="n">
        <f aca="false">TRUNC(IF(A427&lt;$A$427,($D$427*$R$11)+$P$11,IF(A427&gt;$A$782,$D$782*$R$11+$P$11,D427*$R$11+$P$11)),2)</f>
        <v>194.03</v>
      </c>
      <c r="K427" s="160" t="n">
        <f aca="false">TRUNC(IF(A427&lt;$A$427,$D$427*$R$12+$P$12,IF(A427&gt;$A$782,$D$782*$R$12+$P$12,D427*$R$12+$P$12)),2)</f>
        <v>138.66</v>
      </c>
      <c r="L427" s="163" t="n">
        <f aca="false">B427</f>
        <v>524</v>
      </c>
      <c r="M427" s="164" t="n">
        <f aca="false">A427</f>
        <v>454</v>
      </c>
      <c r="N427" s="165" t="n">
        <f aca="false">B427</f>
        <v>524</v>
      </c>
      <c r="O427" s="166" t="n">
        <f aca="false">A427</f>
        <v>454</v>
      </c>
      <c r="P427" s="24"/>
      <c r="Q427" s="196"/>
      <c r="R427" s="197"/>
      <c r="U427" s="171"/>
    </row>
    <row r="428" customFormat="false" ht="15.75" hidden="false" customHeight="true" outlineLevel="0" collapsed="false">
      <c r="A428" s="172" t="n">
        <v>455</v>
      </c>
      <c r="B428" s="173" t="n">
        <v>525</v>
      </c>
      <c r="C428" s="174" t="n">
        <f aca="false">ROUND($P$1*A428,2)</f>
        <v>26878.4</v>
      </c>
      <c r="D428" s="175" t="n">
        <f aca="false">TRUNC(C428/12,2)</f>
        <v>2239.86</v>
      </c>
      <c r="E428" s="176" t="n">
        <f aca="false">TRUNC(D428*$P$3,2)</f>
        <v>248.62</v>
      </c>
      <c r="F428" s="177" t="n">
        <f aca="false">TRUNC(IF(A428&lt;=$A$270,$D$270*$P$5,D428*$P$5),2)</f>
        <v>67.19</v>
      </c>
      <c r="G428" s="178" t="n">
        <f aca="false">TRUNC(IF(A428&lt;=$A$270,$D$270*$P$6,D428*$P$6),2)</f>
        <v>22.39</v>
      </c>
      <c r="H428" s="177" t="n">
        <f aca="false">TRUNC($P$9,2)</f>
        <v>2.29</v>
      </c>
      <c r="I428" s="177" t="n">
        <f aca="false">TRUNC(IF(A428&lt;$A$427,$D$427*$R$10+$P$10,IF(A428&gt;$A$782,$D$782*$R$10+$P$10,D428*$R$10+$P$10)),2)</f>
        <v>77.86</v>
      </c>
      <c r="J428" s="174" t="n">
        <f aca="false">TRUNC(IF(A428&lt;$A$427,($D$427*$R$11)+$P$11,IF(A428&gt;$A$782,$D$782*$R$11+$P$11,D428*$R$11+$P$11)),2)</f>
        <v>194.42</v>
      </c>
      <c r="K428" s="176" t="n">
        <f aca="false">TRUNC(IF(A428&lt;$A$427,$D$427*$R$12+$P$12,IF(A428&gt;$A$782,$D$782*$R$12+$P$12,D428*$R$12+$P$12)),2)</f>
        <v>138.96</v>
      </c>
      <c r="L428" s="179" t="n">
        <f aca="false">B428</f>
        <v>525</v>
      </c>
      <c r="M428" s="180" t="n">
        <f aca="false">A428</f>
        <v>455</v>
      </c>
      <c r="N428" s="181" t="n">
        <f aca="false">B428</f>
        <v>525</v>
      </c>
      <c r="O428" s="182" t="n">
        <f aca="false">A428</f>
        <v>455</v>
      </c>
      <c r="P428" s="24"/>
      <c r="Q428" s="196"/>
      <c r="R428" s="197"/>
      <c r="U428" s="171"/>
    </row>
    <row r="429" customFormat="false" ht="15.75" hidden="false" customHeight="true" outlineLevel="0" collapsed="false">
      <c r="A429" s="156" t="n">
        <v>456</v>
      </c>
      <c r="B429" s="157" t="n">
        <v>526</v>
      </c>
      <c r="C429" s="158" t="n">
        <f aca="false">ROUND($P$1*A429,2)</f>
        <v>26937.47</v>
      </c>
      <c r="D429" s="159" t="n">
        <f aca="false">TRUNC(C429/12,2)</f>
        <v>2244.78</v>
      </c>
      <c r="E429" s="160" t="n">
        <f aca="false">TRUNC(D429*$P$3,2)</f>
        <v>249.17</v>
      </c>
      <c r="F429" s="161" t="n">
        <f aca="false">TRUNC(IF(A429&lt;=$A$270,$D$270*$P$5,D429*$P$5),2)</f>
        <v>67.34</v>
      </c>
      <c r="G429" s="162" t="n">
        <f aca="false">TRUNC(IF(A429&lt;=$A$270,$D$270*$P$6,D429*$P$6),2)</f>
        <v>22.44</v>
      </c>
      <c r="H429" s="161" t="n">
        <f aca="false">TRUNC($P$9,2)</f>
        <v>2.29</v>
      </c>
      <c r="I429" s="161" t="n">
        <f aca="false">TRUNC(IF(A429&lt;$A$427,$D$427*$R$10+$P$10,IF(A429&gt;$A$782,$D$782*$R$10+$P$10,D429*$R$10+$P$10)),2)</f>
        <v>78.01</v>
      </c>
      <c r="J429" s="158" t="n">
        <f aca="false">TRUNC(IF(A429&lt;$A$427,($D$427*$R$11)+$P$11,IF(A429&gt;$A$782,$D$782*$R$11+$P$11,D429*$R$11+$P$11)),2)</f>
        <v>194.82</v>
      </c>
      <c r="K429" s="160" t="n">
        <f aca="false">TRUNC(IF(A429&lt;$A$427,$D$427*$R$12+$P$12,IF(A429&gt;$A$782,$D$782*$R$12+$P$12,D429*$R$12+$P$12)),2)</f>
        <v>139.25</v>
      </c>
      <c r="L429" s="163" t="n">
        <f aca="false">B429</f>
        <v>526</v>
      </c>
      <c r="M429" s="164" t="n">
        <f aca="false">A429</f>
        <v>456</v>
      </c>
      <c r="N429" s="165" t="n">
        <f aca="false">B429</f>
        <v>526</v>
      </c>
      <c r="O429" s="166" t="n">
        <f aca="false">A429</f>
        <v>456</v>
      </c>
      <c r="P429" s="24"/>
      <c r="Q429" s="196"/>
      <c r="R429" s="197"/>
      <c r="U429" s="171"/>
    </row>
    <row r="430" customFormat="false" ht="15.75" hidden="false" customHeight="true" outlineLevel="0" collapsed="false">
      <c r="A430" s="172" t="n">
        <v>456</v>
      </c>
      <c r="B430" s="173" t="n">
        <v>527</v>
      </c>
      <c r="C430" s="174" t="n">
        <f aca="false">ROUND($P$1*A430,2)</f>
        <v>26937.47</v>
      </c>
      <c r="D430" s="175" t="n">
        <f aca="false">TRUNC(C430/12,2)</f>
        <v>2244.78</v>
      </c>
      <c r="E430" s="176" t="n">
        <f aca="false">TRUNC(D430*$P$3,2)</f>
        <v>249.17</v>
      </c>
      <c r="F430" s="177" t="n">
        <f aca="false">TRUNC(IF(A430&lt;=$A$270,$D$270*$P$5,D430*$P$5),2)</f>
        <v>67.34</v>
      </c>
      <c r="G430" s="178" t="n">
        <f aca="false">TRUNC(IF(A430&lt;=$A$270,$D$270*$P$6,D430*$P$6),2)</f>
        <v>22.44</v>
      </c>
      <c r="H430" s="177" t="n">
        <f aca="false">TRUNC($P$9,2)</f>
        <v>2.29</v>
      </c>
      <c r="I430" s="177" t="n">
        <f aca="false">TRUNC(IF(A430&lt;$A$427,$D$427*$R$10+$P$10,IF(A430&gt;$A$782,$D$782*$R$10+$P$10,D430*$R$10+$P$10)),2)</f>
        <v>78.01</v>
      </c>
      <c r="J430" s="174" t="n">
        <f aca="false">TRUNC(IF(A430&lt;$A$427,($D$427*$R$11)+$P$11,IF(A430&gt;$A$782,$D$782*$R$11+$P$11,D430*$R$11+$P$11)),2)</f>
        <v>194.82</v>
      </c>
      <c r="K430" s="176" t="n">
        <f aca="false">TRUNC(IF(A430&lt;$A$427,$D$427*$R$12+$P$12,IF(A430&gt;$A$782,$D$782*$R$12+$P$12,D430*$R$12+$P$12)),2)</f>
        <v>139.25</v>
      </c>
      <c r="L430" s="179" t="n">
        <f aca="false">B430</f>
        <v>527</v>
      </c>
      <c r="M430" s="180" t="n">
        <f aca="false">A430</f>
        <v>456</v>
      </c>
      <c r="N430" s="181" t="n">
        <f aca="false">B430</f>
        <v>527</v>
      </c>
      <c r="O430" s="182" t="n">
        <f aca="false">A430</f>
        <v>456</v>
      </c>
      <c r="P430" s="24"/>
      <c r="Q430" s="196"/>
      <c r="R430" s="197"/>
      <c r="U430" s="171"/>
    </row>
    <row r="431" customFormat="false" ht="15.75" hidden="false" customHeight="true" outlineLevel="0" collapsed="false">
      <c r="A431" s="156" t="n">
        <v>457</v>
      </c>
      <c r="B431" s="157" t="n">
        <v>528</v>
      </c>
      <c r="C431" s="158" t="n">
        <f aca="false">ROUND($P$1*A431,2)</f>
        <v>26996.54</v>
      </c>
      <c r="D431" s="159" t="n">
        <f aca="false">TRUNC(C431/12,2)</f>
        <v>2249.71</v>
      </c>
      <c r="E431" s="160" t="n">
        <f aca="false">TRUNC(D431*$P$3,2)</f>
        <v>249.71</v>
      </c>
      <c r="F431" s="161" t="n">
        <f aca="false">TRUNC(IF(A431&lt;=$A$270,$D$270*$P$5,D431*$P$5),2)</f>
        <v>67.49</v>
      </c>
      <c r="G431" s="162" t="n">
        <f aca="false">TRUNC(IF(A431&lt;=$A$270,$D$270*$P$6,D431*$P$6),2)</f>
        <v>22.49</v>
      </c>
      <c r="H431" s="161" t="n">
        <f aca="false">TRUNC($P$9,2)</f>
        <v>2.29</v>
      </c>
      <c r="I431" s="161" t="n">
        <f aca="false">TRUNC(IF(A431&lt;$A$427,$D$427*$R$10+$P$10,IF(A431&gt;$A$782,$D$782*$R$10+$P$10,D431*$R$10+$P$10)),2)</f>
        <v>78.16</v>
      </c>
      <c r="J431" s="158" t="n">
        <f aca="false">TRUNC(IF(A431&lt;$A$427,($D$427*$R$11)+$P$11,IF(A431&gt;$A$782,$D$782*$R$11+$P$11,D431*$R$11+$P$11)),2)</f>
        <v>195.21</v>
      </c>
      <c r="K431" s="160" t="n">
        <f aca="false">TRUNC(IF(A431&lt;$A$427,$D$427*$R$12+$P$12,IF(A431&gt;$A$782,$D$782*$R$12+$P$12,D431*$R$12+$P$12)),2)</f>
        <v>139.55</v>
      </c>
      <c r="L431" s="163" t="n">
        <f aca="false">B431</f>
        <v>528</v>
      </c>
      <c r="M431" s="164" t="n">
        <f aca="false">A431</f>
        <v>457</v>
      </c>
      <c r="N431" s="165" t="n">
        <f aca="false">B431</f>
        <v>528</v>
      </c>
      <c r="O431" s="166" t="n">
        <f aca="false">A431</f>
        <v>457</v>
      </c>
      <c r="P431" s="24"/>
      <c r="Q431" s="196"/>
      <c r="R431" s="197"/>
      <c r="U431" s="171"/>
    </row>
    <row r="432" customFormat="false" ht="15.75" hidden="false" customHeight="true" outlineLevel="0" collapsed="false">
      <c r="A432" s="172" t="n">
        <v>458</v>
      </c>
      <c r="B432" s="173" t="n">
        <v>529</v>
      </c>
      <c r="C432" s="174" t="n">
        <f aca="false">ROUND($P$1*A432,2)</f>
        <v>27055.62</v>
      </c>
      <c r="D432" s="175" t="n">
        <f aca="false">TRUNC(C432/12,2)</f>
        <v>2254.63</v>
      </c>
      <c r="E432" s="176" t="n">
        <f aca="false">TRUNC(D432*$P$3,2)</f>
        <v>250.26</v>
      </c>
      <c r="F432" s="177" t="n">
        <f aca="false">TRUNC(IF(A432&lt;=$A$270,$D$270*$P$5,D432*$P$5),2)</f>
        <v>67.63</v>
      </c>
      <c r="G432" s="178" t="n">
        <f aca="false">TRUNC(IF(A432&lt;=$A$270,$D$270*$P$6,D432*$P$6),2)</f>
        <v>22.54</v>
      </c>
      <c r="H432" s="177" t="n">
        <f aca="false">TRUNC($P$9,2)</f>
        <v>2.29</v>
      </c>
      <c r="I432" s="177" t="n">
        <f aca="false">TRUNC(IF(A432&lt;$A$427,$D$427*$R$10+$P$10,IF(A432&gt;$A$782,$D$782*$R$10+$P$10,D432*$R$10+$P$10)),2)</f>
        <v>78.3</v>
      </c>
      <c r="J432" s="174" t="n">
        <f aca="false">TRUNC(IF(A432&lt;$A$427,($D$427*$R$11)+$P$11,IF(A432&gt;$A$782,$D$782*$R$11+$P$11,D432*$R$11+$P$11)),2)</f>
        <v>195.61</v>
      </c>
      <c r="K432" s="176" t="n">
        <f aca="false">TRUNC(IF(A432&lt;$A$427,$D$427*$R$12+$P$12,IF(A432&gt;$A$782,$D$782*$R$12+$P$12,D432*$R$12+$P$12)),2)</f>
        <v>139.84</v>
      </c>
      <c r="L432" s="179" t="n">
        <f aca="false">B432</f>
        <v>529</v>
      </c>
      <c r="M432" s="180" t="n">
        <f aca="false">A432</f>
        <v>458</v>
      </c>
      <c r="N432" s="181" t="n">
        <f aca="false">B432</f>
        <v>529</v>
      </c>
      <c r="O432" s="182" t="n">
        <f aca="false">A432</f>
        <v>458</v>
      </c>
      <c r="P432" s="24"/>
      <c r="Q432" s="196"/>
      <c r="R432" s="197"/>
      <c r="U432" s="171"/>
    </row>
    <row r="433" customFormat="false" ht="15.75" hidden="false" customHeight="true" outlineLevel="0" collapsed="false">
      <c r="A433" s="156" t="n">
        <v>459</v>
      </c>
      <c r="B433" s="157" t="n">
        <v>530</v>
      </c>
      <c r="C433" s="158" t="n">
        <f aca="false">ROUND($P$1*A433,2)</f>
        <v>27114.69</v>
      </c>
      <c r="D433" s="159" t="n">
        <f aca="false">TRUNC(C433/12,2)</f>
        <v>2259.55</v>
      </c>
      <c r="E433" s="160" t="n">
        <f aca="false">TRUNC(D433*$P$3,2)</f>
        <v>250.81</v>
      </c>
      <c r="F433" s="161" t="n">
        <f aca="false">TRUNC(IF(A433&lt;=$A$270,$D$270*$P$5,D433*$P$5),2)</f>
        <v>67.78</v>
      </c>
      <c r="G433" s="162" t="n">
        <f aca="false">TRUNC(IF(A433&lt;=$A$270,$D$270*$P$6,D433*$P$6),2)</f>
        <v>22.59</v>
      </c>
      <c r="H433" s="161" t="n">
        <f aca="false">TRUNC($P$9,2)</f>
        <v>2.29</v>
      </c>
      <c r="I433" s="161" t="n">
        <f aca="false">TRUNC(IF(A433&lt;$A$427,$D$427*$R$10+$P$10,IF(A433&gt;$A$782,$D$782*$R$10+$P$10,D433*$R$10+$P$10)),2)</f>
        <v>78.45</v>
      </c>
      <c r="J433" s="158" t="n">
        <f aca="false">TRUNC(IF(A433&lt;$A$427,($D$427*$R$11)+$P$11,IF(A433&gt;$A$782,$D$782*$R$11+$P$11,D433*$R$11+$P$11)),2)</f>
        <v>196</v>
      </c>
      <c r="K433" s="160" t="n">
        <f aca="false">TRUNC(IF(A433&lt;$A$427,$D$427*$R$12+$P$12,IF(A433&gt;$A$782,$D$782*$R$12+$P$12,D433*$R$12+$P$12)),2)</f>
        <v>140.14</v>
      </c>
      <c r="L433" s="163" t="n">
        <f aca="false">B433</f>
        <v>530</v>
      </c>
      <c r="M433" s="164" t="n">
        <f aca="false">A433</f>
        <v>459</v>
      </c>
      <c r="N433" s="165" t="n">
        <f aca="false">B433</f>
        <v>530</v>
      </c>
      <c r="O433" s="166" t="n">
        <f aca="false">A433</f>
        <v>459</v>
      </c>
      <c r="P433" s="24"/>
      <c r="Q433" s="196"/>
      <c r="R433" s="197"/>
      <c r="U433" s="171"/>
    </row>
    <row r="434" customFormat="false" ht="15.75" hidden="false" customHeight="true" outlineLevel="0" collapsed="false">
      <c r="A434" s="172" t="n">
        <v>459</v>
      </c>
      <c r="B434" s="173" t="n">
        <v>531</v>
      </c>
      <c r="C434" s="174" t="n">
        <f aca="false">ROUND($P$1*A434,2)</f>
        <v>27114.69</v>
      </c>
      <c r="D434" s="175" t="n">
        <f aca="false">TRUNC(C434/12,2)</f>
        <v>2259.55</v>
      </c>
      <c r="E434" s="176" t="n">
        <f aca="false">TRUNC(D434*$P$3,2)</f>
        <v>250.81</v>
      </c>
      <c r="F434" s="177" t="n">
        <f aca="false">TRUNC(IF(A434&lt;=$A$270,$D$270*$P$5,D434*$P$5),2)</f>
        <v>67.78</v>
      </c>
      <c r="G434" s="178" t="n">
        <f aca="false">TRUNC(IF(A434&lt;=$A$270,$D$270*$P$6,D434*$P$6),2)</f>
        <v>22.59</v>
      </c>
      <c r="H434" s="177" t="n">
        <f aca="false">TRUNC($P$9,2)</f>
        <v>2.29</v>
      </c>
      <c r="I434" s="177" t="n">
        <f aca="false">TRUNC(IF(A434&lt;$A$427,$D$427*$R$10+$P$10,IF(A434&gt;$A$782,$D$782*$R$10+$P$10,D434*$R$10+$P$10)),2)</f>
        <v>78.45</v>
      </c>
      <c r="J434" s="174" t="n">
        <f aca="false">TRUNC(IF(A434&lt;$A$427,($D$427*$R$11)+$P$11,IF(A434&gt;$A$782,$D$782*$R$11+$P$11,D434*$R$11+$P$11)),2)</f>
        <v>196</v>
      </c>
      <c r="K434" s="176" t="n">
        <f aca="false">TRUNC(IF(A434&lt;$A$427,$D$427*$R$12+$P$12,IF(A434&gt;$A$782,$D$782*$R$12+$P$12,D434*$R$12+$P$12)),2)</f>
        <v>140.14</v>
      </c>
      <c r="L434" s="179" t="n">
        <f aca="false">B434</f>
        <v>531</v>
      </c>
      <c r="M434" s="180" t="n">
        <f aca="false">A434</f>
        <v>459</v>
      </c>
      <c r="N434" s="181" t="n">
        <f aca="false">B434</f>
        <v>531</v>
      </c>
      <c r="O434" s="182" t="n">
        <f aca="false">A434</f>
        <v>459</v>
      </c>
      <c r="P434" s="24"/>
      <c r="Q434" s="196"/>
      <c r="R434" s="197"/>
      <c r="U434" s="171"/>
    </row>
    <row r="435" customFormat="false" ht="15.75" hidden="false" customHeight="true" outlineLevel="0" collapsed="false">
      <c r="A435" s="156" t="n">
        <v>460</v>
      </c>
      <c r="B435" s="157" t="n">
        <v>532</v>
      </c>
      <c r="C435" s="158" t="n">
        <f aca="false">ROUND($P$1*A435,2)</f>
        <v>27173.76</v>
      </c>
      <c r="D435" s="159" t="n">
        <f aca="false">TRUNC(C435/12,2)</f>
        <v>2264.48</v>
      </c>
      <c r="E435" s="160" t="n">
        <f aca="false">TRUNC(D435*$P$3,2)</f>
        <v>251.35</v>
      </c>
      <c r="F435" s="161" t="n">
        <f aca="false">TRUNC(IF(A435&lt;=$A$270,$D$270*$P$5,D435*$P$5),2)</f>
        <v>67.93</v>
      </c>
      <c r="G435" s="162" t="n">
        <f aca="false">TRUNC(IF(A435&lt;=$A$270,$D$270*$P$6,D435*$P$6),2)</f>
        <v>22.64</v>
      </c>
      <c r="H435" s="161" t="n">
        <f aca="false">TRUNC($P$9,2)</f>
        <v>2.29</v>
      </c>
      <c r="I435" s="161" t="n">
        <f aca="false">TRUNC(IF(A435&lt;$A$427,$D$427*$R$10+$P$10,IF(A435&gt;$A$782,$D$782*$R$10+$P$10,D435*$R$10+$P$10)),2)</f>
        <v>78.6</v>
      </c>
      <c r="J435" s="158" t="n">
        <f aca="false">TRUNC(IF(A435&lt;$A$427,($D$427*$R$11)+$P$11,IF(A435&gt;$A$782,$D$782*$R$11+$P$11,D435*$R$11+$P$11)),2)</f>
        <v>196.39</v>
      </c>
      <c r="K435" s="160" t="n">
        <f aca="false">TRUNC(IF(A435&lt;$A$427,$D$427*$R$12+$P$12,IF(A435&gt;$A$782,$D$782*$R$12+$P$12,D435*$R$12+$P$12)),2)</f>
        <v>140.43</v>
      </c>
      <c r="L435" s="163" t="n">
        <f aca="false">B435</f>
        <v>532</v>
      </c>
      <c r="M435" s="164" t="n">
        <f aca="false">A435</f>
        <v>460</v>
      </c>
      <c r="N435" s="165" t="n">
        <f aca="false">B435</f>
        <v>532</v>
      </c>
      <c r="O435" s="166" t="n">
        <f aca="false">A435</f>
        <v>460</v>
      </c>
      <c r="P435" s="24"/>
      <c r="Q435" s="196"/>
      <c r="R435" s="197"/>
      <c r="U435" s="171"/>
    </row>
    <row r="436" customFormat="false" ht="15.75" hidden="false" customHeight="true" outlineLevel="0" collapsed="false">
      <c r="A436" s="172" t="n">
        <v>461</v>
      </c>
      <c r="B436" s="173" t="n">
        <v>533</v>
      </c>
      <c r="C436" s="174" t="n">
        <f aca="false">ROUND($P$1*A436,2)</f>
        <v>27232.84</v>
      </c>
      <c r="D436" s="175" t="n">
        <f aca="false">TRUNC(C436/12,2)</f>
        <v>2269.4</v>
      </c>
      <c r="E436" s="176" t="n">
        <f aca="false">TRUNC(D436*$P$3,2)</f>
        <v>251.9</v>
      </c>
      <c r="F436" s="177" t="n">
        <f aca="false">TRUNC(IF(A436&lt;=$A$270,$D$270*$P$5,D436*$P$5),2)</f>
        <v>68.08</v>
      </c>
      <c r="G436" s="178" t="n">
        <f aca="false">TRUNC(IF(A436&lt;=$A$270,$D$270*$P$6,D436*$P$6),2)</f>
        <v>22.69</v>
      </c>
      <c r="H436" s="177" t="n">
        <f aca="false">TRUNC($P$9,2)</f>
        <v>2.29</v>
      </c>
      <c r="I436" s="177" t="n">
        <f aca="false">TRUNC(IF(A436&lt;$A$427,$D$427*$R$10+$P$10,IF(A436&gt;$A$782,$D$782*$R$10+$P$10,D436*$R$10+$P$10)),2)</f>
        <v>78.75</v>
      </c>
      <c r="J436" s="174" t="n">
        <f aca="false">TRUNC(IF(A436&lt;$A$427,($D$427*$R$11)+$P$11,IF(A436&gt;$A$782,$D$782*$R$11+$P$11,D436*$R$11+$P$11)),2)</f>
        <v>196.79</v>
      </c>
      <c r="K436" s="176" t="n">
        <f aca="false">TRUNC(IF(A436&lt;$A$427,$D$427*$R$12+$P$12,IF(A436&gt;$A$782,$D$782*$R$12+$P$12,D436*$R$12+$P$12)),2)</f>
        <v>140.73</v>
      </c>
      <c r="L436" s="179" t="n">
        <f aca="false">B436</f>
        <v>533</v>
      </c>
      <c r="M436" s="180" t="n">
        <f aca="false">A436</f>
        <v>461</v>
      </c>
      <c r="N436" s="181" t="n">
        <f aca="false">B436</f>
        <v>533</v>
      </c>
      <c r="O436" s="182" t="n">
        <f aca="false">A436</f>
        <v>461</v>
      </c>
      <c r="P436" s="24"/>
      <c r="Q436" s="25"/>
      <c r="R436" s="198"/>
      <c r="U436" s="171"/>
    </row>
    <row r="437" customFormat="false" ht="15.75" hidden="false" customHeight="true" outlineLevel="0" collapsed="false">
      <c r="A437" s="156" t="n">
        <v>461</v>
      </c>
      <c r="B437" s="157" t="n">
        <v>534</v>
      </c>
      <c r="C437" s="158" t="n">
        <f aca="false">ROUND($P$1*A437,2)</f>
        <v>27232.84</v>
      </c>
      <c r="D437" s="159" t="n">
        <f aca="false">TRUNC(C437/12,2)</f>
        <v>2269.4</v>
      </c>
      <c r="E437" s="160" t="n">
        <f aca="false">TRUNC(D437*$P$3,2)</f>
        <v>251.9</v>
      </c>
      <c r="F437" s="161" t="n">
        <f aca="false">TRUNC(IF(A437&lt;=$A$270,$D$270*$P$5,D437*$P$5),2)</f>
        <v>68.08</v>
      </c>
      <c r="G437" s="162" t="n">
        <f aca="false">TRUNC(IF(A437&lt;=$A$270,$D$270*$P$6,D437*$P$6),2)</f>
        <v>22.69</v>
      </c>
      <c r="H437" s="161" t="n">
        <f aca="false">TRUNC($P$9,2)</f>
        <v>2.29</v>
      </c>
      <c r="I437" s="161" t="n">
        <f aca="false">TRUNC(IF(A437&lt;$A$427,$D$427*$R$10+$P$10,IF(A437&gt;$A$782,$D$782*$R$10+$P$10,D437*$R$10+$P$10)),2)</f>
        <v>78.75</v>
      </c>
      <c r="J437" s="158" t="n">
        <f aca="false">TRUNC(IF(A437&lt;$A$427,($D$427*$R$11)+$P$11,IF(A437&gt;$A$782,$D$782*$R$11+$P$11,D437*$R$11+$P$11)),2)</f>
        <v>196.79</v>
      </c>
      <c r="K437" s="160" t="n">
        <f aca="false">TRUNC(IF(A437&lt;$A$427,$D$427*$R$12+$P$12,IF(A437&gt;$A$782,$D$782*$R$12+$P$12,D437*$R$12+$P$12)),2)</f>
        <v>140.73</v>
      </c>
      <c r="L437" s="163" t="n">
        <f aca="false">B437</f>
        <v>534</v>
      </c>
      <c r="M437" s="164" t="n">
        <f aca="false">A437</f>
        <v>461</v>
      </c>
      <c r="N437" s="165" t="n">
        <f aca="false">B437</f>
        <v>534</v>
      </c>
      <c r="O437" s="166" t="n">
        <f aca="false">A437</f>
        <v>461</v>
      </c>
      <c r="P437" s="199"/>
      <c r="Q437" s="199"/>
      <c r="R437" s="197"/>
      <c r="U437" s="171"/>
    </row>
    <row r="438" customFormat="false" ht="15.75" hidden="false" customHeight="true" outlineLevel="0" collapsed="false">
      <c r="A438" s="172" t="n">
        <v>461</v>
      </c>
      <c r="B438" s="173" t="n">
        <v>535</v>
      </c>
      <c r="C438" s="174" t="n">
        <f aca="false">ROUND($P$1*A438,2)</f>
        <v>27232.84</v>
      </c>
      <c r="D438" s="175" t="n">
        <f aca="false">TRUNC(C438/12,2)</f>
        <v>2269.4</v>
      </c>
      <c r="E438" s="176" t="n">
        <f aca="false">TRUNC(D438*$P$3,2)</f>
        <v>251.9</v>
      </c>
      <c r="F438" s="177" t="n">
        <f aca="false">TRUNC(IF(A438&lt;=$A$270,$D$270*$P$5,D438*$P$5),2)</f>
        <v>68.08</v>
      </c>
      <c r="G438" s="178" t="n">
        <f aca="false">TRUNC(IF(A438&lt;=$A$270,$D$270*$P$6,D438*$P$6),2)</f>
        <v>22.69</v>
      </c>
      <c r="H438" s="177" t="n">
        <f aca="false">TRUNC($P$9,2)</f>
        <v>2.29</v>
      </c>
      <c r="I438" s="177" t="n">
        <f aca="false">TRUNC(IF(A438&lt;$A$427,$D$427*$R$10+$P$10,IF(A438&gt;$A$782,$D$782*$R$10+$P$10,D438*$R$10+$P$10)),2)</f>
        <v>78.75</v>
      </c>
      <c r="J438" s="174" t="n">
        <f aca="false">TRUNC(IF(A438&lt;$A$427,($D$427*$R$11)+$P$11,IF(A438&gt;$A$782,$D$782*$R$11+$P$11,D438*$R$11+$P$11)),2)</f>
        <v>196.79</v>
      </c>
      <c r="K438" s="176" t="n">
        <f aca="false">TRUNC(IF(A438&lt;$A$427,$D$427*$R$12+$P$12,IF(A438&gt;$A$782,$D$782*$R$12+$P$12,D438*$R$12+$P$12)),2)</f>
        <v>140.73</v>
      </c>
      <c r="L438" s="179" t="n">
        <f aca="false">B438</f>
        <v>535</v>
      </c>
      <c r="M438" s="180" t="n">
        <f aca="false">A438</f>
        <v>461</v>
      </c>
      <c r="N438" s="181" t="n">
        <f aca="false">B438</f>
        <v>535</v>
      </c>
      <c r="O438" s="182" t="n">
        <f aca="false">A438</f>
        <v>461</v>
      </c>
      <c r="P438" s="24"/>
      <c r="Q438" s="196"/>
      <c r="R438" s="197"/>
      <c r="U438" s="171"/>
    </row>
    <row r="439" customFormat="false" ht="15.75" hidden="false" customHeight="true" outlineLevel="0" collapsed="false">
      <c r="A439" s="156" t="n">
        <v>462</v>
      </c>
      <c r="B439" s="157" t="n">
        <v>536</v>
      </c>
      <c r="C439" s="158" t="n">
        <f aca="false">ROUND($P$1*A439,2)</f>
        <v>27291.91</v>
      </c>
      <c r="D439" s="159" t="n">
        <f aca="false">TRUNC(C439/12,2)</f>
        <v>2274.32</v>
      </c>
      <c r="E439" s="160" t="n">
        <f aca="false">TRUNC(D439*$P$3,2)</f>
        <v>252.44</v>
      </c>
      <c r="F439" s="161" t="n">
        <f aca="false">TRUNC(IF(A439&lt;=$A$270,$D$270*$P$5,D439*$P$5),2)</f>
        <v>68.22</v>
      </c>
      <c r="G439" s="162" t="n">
        <f aca="false">TRUNC(IF(A439&lt;=$A$270,$D$270*$P$6,D439*$P$6),2)</f>
        <v>22.74</v>
      </c>
      <c r="H439" s="161" t="n">
        <f aca="false">TRUNC($P$9,2)</f>
        <v>2.29</v>
      </c>
      <c r="I439" s="161" t="n">
        <f aca="false">TRUNC(IF(A439&lt;$A$427,$D$427*$R$10+$P$10,IF(A439&gt;$A$782,$D$782*$R$10+$P$10,D439*$R$10+$P$10)),2)</f>
        <v>78.89</v>
      </c>
      <c r="J439" s="158" t="n">
        <f aca="false">TRUNC(IF(A439&lt;$A$427,($D$427*$R$11)+$P$11,IF(A439&gt;$A$782,$D$782*$R$11+$P$11,D439*$R$11+$P$11)),2)</f>
        <v>197.18</v>
      </c>
      <c r="K439" s="160" t="n">
        <f aca="false">TRUNC(IF(A439&lt;$A$427,$D$427*$R$12+$P$12,IF(A439&gt;$A$782,$D$782*$R$12+$P$12,D439*$R$12+$P$12)),2)</f>
        <v>141.02</v>
      </c>
      <c r="L439" s="163" t="n">
        <f aca="false">B439</f>
        <v>536</v>
      </c>
      <c r="M439" s="164" t="n">
        <f aca="false">A439</f>
        <v>462</v>
      </c>
      <c r="N439" s="165" t="n">
        <f aca="false">B439</f>
        <v>536</v>
      </c>
      <c r="O439" s="166" t="n">
        <f aca="false">A439</f>
        <v>462</v>
      </c>
      <c r="P439" s="24"/>
      <c r="Q439" s="196"/>
      <c r="R439" s="197"/>
      <c r="U439" s="171"/>
    </row>
    <row r="440" customFormat="false" ht="15.75" hidden="false" customHeight="true" outlineLevel="0" collapsed="false">
      <c r="A440" s="172" t="n">
        <v>462</v>
      </c>
      <c r="B440" s="173" t="n">
        <v>537</v>
      </c>
      <c r="C440" s="174" t="n">
        <f aca="false">ROUND($P$1*A440,2)</f>
        <v>27291.91</v>
      </c>
      <c r="D440" s="175" t="n">
        <f aca="false">TRUNC(C440/12,2)</f>
        <v>2274.32</v>
      </c>
      <c r="E440" s="176" t="n">
        <f aca="false">TRUNC(D440*$P$3,2)</f>
        <v>252.44</v>
      </c>
      <c r="F440" s="177" t="n">
        <f aca="false">TRUNC(IF(A440&lt;=$A$270,$D$270*$P$5,D440*$P$5),2)</f>
        <v>68.22</v>
      </c>
      <c r="G440" s="178" t="n">
        <f aca="false">TRUNC(IF(A440&lt;=$A$270,$D$270*$P$6,D440*$P$6),2)</f>
        <v>22.74</v>
      </c>
      <c r="H440" s="177" t="n">
        <f aca="false">TRUNC($P$9,2)</f>
        <v>2.29</v>
      </c>
      <c r="I440" s="177" t="n">
        <f aca="false">TRUNC(IF(A440&lt;$A$427,$D$427*$R$10+$P$10,IF(A440&gt;$A$782,$D$782*$R$10+$P$10,D440*$R$10+$P$10)),2)</f>
        <v>78.89</v>
      </c>
      <c r="J440" s="174" t="n">
        <f aca="false">TRUNC(IF(A440&lt;$A$427,($D$427*$R$11)+$P$11,IF(A440&gt;$A$782,$D$782*$R$11+$P$11,D440*$R$11+$P$11)),2)</f>
        <v>197.18</v>
      </c>
      <c r="K440" s="176" t="n">
        <f aca="false">TRUNC(IF(A440&lt;$A$427,$D$427*$R$12+$P$12,IF(A440&gt;$A$782,$D$782*$R$12+$P$12,D440*$R$12+$P$12)),2)</f>
        <v>141.02</v>
      </c>
      <c r="L440" s="179" t="n">
        <f aca="false">B440</f>
        <v>537</v>
      </c>
      <c r="M440" s="180" t="n">
        <f aca="false">A440</f>
        <v>462</v>
      </c>
      <c r="N440" s="181" t="n">
        <f aca="false">B440</f>
        <v>537</v>
      </c>
      <c r="O440" s="182" t="n">
        <f aca="false">A440</f>
        <v>462</v>
      </c>
      <c r="P440" s="24"/>
      <c r="Q440" s="196"/>
      <c r="R440" s="197"/>
      <c r="U440" s="171"/>
    </row>
    <row r="441" customFormat="false" ht="15.75" hidden="false" customHeight="true" outlineLevel="0" collapsed="false">
      <c r="A441" s="156" t="n">
        <v>462</v>
      </c>
      <c r="B441" s="157" t="n">
        <v>538</v>
      </c>
      <c r="C441" s="158" t="n">
        <f aca="false">ROUND($P$1*A441,2)</f>
        <v>27291.91</v>
      </c>
      <c r="D441" s="159" t="n">
        <f aca="false">TRUNC(C441/12,2)</f>
        <v>2274.32</v>
      </c>
      <c r="E441" s="160" t="n">
        <f aca="false">TRUNC(D441*$P$3,2)</f>
        <v>252.44</v>
      </c>
      <c r="F441" s="161" t="n">
        <f aca="false">TRUNC(IF(A441&lt;=$A$270,$D$270*$P$5,D441*$P$5),2)</f>
        <v>68.22</v>
      </c>
      <c r="G441" s="162" t="n">
        <f aca="false">TRUNC(IF(A441&lt;=$A$270,$D$270*$P$6,D441*$P$6),2)</f>
        <v>22.74</v>
      </c>
      <c r="H441" s="161" t="n">
        <f aca="false">TRUNC($P$9,2)</f>
        <v>2.29</v>
      </c>
      <c r="I441" s="161" t="n">
        <f aca="false">TRUNC(IF(A441&lt;$A$427,$D$427*$R$10+$P$10,IF(A441&gt;$A$782,$D$782*$R$10+$P$10,D441*$R$10+$P$10)),2)</f>
        <v>78.89</v>
      </c>
      <c r="J441" s="158" t="n">
        <f aca="false">TRUNC(IF(A441&lt;$A$427,($D$427*$R$11)+$P$11,IF(A441&gt;$A$782,$D$782*$R$11+$P$11,D441*$R$11+$P$11)),2)</f>
        <v>197.18</v>
      </c>
      <c r="K441" s="160" t="n">
        <f aca="false">TRUNC(IF(A441&lt;$A$427,$D$427*$R$12+$P$12,IF(A441&gt;$A$782,$D$782*$R$12+$P$12,D441*$R$12+$P$12)),2)</f>
        <v>141.02</v>
      </c>
      <c r="L441" s="163" t="n">
        <f aca="false">B441</f>
        <v>538</v>
      </c>
      <c r="M441" s="164" t="n">
        <f aca="false">A441</f>
        <v>462</v>
      </c>
      <c r="N441" s="165" t="n">
        <f aca="false">B441</f>
        <v>538</v>
      </c>
      <c r="O441" s="166" t="n">
        <f aca="false">A441</f>
        <v>462</v>
      </c>
      <c r="P441" s="24"/>
      <c r="Q441" s="196"/>
      <c r="R441" s="197"/>
      <c r="U441" s="171"/>
    </row>
    <row r="442" customFormat="false" ht="15.75" hidden="false" customHeight="true" outlineLevel="0" collapsed="false">
      <c r="A442" s="172" t="n">
        <v>463</v>
      </c>
      <c r="B442" s="173" t="n">
        <v>539</v>
      </c>
      <c r="C442" s="174" t="n">
        <f aca="false">ROUND($P$1*A442,2)</f>
        <v>27350.98</v>
      </c>
      <c r="D442" s="175" t="n">
        <f aca="false">TRUNC(C442/12,2)</f>
        <v>2279.24</v>
      </c>
      <c r="E442" s="176" t="n">
        <f aca="false">TRUNC(D442*$P$3,2)</f>
        <v>252.99</v>
      </c>
      <c r="F442" s="177" t="n">
        <f aca="false">TRUNC(IF(A442&lt;=$A$270,$D$270*$P$5,D442*$P$5),2)</f>
        <v>68.37</v>
      </c>
      <c r="G442" s="178" t="n">
        <f aca="false">TRUNC(IF(A442&lt;=$A$270,$D$270*$P$6,D442*$P$6),2)</f>
        <v>22.79</v>
      </c>
      <c r="H442" s="177" t="n">
        <f aca="false">TRUNC($P$9,2)</f>
        <v>2.29</v>
      </c>
      <c r="I442" s="177" t="n">
        <f aca="false">TRUNC(IF(A442&lt;$A$427,$D$427*$R$10+$P$10,IF(A442&gt;$A$782,$D$782*$R$10+$P$10,D442*$R$10+$P$10)),2)</f>
        <v>79.04</v>
      </c>
      <c r="J442" s="174" t="n">
        <f aca="false">TRUNC(IF(A442&lt;$A$427,($D$427*$R$11)+$P$11,IF(A442&gt;$A$782,$D$782*$R$11+$P$11,D442*$R$11+$P$11)),2)</f>
        <v>197.57</v>
      </c>
      <c r="K442" s="176" t="n">
        <f aca="false">TRUNC(IF(A442&lt;$A$427,$D$427*$R$12+$P$12,IF(A442&gt;$A$782,$D$782*$R$12+$P$12,D442*$R$12+$P$12)),2)</f>
        <v>141.32</v>
      </c>
      <c r="L442" s="179" t="n">
        <f aca="false">B442</f>
        <v>539</v>
      </c>
      <c r="M442" s="180" t="n">
        <f aca="false">A442</f>
        <v>463</v>
      </c>
      <c r="N442" s="181" t="n">
        <f aca="false">B442</f>
        <v>539</v>
      </c>
      <c r="O442" s="182" t="n">
        <f aca="false">A442</f>
        <v>463</v>
      </c>
      <c r="P442" s="24"/>
      <c r="Q442" s="196"/>
      <c r="R442" s="197"/>
      <c r="U442" s="171"/>
    </row>
    <row r="443" customFormat="false" ht="15.75" hidden="false" customHeight="true" outlineLevel="0" collapsed="false">
      <c r="A443" s="156" t="n">
        <v>464</v>
      </c>
      <c r="B443" s="157" t="n">
        <v>540</v>
      </c>
      <c r="C443" s="158" t="n">
        <f aca="false">ROUND($P$1*A443,2)</f>
        <v>27410.06</v>
      </c>
      <c r="D443" s="159" t="n">
        <f aca="false">TRUNC(C443/12,2)</f>
        <v>2284.17</v>
      </c>
      <c r="E443" s="160" t="n">
        <f aca="false">TRUNC(D443*$P$3,2)</f>
        <v>253.54</v>
      </c>
      <c r="F443" s="161" t="n">
        <f aca="false">TRUNC(IF(A443&lt;=$A$270,$D$270*$P$5,D443*$P$5),2)</f>
        <v>68.52</v>
      </c>
      <c r="G443" s="162" t="n">
        <f aca="false">TRUNC(IF(A443&lt;=$A$270,$D$270*$P$6,D443*$P$6),2)</f>
        <v>22.84</v>
      </c>
      <c r="H443" s="161" t="n">
        <f aca="false">TRUNC($P$9,2)</f>
        <v>2.29</v>
      </c>
      <c r="I443" s="161" t="n">
        <f aca="false">TRUNC(IF(A443&lt;$A$427,$D$427*$R$10+$P$10,IF(A443&gt;$A$782,$D$782*$R$10+$P$10,D443*$R$10+$P$10)),2)</f>
        <v>79.19</v>
      </c>
      <c r="J443" s="158" t="n">
        <f aca="false">TRUNC(IF(A443&lt;$A$427,($D$427*$R$11)+$P$11,IF(A443&gt;$A$782,$D$782*$R$11+$P$11,D443*$R$11+$P$11)),2)</f>
        <v>197.97</v>
      </c>
      <c r="K443" s="160" t="n">
        <f aca="false">TRUNC(IF(A443&lt;$A$427,$D$427*$R$12+$P$12,IF(A443&gt;$A$782,$D$782*$R$12+$P$12,D443*$R$12+$P$12)),2)</f>
        <v>141.62</v>
      </c>
      <c r="L443" s="163" t="n">
        <f aca="false">B443</f>
        <v>540</v>
      </c>
      <c r="M443" s="164" t="n">
        <f aca="false">A443</f>
        <v>464</v>
      </c>
      <c r="N443" s="165" t="n">
        <f aca="false">B443</f>
        <v>540</v>
      </c>
      <c r="O443" s="166" t="n">
        <f aca="false">A443</f>
        <v>464</v>
      </c>
      <c r="P443" s="24"/>
      <c r="Q443" s="196"/>
      <c r="R443" s="197"/>
      <c r="U443" s="171"/>
    </row>
    <row r="444" customFormat="false" ht="15.75" hidden="false" customHeight="true" outlineLevel="0" collapsed="false">
      <c r="A444" s="172" t="n">
        <v>465</v>
      </c>
      <c r="B444" s="173" t="n">
        <v>541</v>
      </c>
      <c r="C444" s="174" t="n">
        <f aca="false">ROUND($P$1*A444,2)</f>
        <v>27469.13</v>
      </c>
      <c r="D444" s="175" t="n">
        <f aca="false">TRUNC(C444/12,2)</f>
        <v>2289.09</v>
      </c>
      <c r="E444" s="176" t="n">
        <f aca="false">TRUNC(D444*$P$3,2)</f>
        <v>254.08</v>
      </c>
      <c r="F444" s="177" t="n">
        <f aca="false">TRUNC(IF(A444&lt;=$A$270,$D$270*$P$5,D444*$P$5),2)</f>
        <v>68.67</v>
      </c>
      <c r="G444" s="178" t="n">
        <f aca="false">TRUNC(IF(A444&lt;=$A$270,$D$270*$P$6,D444*$P$6),2)</f>
        <v>22.89</v>
      </c>
      <c r="H444" s="177" t="n">
        <f aca="false">TRUNC($P$9,2)</f>
        <v>2.29</v>
      </c>
      <c r="I444" s="177" t="n">
        <f aca="false">TRUNC(IF(A444&lt;$A$427,$D$427*$R$10+$P$10,IF(A444&gt;$A$782,$D$782*$R$10+$P$10,D444*$R$10+$P$10)),2)</f>
        <v>79.34</v>
      </c>
      <c r="J444" s="174" t="n">
        <f aca="false">TRUNC(IF(A444&lt;$A$427,($D$427*$R$11)+$P$11,IF(A444&gt;$A$782,$D$782*$R$11+$P$11,D444*$R$11+$P$11)),2)</f>
        <v>198.36</v>
      </c>
      <c r="K444" s="176" t="n">
        <f aca="false">TRUNC(IF(A444&lt;$A$427,$D$427*$R$12+$P$12,IF(A444&gt;$A$782,$D$782*$R$12+$P$12,D444*$R$12+$P$12)),2)</f>
        <v>141.91</v>
      </c>
      <c r="L444" s="179" t="n">
        <f aca="false">B444</f>
        <v>541</v>
      </c>
      <c r="M444" s="180" t="n">
        <f aca="false">A444</f>
        <v>465</v>
      </c>
      <c r="N444" s="181" t="n">
        <f aca="false">B444</f>
        <v>541</v>
      </c>
      <c r="O444" s="182" t="n">
        <f aca="false">A444</f>
        <v>465</v>
      </c>
      <c r="P444" s="24"/>
      <c r="Q444" s="196"/>
      <c r="R444" s="197"/>
      <c r="U444" s="171"/>
    </row>
    <row r="445" customFormat="false" ht="15.75" hidden="false" customHeight="true" outlineLevel="0" collapsed="false">
      <c r="A445" s="156" t="n">
        <v>466</v>
      </c>
      <c r="B445" s="157" t="n">
        <v>542</v>
      </c>
      <c r="C445" s="158" t="n">
        <f aca="false">ROUND($P$1*A445,2)</f>
        <v>27528.2</v>
      </c>
      <c r="D445" s="159" t="n">
        <f aca="false">TRUNC(C445/12,2)</f>
        <v>2294.01</v>
      </c>
      <c r="E445" s="160" t="n">
        <f aca="false">TRUNC(D445*$P$3,2)</f>
        <v>254.63</v>
      </c>
      <c r="F445" s="161" t="n">
        <f aca="false">TRUNC(IF(A445&lt;=$A$270,$D$270*$P$5,D445*$P$5),2)</f>
        <v>68.82</v>
      </c>
      <c r="G445" s="162" t="n">
        <f aca="false">TRUNC(IF(A445&lt;=$A$270,$D$270*$P$6,D445*$P$6),2)</f>
        <v>22.94</v>
      </c>
      <c r="H445" s="161" t="n">
        <f aca="false">TRUNC($P$9,2)</f>
        <v>2.29</v>
      </c>
      <c r="I445" s="161" t="n">
        <f aca="false">TRUNC(IF(A445&lt;$A$427,$D$427*$R$10+$P$10,IF(A445&gt;$A$782,$D$782*$R$10+$P$10,D445*$R$10+$P$10)),2)</f>
        <v>79.49</v>
      </c>
      <c r="J445" s="158" t="n">
        <f aca="false">TRUNC(IF(A445&lt;$A$427,($D$427*$R$11)+$P$11,IF(A445&gt;$A$782,$D$782*$R$11+$P$11,D445*$R$11+$P$11)),2)</f>
        <v>198.76</v>
      </c>
      <c r="K445" s="160" t="n">
        <f aca="false">TRUNC(IF(A445&lt;$A$427,$D$427*$R$12+$P$12,IF(A445&gt;$A$782,$D$782*$R$12+$P$12,D445*$R$12+$P$12)),2)</f>
        <v>142.21</v>
      </c>
      <c r="L445" s="163" t="n">
        <f aca="false">B445</f>
        <v>542</v>
      </c>
      <c r="M445" s="164" t="n">
        <f aca="false">A445</f>
        <v>466</v>
      </c>
      <c r="N445" s="165" t="n">
        <f aca="false">B445</f>
        <v>542</v>
      </c>
      <c r="O445" s="166" t="n">
        <f aca="false">A445</f>
        <v>466</v>
      </c>
      <c r="P445" s="24"/>
      <c r="Q445" s="196"/>
      <c r="R445" s="197"/>
      <c r="U445" s="171"/>
    </row>
    <row r="446" customFormat="false" ht="15.75" hidden="false" customHeight="true" outlineLevel="0" collapsed="false">
      <c r="A446" s="172" t="n">
        <v>467</v>
      </c>
      <c r="B446" s="173" t="n">
        <v>543</v>
      </c>
      <c r="C446" s="174" t="n">
        <f aca="false">ROUND($P$1*A446,2)</f>
        <v>27587.28</v>
      </c>
      <c r="D446" s="175" t="n">
        <f aca="false">TRUNC(C446/12,2)</f>
        <v>2298.94</v>
      </c>
      <c r="E446" s="176" t="n">
        <f aca="false">TRUNC(D446*$P$3,2)</f>
        <v>255.18</v>
      </c>
      <c r="F446" s="177" t="n">
        <f aca="false">TRUNC(IF(A446&lt;=$A$270,$D$270*$P$5,D446*$P$5),2)</f>
        <v>68.96</v>
      </c>
      <c r="G446" s="178" t="n">
        <f aca="false">TRUNC(IF(A446&lt;=$A$270,$D$270*$P$6,D446*$P$6),2)</f>
        <v>22.98</v>
      </c>
      <c r="H446" s="177" t="n">
        <f aca="false">TRUNC($P$9,2)</f>
        <v>2.29</v>
      </c>
      <c r="I446" s="177" t="n">
        <f aca="false">TRUNC(IF(A446&lt;$A$427,$D$427*$R$10+$P$10,IF(A446&gt;$A$782,$D$782*$R$10+$P$10,D446*$R$10+$P$10)),2)</f>
        <v>79.63</v>
      </c>
      <c r="J446" s="174" t="n">
        <f aca="false">TRUNC(IF(A446&lt;$A$427,($D$427*$R$11)+$P$11,IF(A446&gt;$A$782,$D$782*$R$11+$P$11,D446*$R$11+$P$11)),2)</f>
        <v>199.15</v>
      </c>
      <c r="K446" s="176" t="n">
        <f aca="false">TRUNC(IF(A446&lt;$A$427,$D$427*$R$12+$P$12,IF(A446&gt;$A$782,$D$782*$R$12+$P$12,D446*$R$12+$P$12)),2)</f>
        <v>142.5</v>
      </c>
      <c r="L446" s="179" t="n">
        <f aca="false">B446</f>
        <v>543</v>
      </c>
      <c r="M446" s="180" t="n">
        <f aca="false">A446</f>
        <v>467</v>
      </c>
      <c r="N446" s="181" t="n">
        <f aca="false">B446</f>
        <v>543</v>
      </c>
      <c r="O446" s="182" t="n">
        <f aca="false">A446</f>
        <v>467</v>
      </c>
      <c r="P446" s="24"/>
      <c r="Q446" s="196"/>
      <c r="R446" s="197"/>
      <c r="U446" s="171"/>
    </row>
    <row r="447" customFormat="false" ht="15.75" hidden="false" customHeight="true" outlineLevel="0" collapsed="false">
      <c r="A447" s="156" t="n">
        <v>468</v>
      </c>
      <c r="B447" s="157" t="n">
        <v>544</v>
      </c>
      <c r="C447" s="158" t="n">
        <f aca="false">ROUND($P$1*A447,2)</f>
        <v>27646.35</v>
      </c>
      <c r="D447" s="159" t="n">
        <f aca="false">TRUNC(C447/12,2)</f>
        <v>2303.86</v>
      </c>
      <c r="E447" s="160" t="n">
        <f aca="false">TRUNC(D447*$P$3,2)</f>
        <v>255.72</v>
      </c>
      <c r="F447" s="161" t="n">
        <f aca="false">TRUNC(IF(A447&lt;=$A$270,$D$270*$P$5,D447*$P$5),2)</f>
        <v>69.11</v>
      </c>
      <c r="G447" s="162" t="n">
        <f aca="false">TRUNC(IF(A447&lt;=$A$270,$D$270*$P$6,D447*$P$6),2)</f>
        <v>23.03</v>
      </c>
      <c r="H447" s="161" t="n">
        <f aca="false">TRUNC($P$9,2)</f>
        <v>2.29</v>
      </c>
      <c r="I447" s="161" t="n">
        <f aca="false">TRUNC(IF(A447&lt;$A$427,$D$427*$R$10+$P$10,IF(A447&gt;$A$782,$D$782*$R$10+$P$10,D447*$R$10+$P$10)),2)</f>
        <v>79.78</v>
      </c>
      <c r="J447" s="158" t="n">
        <f aca="false">TRUNC(IF(A447&lt;$A$427,($D$427*$R$11)+$P$11,IF(A447&gt;$A$782,$D$782*$R$11+$P$11,D447*$R$11+$P$11)),2)</f>
        <v>199.54</v>
      </c>
      <c r="K447" s="160" t="n">
        <f aca="false">TRUNC(IF(A447&lt;$A$427,$D$427*$R$12+$P$12,IF(A447&gt;$A$782,$D$782*$R$12+$P$12,D447*$R$12+$P$12)),2)</f>
        <v>142.8</v>
      </c>
      <c r="L447" s="163" t="n">
        <f aca="false">B447</f>
        <v>544</v>
      </c>
      <c r="M447" s="164" t="n">
        <f aca="false">A447</f>
        <v>468</v>
      </c>
      <c r="N447" s="165" t="n">
        <f aca="false">B447</f>
        <v>544</v>
      </c>
      <c r="O447" s="166" t="n">
        <f aca="false">A447</f>
        <v>468</v>
      </c>
      <c r="P447" s="24"/>
      <c r="Q447" s="196"/>
      <c r="R447" s="197"/>
      <c r="U447" s="171"/>
    </row>
    <row r="448" customFormat="false" ht="15.75" hidden="false" customHeight="true" outlineLevel="0" collapsed="false">
      <c r="A448" s="172" t="n">
        <v>469</v>
      </c>
      <c r="B448" s="173" t="n">
        <v>545</v>
      </c>
      <c r="C448" s="174" t="n">
        <f aca="false">ROUND($P$1*A448,2)</f>
        <v>27705.42</v>
      </c>
      <c r="D448" s="175" t="n">
        <f aca="false">TRUNC(C448/12,2)</f>
        <v>2308.78</v>
      </c>
      <c r="E448" s="176" t="n">
        <f aca="false">TRUNC(D448*$P$3,2)</f>
        <v>256.27</v>
      </c>
      <c r="F448" s="177" t="n">
        <f aca="false">TRUNC(IF(A448&lt;=$A$270,$D$270*$P$5,D448*$P$5),2)</f>
        <v>69.26</v>
      </c>
      <c r="G448" s="178" t="n">
        <f aca="false">TRUNC(IF(A448&lt;=$A$270,$D$270*$P$6,D448*$P$6),2)</f>
        <v>23.08</v>
      </c>
      <c r="H448" s="177" t="n">
        <f aca="false">TRUNC($P$9,2)</f>
        <v>2.29</v>
      </c>
      <c r="I448" s="177" t="n">
        <f aca="false">TRUNC(IF(A448&lt;$A$427,$D$427*$R$10+$P$10,IF(A448&gt;$A$782,$D$782*$R$10+$P$10,D448*$R$10+$P$10)),2)</f>
        <v>79.93</v>
      </c>
      <c r="J448" s="174" t="n">
        <f aca="false">TRUNC(IF(A448&lt;$A$427,($D$427*$R$11)+$P$11,IF(A448&gt;$A$782,$D$782*$R$11+$P$11,D448*$R$11+$P$11)),2)</f>
        <v>199.94</v>
      </c>
      <c r="K448" s="176" t="n">
        <f aca="false">TRUNC(IF(A448&lt;$A$427,$D$427*$R$12+$P$12,IF(A448&gt;$A$782,$D$782*$R$12+$P$12,D448*$R$12+$P$12)),2)</f>
        <v>143.09</v>
      </c>
      <c r="L448" s="179" t="n">
        <f aca="false">B448</f>
        <v>545</v>
      </c>
      <c r="M448" s="180" t="n">
        <f aca="false">A448</f>
        <v>469</v>
      </c>
      <c r="N448" s="181" t="n">
        <f aca="false">B448</f>
        <v>545</v>
      </c>
      <c r="O448" s="182" t="n">
        <f aca="false">A448</f>
        <v>469</v>
      </c>
      <c r="P448" s="24"/>
      <c r="Q448" s="196"/>
      <c r="R448" s="197"/>
      <c r="U448" s="171"/>
    </row>
    <row r="449" customFormat="false" ht="15.75" hidden="false" customHeight="true" outlineLevel="0" collapsed="false">
      <c r="A449" s="156" t="n">
        <v>469</v>
      </c>
      <c r="B449" s="157" t="n">
        <v>546</v>
      </c>
      <c r="C449" s="158" t="n">
        <f aca="false">ROUND($P$1*A449,2)</f>
        <v>27705.42</v>
      </c>
      <c r="D449" s="159" t="n">
        <f aca="false">TRUNC(C449/12,2)</f>
        <v>2308.78</v>
      </c>
      <c r="E449" s="160" t="n">
        <f aca="false">TRUNC(D449*$P$3,2)</f>
        <v>256.27</v>
      </c>
      <c r="F449" s="161" t="n">
        <f aca="false">TRUNC(IF(A449&lt;=$A$270,$D$270*$P$5,D449*$P$5),2)</f>
        <v>69.26</v>
      </c>
      <c r="G449" s="162" t="n">
        <f aca="false">TRUNC(IF(A449&lt;=$A$270,$D$270*$P$6,D449*$P$6),2)</f>
        <v>23.08</v>
      </c>
      <c r="H449" s="161" t="n">
        <f aca="false">TRUNC($P$9,2)</f>
        <v>2.29</v>
      </c>
      <c r="I449" s="161" t="n">
        <f aca="false">TRUNC(IF(A449&lt;$A$427,$D$427*$R$10+$P$10,IF(A449&gt;$A$782,$D$782*$R$10+$P$10,D449*$R$10+$P$10)),2)</f>
        <v>79.93</v>
      </c>
      <c r="J449" s="158" t="n">
        <f aca="false">TRUNC(IF(A449&lt;$A$427,($D$427*$R$11)+$P$11,IF(A449&gt;$A$782,$D$782*$R$11+$P$11,D449*$R$11+$P$11)),2)</f>
        <v>199.94</v>
      </c>
      <c r="K449" s="160" t="n">
        <f aca="false">TRUNC(IF(A449&lt;$A$427,$D$427*$R$12+$P$12,IF(A449&gt;$A$782,$D$782*$R$12+$P$12,D449*$R$12+$P$12)),2)</f>
        <v>143.09</v>
      </c>
      <c r="L449" s="163" t="n">
        <f aca="false">B449</f>
        <v>546</v>
      </c>
      <c r="M449" s="164" t="n">
        <f aca="false">A449</f>
        <v>469</v>
      </c>
      <c r="N449" s="165" t="n">
        <f aca="false">B449</f>
        <v>546</v>
      </c>
      <c r="O449" s="166" t="n">
        <f aca="false">A449</f>
        <v>469</v>
      </c>
      <c r="P449" s="24"/>
      <c r="Q449" s="196"/>
      <c r="R449" s="197"/>
      <c r="U449" s="171"/>
    </row>
    <row r="450" customFormat="false" ht="15.75" hidden="false" customHeight="true" outlineLevel="0" collapsed="false">
      <c r="A450" s="172" t="n">
        <v>470</v>
      </c>
      <c r="B450" s="173" t="n">
        <v>547</v>
      </c>
      <c r="C450" s="174" t="n">
        <f aca="false">ROUND($P$1*A450,2)</f>
        <v>27764.5</v>
      </c>
      <c r="D450" s="175" t="n">
        <f aca="false">TRUNC(C450/12,2)</f>
        <v>2313.7</v>
      </c>
      <c r="E450" s="176" t="n">
        <f aca="false">TRUNC(D450*$P$3,2)</f>
        <v>256.82</v>
      </c>
      <c r="F450" s="177" t="n">
        <f aca="false">TRUNC(IF(A450&lt;=$A$270,$D$270*$P$5,D450*$P$5),2)</f>
        <v>69.41</v>
      </c>
      <c r="G450" s="178" t="n">
        <f aca="false">TRUNC(IF(A450&lt;=$A$270,$D$270*$P$6,D450*$P$6),2)</f>
        <v>23.13</v>
      </c>
      <c r="H450" s="177" t="n">
        <f aca="false">TRUNC($P$9,2)</f>
        <v>2.29</v>
      </c>
      <c r="I450" s="177" t="n">
        <f aca="false">TRUNC(IF(A450&lt;$A$427,$D$427*$R$10+$P$10,IF(A450&gt;$A$782,$D$782*$R$10+$P$10,D450*$R$10+$P$10)),2)</f>
        <v>80.08</v>
      </c>
      <c r="J450" s="174" t="n">
        <f aca="false">TRUNC(IF(A450&lt;$A$427,($D$427*$R$11)+$P$11,IF(A450&gt;$A$782,$D$782*$R$11+$P$11,D450*$R$11+$P$11)),2)</f>
        <v>200.33</v>
      </c>
      <c r="K450" s="176" t="n">
        <f aca="false">TRUNC(IF(A450&lt;$A$427,$D$427*$R$12+$P$12,IF(A450&gt;$A$782,$D$782*$R$12+$P$12,D450*$R$12+$P$12)),2)</f>
        <v>143.39</v>
      </c>
      <c r="L450" s="179" t="n">
        <f aca="false">B450</f>
        <v>547</v>
      </c>
      <c r="M450" s="180" t="n">
        <f aca="false">A450</f>
        <v>470</v>
      </c>
      <c r="N450" s="181" t="n">
        <f aca="false">B450</f>
        <v>547</v>
      </c>
      <c r="O450" s="182" t="n">
        <f aca="false">A450</f>
        <v>470</v>
      </c>
      <c r="P450" s="24"/>
      <c r="Q450" s="196"/>
      <c r="R450" s="197"/>
      <c r="U450" s="171"/>
    </row>
    <row r="451" customFormat="false" ht="15.75" hidden="false" customHeight="true" outlineLevel="0" collapsed="false">
      <c r="A451" s="156" t="n">
        <v>471</v>
      </c>
      <c r="B451" s="157" t="n">
        <v>548</v>
      </c>
      <c r="C451" s="158" t="n">
        <f aca="false">ROUND($P$1*A451,2)</f>
        <v>27823.57</v>
      </c>
      <c r="D451" s="159" t="n">
        <f aca="false">TRUNC(C451/12,2)</f>
        <v>2318.63</v>
      </c>
      <c r="E451" s="160" t="n">
        <f aca="false">TRUNC(D451*$P$3,2)</f>
        <v>257.36</v>
      </c>
      <c r="F451" s="161" t="n">
        <f aca="false">TRUNC(IF(A451&lt;=$A$270,$D$270*$P$5,D451*$P$5),2)</f>
        <v>69.55</v>
      </c>
      <c r="G451" s="162" t="n">
        <f aca="false">TRUNC(IF(A451&lt;=$A$270,$D$270*$P$6,D451*$P$6),2)</f>
        <v>23.18</v>
      </c>
      <c r="H451" s="161" t="n">
        <f aca="false">TRUNC($P$9,2)</f>
        <v>2.29</v>
      </c>
      <c r="I451" s="161" t="n">
        <f aca="false">TRUNC(IF(A451&lt;$A$427,$D$427*$R$10+$P$10,IF(A451&gt;$A$782,$D$782*$R$10+$P$10,D451*$R$10+$P$10)),2)</f>
        <v>80.22</v>
      </c>
      <c r="J451" s="158" t="n">
        <f aca="false">TRUNC(IF(A451&lt;$A$427,($D$427*$R$11)+$P$11,IF(A451&gt;$A$782,$D$782*$R$11+$P$11,D451*$R$11+$P$11)),2)</f>
        <v>200.73</v>
      </c>
      <c r="K451" s="160" t="n">
        <f aca="false">TRUNC(IF(A451&lt;$A$427,$D$427*$R$12+$P$12,IF(A451&gt;$A$782,$D$782*$R$12+$P$12,D451*$R$12+$P$12)),2)</f>
        <v>143.68</v>
      </c>
      <c r="L451" s="163" t="n">
        <f aca="false">B451</f>
        <v>548</v>
      </c>
      <c r="M451" s="164" t="n">
        <f aca="false">A451</f>
        <v>471</v>
      </c>
      <c r="N451" s="165" t="n">
        <f aca="false">B451</f>
        <v>548</v>
      </c>
      <c r="O451" s="166" t="n">
        <f aca="false">A451</f>
        <v>471</v>
      </c>
      <c r="P451" s="24"/>
      <c r="Q451" s="196"/>
      <c r="R451" s="197"/>
      <c r="U451" s="171"/>
    </row>
    <row r="452" customFormat="false" ht="15.75" hidden="false" customHeight="true" outlineLevel="0" collapsed="false">
      <c r="A452" s="172" t="n">
        <v>472</v>
      </c>
      <c r="B452" s="173" t="n">
        <v>549</v>
      </c>
      <c r="C452" s="174" t="n">
        <f aca="false">ROUND($P$1*A452,2)</f>
        <v>27882.64</v>
      </c>
      <c r="D452" s="175" t="n">
        <f aca="false">TRUNC(C452/12,2)</f>
        <v>2323.55</v>
      </c>
      <c r="E452" s="176" t="n">
        <f aca="false">TRUNC(D452*$P$3,2)</f>
        <v>257.91</v>
      </c>
      <c r="F452" s="177" t="n">
        <f aca="false">TRUNC(IF(A452&lt;=$A$270,$D$270*$P$5,D452*$P$5),2)</f>
        <v>69.7</v>
      </c>
      <c r="G452" s="178" t="n">
        <f aca="false">TRUNC(IF(A452&lt;=$A$270,$D$270*$P$6,D452*$P$6),2)</f>
        <v>23.23</v>
      </c>
      <c r="H452" s="177" t="n">
        <f aca="false">TRUNC($P$9,2)</f>
        <v>2.29</v>
      </c>
      <c r="I452" s="177" t="n">
        <f aca="false">TRUNC(IF(A452&lt;$A$427,$D$427*$R$10+$P$10,IF(A452&gt;$A$782,$D$782*$R$10+$P$10,D452*$R$10+$P$10)),2)</f>
        <v>80.37</v>
      </c>
      <c r="J452" s="174" t="n">
        <f aca="false">TRUNC(IF(A452&lt;$A$427,($D$427*$R$11)+$P$11,IF(A452&gt;$A$782,$D$782*$R$11+$P$11,D452*$R$11+$P$11)),2)</f>
        <v>201.12</v>
      </c>
      <c r="K452" s="176" t="n">
        <f aca="false">TRUNC(IF(A452&lt;$A$427,$D$427*$R$12+$P$12,IF(A452&gt;$A$782,$D$782*$R$12+$P$12,D452*$R$12+$P$12)),2)</f>
        <v>143.98</v>
      </c>
      <c r="L452" s="179" t="n">
        <f aca="false">B452</f>
        <v>549</v>
      </c>
      <c r="M452" s="180" t="n">
        <f aca="false">A452</f>
        <v>472</v>
      </c>
      <c r="N452" s="181" t="n">
        <f aca="false">B452</f>
        <v>549</v>
      </c>
      <c r="O452" s="182" t="n">
        <f aca="false">A452</f>
        <v>472</v>
      </c>
      <c r="P452" s="24"/>
      <c r="Q452" s="196"/>
      <c r="R452" s="197"/>
      <c r="U452" s="171"/>
    </row>
    <row r="453" customFormat="false" ht="15.75" hidden="false" customHeight="true" outlineLevel="0" collapsed="false">
      <c r="A453" s="156" t="n">
        <v>472</v>
      </c>
      <c r="B453" s="157" t="n">
        <v>550</v>
      </c>
      <c r="C453" s="158" t="n">
        <f aca="false">ROUND($P$1*A453,2)</f>
        <v>27882.64</v>
      </c>
      <c r="D453" s="159" t="n">
        <f aca="false">TRUNC(C453/12,2)</f>
        <v>2323.55</v>
      </c>
      <c r="E453" s="160" t="n">
        <f aca="false">TRUNC(D453*$P$3,2)</f>
        <v>257.91</v>
      </c>
      <c r="F453" s="161" t="n">
        <f aca="false">TRUNC(IF(A453&lt;=$A$270,$D$270*$P$5,D453*$P$5),2)</f>
        <v>69.7</v>
      </c>
      <c r="G453" s="162" t="n">
        <f aca="false">TRUNC(IF(A453&lt;=$A$270,$D$270*$P$6,D453*$P$6),2)</f>
        <v>23.23</v>
      </c>
      <c r="H453" s="161" t="n">
        <f aca="false">TRUNC($P$9,2)</f>
        <v>2.29</v>
      </c>
      <c r="I453" s="161" t="n">
        <f aca="false">TRUNC(IF(A453&lt;$A$427,$D$427*$R$10+$P$10,IF(A453&gt;$A$782,$D$782*$R$10+$P$10,D453*$R$10+$P$10)),2)</f>
        <v>80.37</v>
      </c>
      <c r="J453" s="158" t="n">
        <f aca="false">TRUNC(IF(A453&lt;$A$427,($D$427*$R$11)+$P$11,IF(A453&gt;$A$782,$D$782*$R$11+$P$11,D453*$R$11+$P$11)),2)</f>
        <v>201.12</v>
      </c>
      <c r="K453" s="160" t="n">
        <f aca="false">TRUNC(IF(A453&lt;$A$427,$D$427*$R$12+$P$12,IF(A453&gt;$A$782,$D$782*$R$12+$P$12,D453*$R$12+$P$12)),2)</f>
        <v>143.98</v>
      </c>
      <c r="L453" s="163" t="n">
        <f aca="false">B453</f>
        <v>550</v>
      </c>
      <c r="M453" s="164" t="n">
        <f aca="false">A453</f>
        <v>472</v>
      </c>
      <c r="N453" s="165" t="n">
        <f aca="false">B453</f>
        <v>550</v>
      </c>
      <c r="O453" s="166" t="n">
        <f aca="false">A453</f>
        <v>472</v>
      </c>
      <c r="P453" s="24"/>
      <c r="Q453" s="196"/>
      <c r="R453" s="197"/>
      <c r="U453" s="171"/>
    </row>
    <row r="454" customFormat="false" ht="15.75" hidden="false" customHeight="true" outlineLevel="0" collapsed="false">
      <c r="A454" s="172" t="n">
        <v>473</v>
      </c>
      <c r="B454" s="173" t="n">
        <v>551</v>
      </c>
      <c r="C454" s="174" t="n">
        <f aca="false">ROUND($P$1*A454,2)</f>
        <v>27941.72</v>
      </c>
      <c r="D454" s="175" t="n">
        <f aca="false">TRUNC(C454/12,2)</f>
        <v>2328.47</v>
      </c>
      <c r="E454" s="176" t="n">
        <f aca="false">TRUNC(D454*$P$3,2)</f>
        <v>258.46</v>
      </c>
      <c r="F454" s="177" t="n">
        <f aca="false">TRUNC(IF(A454&lt;=$A$270,$D$270*$P$5,D454*$P$5),2)</f>
        <v>69.85</v>
      </c>
      <c r="G454" s="178" t="n">
        <f aca="false">TRUNC(IF(A454&lt;=$A$270,$D$270*$P$6,D454*$P$6),2)</f>
        <v>23.28</v>
      </c>
      <c r="H454" s="177" t="n">
        <f aca="false">TRUNC($P$9,2)</f>
        <v>2.29</v>
      </c>
      <c r="I454" s="177" t="n">
        <f aca="false">TRUNC(IF(A454&lt;$A$427,$D$427*$R$10+$P$10,IF(A454&gt;$A$782,$D$782*$R$10+$P$10,D454*$R$10+$P$10)),2)</f>
        <v>80.52</v>
      </c>
      <c r="J454" s="174" t="n">
        <f aca="false">TRUNC(IF(A454&lt;$A$427,($D$427*$R$11)+$P$11,IF(A454&gt;$A$782,$D$782*$R$11+$P$11,D454*$R$11+$P$11)),2)</f>
        <v>201.51</v>
      </c>
      <c r="K454" s="176" t="n">
        <f aca="false">TRUNC(IF(A454&lt;$A$427,$D$427*$R$12+$P$12,IF(A454&gt;$A$782,$D$782*$R$12+$P$12,D454*$R$12+$P$12)),2)</f>
        <v>144.27</v>
      </c>
      <c r="L454" s="179" t="n">
        <f aca="false">B454</f>
        <v>551</v>
      </c>
      <c r="M454" s="180" t="n">
        <f aca="false">A454</f>
        <v>473</v>
      </c>
      <c r="N454" s="181" t="n">
        <f aca="false">B454</f>
        <v>551</v>
      </c>
      <c r="O454" s="182" t="n">
        <f aca="false">A454</f>
        <v>473</v>
      </c>
      <c r="P454" s="24"/>
      <c r="Q454" s="196"/>
      <c r="R454" s="197"/>
      <c r="U454" s="171"/>
    </row>
    <row r="455" customFormat="false" ht="15.75" hidden="false" customHeight="true" outlineLevel="0" collapsed="false">
      <c r="A455" s="156" t="n">
        <v>474</v>
      </c>
      <c r="B455" s="157" t="n">
        <v>552</v>
      </c>
      <c r="C455" s="158" t="n">
        <f aca="false">ROUND($P$1*A455,2)</f>
        <v>28000.79</v>
      </c>
      <c r="D455" s="159" t="n">
        <f aca="false">TRUNC(C455/12,2)</f>
        <v>2333.39</v>
      </c>
      <c r="E455" s="160" t="n">
        <f aca="false">TRUNC(D455*$P$3,2)</f>
        <v>259</v>
      </c>
      <c r="F455" s="161" t="n">
        <f aca="false">TRUNC(IF(A455&lt;=$A$270,$D$270*$P$5,D455*$P$5),2)</f>
        <v>70</v>
      </c>
      <c r="G455" s="162" t="n">
        <f aca="false">TRUNC(IF(A455&lt;=$A$270,$D$270*$P$6,D455*$P$6),2)</f>
        <v>23.33</v>
      </c>
      <c r="H455" s="161" t="n">
        <f aca="false">TRUNC($P$9,2)</f>
        <v>2.29</v>
      </c>
      <c r="I455" s="161" t="n">
        <f aca="false">TRUNC(IF(A455&lt;$A$427,$D$427*$R$10+$P$10,IF(A455&gt;$A$782,$D$782*$R$10+$P$10,D455*$R$10+$P$10)),2)</f>
        <v>80.67</v>
      </c>
      <c r="J455" s="158" t="n">
        <f aca="false">TRUNC(IF(A455&lt;$A$427,($D$427*$R$11)+$P$11,IF(A455&gt;$A$782,$D$782*$R$11+$P$11,D455*$R$11+$P$11)),2)</f>
        <v>201.91</v>
      </c>
      <c r="K455" s="160" t="n">
        <f aca="false">TRUNC(IF(A455&lt;$A$427,$D$427*$R$12+$P$12,IF(A455&gt;$A$782,$D$782*$R$12+$P$12,D455*$R$12+$P$12)),2)</f>
        <v>144.57</v>
      </c>
      <c r="L455" s="163" t="n">
        <f aca="false">B455</f>
        <v>552</v>
      </c>
      <c r="M455" s="164" t="n">
        <f aca="false">A455</f>
        <v>474</v>
      </c>
      <c r="N455" s="165" t="n">
        <f aca="false">B455</f>
        <v>552</v>
      </c>
      <c r="O455" s="166" t="n">
        <f aca="false">A455</f>
        <v>474</v>
      </c>
      <c r="P455" s="24"/>
      <c r="Q455" s="196"/>
      <c r="R455" s="197"/>
      <c r="U455" s="171"/>
    </row>
    <row r="456" customFormat="false" ht="15.75" hidden="false" customHeight="true" outlineLevel="0" collapsed="false">
      <c r="A456" s="172" t="n">
        <v>474</v>
      </c>
      <c r="B456" s="173" t="n">
        <v>553</v>
      </c>
      <c r="C456" s="174" t="n">
        <f aca="false">ROUND($P$1*A456,2)</f>
        <v>28000.79</v>
      </c>
      <c r="D456" s="175" t="n">
        <f aca="false">TRUNC(C456/12,2)</f>
        <v>2333.39</v>
      </c>
      <c r="E456" s="176" t="n">
        <f aca="false">TRUNC(D456*$P$3,2)</f>
        <v>259</v>
      </c>
      <c r="F456" s="177" t="n">
        <f aca="false">TRUNC(IF(A456&lt;=$A$270,$D$270*$P$5,D456*$P$5),2)</f>
        <v>70</v>
      </c>
      <c r="G456" s="178" t="n">
        <f aca="false">TRUNC(IF(A456&lt;=$A$270,$D$270*$P$6,D456*$P$6),2)</f>
        <v>23.33</v>
      </c>
      <c r="H456" s="177" t="n">
        <f aca="false">TRUNC($P$9,2)</f>
        <v>2.29</v>
      </c>
      <c r="I456" s="177" t="n">
        <f aca="false">TRUNC(IF(A456&lt;$A$427,$D$427*$R$10+$P$10,IF(A456&gt;$A$782,$D$782*$R$10+$P$10,D456*$R$10+$P$10)),2)</f>
        <v>80.67</v>
      </c>
      <c r="J456" s="174" t="n">
        <f aca="false">TRUNC(IF(A456&lt;$A$427,($D$427*$R$11)+$P$11,IF(A456&gt;$A$782,$D$782*$R$11+$P$11,D456*$R$11+$P$11)),2)</f>
        <v>201.91</v>
      </c>
      <c r="K456" s="176" t="n">
        <f aca="false">TRUNC(IF(A456&lt;$A$427,$D$427*$R$12+$P$12,IF(A456&gt;$A$782,$D$782*$R$12+$P$12,D456*$R$12+$P$12)),2)</f>
        <v>144.57</v>
      </c>
      <c r="L456" s="179" t="n">
        <f aca="false">B456</f>
        <v>553</v>
      </c>
      <c r="M456" s="180" t="n">
        <f aca="false">A456</f>
        <v>474</v>
      </c>
      <c r="N456" s="181" t="n">
        <f aca="false">B456</f>
        <v>553</v>
      </c>
      <c r="O456" s="182" t="n">
        <f aca="false">A456</f>
        <v>474</v>
      </c>
      <c r="P456" s="24"/>
      <c r="Q456" s="196"/>
      <c r="R456" s="197"/>
      <c r="U456" s="171"/>
    </row>
    <row r="457" customFormat="false" ht="15.75" hidden="false" customHeight="true" outlineLevel="0" collapsed="false">
      <c r="A457" s="156" t="n">
        <v>475</v>
      </c>
      <c r="B457" s="157" t="n">
        <v>554</v>
      </c>
      <c r="C457" s="158" t="n">
        <f aca="false">ROUND($P$1*A457,2)</f>
        <v>28059.87</v>
      </c>
      <c r="D457" s="159" t="n">
        <f aca="false">TRUNC(C457/12,2)</f>
        <v>2338.32</v>
      </c>
      <c r="E457" s="160" t="n">
        <f aca="false">TRUNC(D457*$P$3,2)</f>
        <v>259.55</v>
      </c>
      <c r="F457" s="161" t="n">
        <f aca="false">TRUNC(IF(A457&lt;=$A$270,$D$270*$P$5,D457*$P$5),2)</f>
        <v>70.14</v>
      </c>
      <c r="G457" s="162" t="n">
        <f aca="false">TRUNC(IF(A457&lt;=$A$270,$D$270*$P$6,D457*$P$6),2)</f>
        <v>23.38</v>
      </c>
      <c r="H457" s="161" t="n">
        <f aca="false">TRUNC($P$9,2)</f>
        <v>2.29</v>
      </c>
      <c r="I457" s="161" t="n">
        <f aca="false">TRUNC(IF(A457&lt;$A$427,$D$427*$R$10+$P$10,IF(A457&gt;$A$782,$D$782*$R$10+$P$10,D457*$R$10+$P$10)),2)</f>
        <v>80.81</v>
      </c>
      <c r="J457" s="158" t="n">
        <f aca="false">TRUNC(IF(A457&lt;$A$427,($D$427*$R$11)+$P$11,IF(A457&gt;$A$782,$D$782*$R$11+$P$11,D457*$R$11+$P$11)),2)</f>
        <v>202.3</v>
      </c>
      <c r="K457" s="160" t="n">
        <f aca="false">TRUNC(IF(A457&lt;$A$427,$D$427*$R$12+$P$12,IF(A457&gt;$A$782,$D$782*$R$12+$P$12,D457*$R$12+$P$12)),2)</f>
        <v>144.86</v>
      </c>
      <c r="L457" s="163" t="n">
        <f aca="false">B457</f>
        <v>554</v>
      </c>
      <c r="M457" s="164" t="n">
        <f aca="false">A457</f>
        <v>475</v>
      </c>
      <c r="N457" s="165" t="n">
        <f aca="false">B457</f>
        <v>554</v>
      </c>
      <c r="O457" s="166" t="n">
        <f aca="false">A457</f>
        <v>475</v>
      </c>
      <c r="P457" s="24"/>
      <c r="Q457" s="196"/>
      <c r="R457" s="197"/>
      <c r="U457" s="171"/>
    </row>
    <row r="458" customFormat="false" ht="15.75" hidden="false" customHeight="true" outlineLevel="0" collapsed="false">
      <c r="A458" s="172" t="n">
        <v>476</v>
      </c>
      <c r="B458" s="173" t="n">
        <v>555</v>
      </c>
      <c r="C458" s="174" t="n">
        <f aca="false">ROUND($P$1*A458,2)</f>
        <v>28118.94</v>
      </c>
      <c r="D458" s="175" t="n">
        <f aca="false">TRUNC(C458/12,2)</f>
        <v>2343.24</v>
      </c>
      <c r="E458" s="176" t="n">
        <f aca="false">TRUNC(D458*$P$3,2)</f>
        <v>260.09</v>
      </c>
      <c r="F458" s="177" t="n">
        <f aca="false">TRUNC(IF(A458&lt;=$A$270,$D$270*$P$5,D458*$P$5),2)</f>
        <v>70.29</v>
      </c>
      <c r="G458" s="178" t="n">
        <f aca="false">TRUNC(IF(A458&lt;=$A$270,$D$270*$P$6,D458*$P$6),2)</f>
        <v>23.43</v>
      </c>
      <c r="H458" s="177" t="n">
        <f aca="false">TRUNC($P$9,2)</f>
        <v>2.29</v>
      </c>
      <c r="I458" s="177" t="n">
        <f aca="false">TRUNC(IF(A458&lt;$A$427,$D$427*$R$10+$P$10,IF(A458&gt;$A$782,$D$782*$R$10+$P$10,D458*$R$10+$P$10)),2)</f>
        <v>80.96</v>
      </c>
      <c r="J458" s="174" t="n">
        <f aca="false">TRUNC(IF(A458&lt;$A$427,($D$427*$R$11)+$P$11,IF(A458&gt;$A$782,$D$782*$R$11+$P$11,D458*$R$11+$P$11)),2)</f>
        <v>202.69</v>
      </c>
      <c r="K458" s="176" t="n">
        <f aca="false">TRUNC(IF(A458&lt;$A$427,$D$427*$R$12+$P$12,IF(A458&gt;$A$782,$D$782*$R$12+$P$12,D458*$R$12+$P$12)),2)</f>
        <v>145.16</v>
      </c>
      <c r="L458" s="179" t="n">
        <f aca="false">B458</f>
        <v>555</v>
      </c>
      <c r="M458" s="180" t="n">
        <f aca="false">A458</f>
        <v>476</v>
      </c>
      <c r="N458" s="181" t="n">
        <f aca="false">B458</f>
        <v>555</v>
      </c>
      <c r="O458" s="182" t="n">
        <f aca="false">A458</f>
        <v>476</v>
      </c>
      <c r="P458" s="24"/>
      <c r="Q458" s="196"/>
      <c r="R458" s="197"/>
      <c r="U458" s="171"/>
    </row>
    <row r="459" customFormat="false" ht="15.75" hidden="false" customHeight="true" outlineLevel="0" collapsed="false">
      <c r="A459" s="156" t="n">
        <v>477</v>
      </c>
      <c r="B459" s="157" t="n">
        <v>556</v>
      </c>
      <c r="C459" s="158" t="n">
        <f aca="false">ROUND($P$1*A459,2)</f>
        <v>28178.01</v>
      </c>
      <c r="D459" s="159" t="n">
        <f aca="false">TRUNC(C459/12,2)</f>
        <v>2348.16</v>
      </c>
      <c r="E459" s="160" t="n">
        <f aca="false">TRUNC(D459*$P$3,2)</f>
        <v>260.64</v>
      </c>
      <c r="F459" s="161" t="n">
        <f aca="false">TRUNC(IF(A459&lt;=$A$270,$D$270*$P$5,D459*$P$5),2)</f>
        <v>70.44</v>
      </c>
      <c r="G459" s="162" t="n">
        <f aca="false">TRUNC(IF(A459&lt;=$A$270,$D$270*$P$6,D459*$P$6),2)</f>
        <v>23.48</v>
      </c>
      <c r="H459" s="161" t="n">
        <f aca="false">TRUNC($P$9,2)</f>
        <v>2.29</v>
      </c>
      <c r="I459" s="161" t="n">
        <f aca="false">TRUNC(IF(A459&lt;$A$427,$D$427*$R$10+$P$10,IF(A459&gt;$A$782,$D$782*$R$10+$P$10,D459*$R$10+$P$10)),2)</f>
        <v>81.11</v>
      </c>
      <c r="J459" s="158" t="n">
        <f aca="false">TRUNC(IF(A459&lt;$A$427,($D$427*$R$11)+$P$11,IF(A459&gt;$A$782,$D$782*$R$11+$P$11,D459*$R$11+$P$11)),2)</f>
        <v>203.09</v>
      </c>
      <c r="K459" s="160" t="n">
        <f aca="false">TRUNC(IF(A459&lt;$A$427,$D$427*$R$12+$P$12,IF(A459&gt;$A$782,$D$782*$R$12+$P$12,D459*$R$12+$P$12)),2)</f>
        <v>145.45</v>
      </c>
      <c r="L459" s="163" t="n">
        <f aca="false">B459</f>
        <v>556</v>
      </c>
      <c r="M459" s="164" t="n">
        <f aca="false">A459</f>
        <v>477</v>
      </c>
      <c r="N459" s="165" t="n">
        <f aca="false">B459</f>
        <v>556</v>
      </c>
      <c r="O459" s="166" t="n">
        <f aca="false">A459</f>
        <v>477</v>
      </c>
      <c r="P459" s="24"/>
      <c r="Q459" s="196"/>
      <c r="R459" s="197"/>
      <c r="U459" s="171"/>
    </row>
    <row r="460" customFormat="false" ht="15.75" hidden="false" customHeight="true" outlineLevel="0" collapsed="false">
      <c r="A460" s="172" t="n">
        <v>477</v>
      </c>
      <c r="B460" s="173" t="n">
        <v>557</v>
      </c>
      <c r="C460" s="174" t="n">
        <f aca="false">ROUND($P$1*A460,2)</f>
        <v>28178.01</v>
      </c>
      <c r="D460" s="175" t="n">
        <f aca="false">TRUNC(C460/12,2)</f>
        <v>2348.16</v>
      </c>
      <c r="E460" s="176" t="n">
        <f aca="false">TRUNC(D460*$P$3,2)</f>
        <v>260.64</v>
      </c>
      <c r="F460" s="177" t="n">
        <f aca="false">TRUNC(IF(A460&lt;=$A$270,$D$270*$P$5,D460*$P$5),2)</f>
        <v>70.44</v>
      </c>
      <c r="G460" s="178" t="n">
        <f aca="false">TRUNC(IF(A460&lt;=$A$270,$D$270*$P$6,D460*$P$6),2)</f>
        <v>23.48</v>
      </c>
      <c r="H460" s="177" t="n">
        <f aca="false">TRUNC($P$9,2)</f>
        <v>2.29</v>
      </c>
      <c r="I460" s="177" t="n">
        <f aca="false">TRUNC(IF(A460&lt;$A$427,$D$427*$R$10+$P$10,IF(A460&gt;$A$782,$D$782*$R$10+$P$10,D460*$R$10+$P$10)),2)</f>
        <v>81.11</v>
      </c>
      <c r="J460" s="174" t="n">
        <f aca="false">TRUNC(IF(A460&lt;$A$427,($D$427*$R$11)+$P$11,IF(A460&gt;$A$782,$D$782*$R$11+$P$11,D460*$R$11+$P$11)),2)</f>
        <v>203.09</v>
      </c>
      <c r="K460" s="176" t="n">
        <f aca="false">TRUNC(IF(A460&lt;$A$427,$D$427*$R$12+$P$12,IF(A460&gt;$A$782,$D$782*$R$12+$P$12,D460*$R$12+$P$12)),2)</f>
        <v>145.45</v>
      </c>
      <c r="L460" s="179" t="n">
        <f aca="false">B460</f>
        <v>557</v>
      </c>
      <c r="M460" s="180" t="n">
        <f aca="false">A460</f>
        <v>477</v>
      </c>
      <c r="N460" s="181" t="n">
        <f aca="false">B460</f>
        <v>557</v>
      </c>
      <c r="O460" s="182" t="n">
        <f aca="false">A460</f>
        <v>477</v>
      </c>
      <c r="P460" s="24"/>
      <c r="Q460" s="196"/>
      <c r="R460" s="197"/>
      <c r="U460" s="171"/>
    </row>
    <row r="461" customFormat="false" ht="15.75" hidden="false" customHeight="true" outlineLevel="0" collapsed="false">
      <c r="A461" s="156" t="n">
        <v>478</v>
      </c>
      <c r="B461" s="157" t="n">
        <v>558</v>
      </c>
      <c r="C461" s="158" t="n">
        <f aca="false">ROUND($P$1*A461,2)</f>
        <v>28237.09</v>
      </c>
      <c r="D461" s="159" t="n">
        <f aca="false">TRUNC(C461/12,2)</f>
        <v>2353.09</v>
      </c>
      <c r="E461" s="160" t="n">
        <f aca="false">TRUNC(D461*$P$3,2)</f>
        <v>261.19</v>
      </c>
      <c r="F461" s="161" t="n">
        <f aca="false">TRUNC(IF(A461&lt;=$A$270,$D$270*$P$5,D461*$P$5),2)</f>
        <v>70.59</v>
      </c>
      <c r="G461" s="162" t="n">
        <f aca="false">TRUNC(IF(A461&lt;=$A$270,$D$270*$P$6,D461*$P$6),2)</f>
        <v>23.53</v>
      </c>
      <c r="H461" s="161" t="n">
        <f aca="false">TRUNC($P$9,2)</f>
        <v>2.29</v>
      </c>
      <c r="I461" s="161" t="n">
        <f aca="false">TRUNC(IF(A461&lt;$A$427,$D$427*$R$10+$P$10,IF(A461&gt;$A$782,$D$782*$R$10+$P$10,D461*$R$10+$P$10)),2)</f>
        <v>81.26</v>
      </c>
      <c r="J461" s="158" t="n">
        <f aca="false">TRUNC(IF(A461&lt;$A$427,($D$427*$R$11)+$P$11,IF(A461&gt;$A$782,$D$782*$R$11+$P$11,D461*$R$11+$P$11)),2)</f>
        <v>203.48</v>
      </c>
      <c r="K461" s="160" t="n">
        <f aca="false">TRUNC(IF(A461&lt;$A$427,$D$427*$R$12+$P$12,IF(A461&gt;$A$782,$D$782*$R$12+$P$12,D461*$R$12+$P$12)),2)</f>
        <v>145.75</v>
      </c>
      <c r="L461" s="163" t="n">
        <f aca="false">B461</f>
        <v>558</v>
      </c>
      <c r="M461" s="164" t="n">
        <f aca="false">A461</f>
        <v>478</v>
      </c>
      <c r="N461" s="165" t="n">
        <f aca="false">B461</f>
        <v>558</v>
      </c>
      <c r="O461" s="166" t="n">
        <f aca="false">A461</f>
        <v>478</v>
      </c>
      <c r="P461" s="24"/>
      <c r="Q461" s="196"/>
      <c r="R461" s="197"/>
      <c r="U461" s="171"/>
    </row>
    <row r="462" customFormat="false" ht="15.75" hidden="false" customHeight="true" outlineLevel="0" collapsed="false">
      <c r="A462" s="172" t="n">
        <v>479</v>
      </c>
      <c r="B462" s="173" t="n">
        <v>559</v>
      </c>
      <c r="C462" s="174" t="n">
        <f aca="false">ROUND($P$1*A462,2)</f>
        <v>28296.16</v>
      </c>
      <c r="D462" s="175" t="n">
        <f aca="false">TRUNC(C462/12,2)</f>
        <v>2358.01</v>
      </c>
      <c r="E462" s="176" t="n">
        <f aca="false">TRUNC(D462*$P$3,2)</f>
        <v>261.73</v>
      </c>
      <c r="F462" s="177" t="n">
        <f aca="false">TRUNC(IF(A462&lt;=$A$270,$D$270*$P$5,D462*$P$5),2)</f>
        <v>70.74</v>
      </c>
      <c r="G462" s="178" t="n">
        <f aca="false">TRUNC(IF(A462&lt;=$A$270,$D$270*$P$6,D462*$P$6),2)</f>
        <v>23.58</v>
      </c>
      <c r="H462" s="177" t="n">
        <f aca="false">TRUNC($P$9,2)</f>
        <v>2.29</v>
      </c>
      <c r="I462" s="177" t="n">
        <f aca="false">TRUNC(IF(A462&lt;$A$427,$D$427*$R$10+$P$10,IF(A462&gt;$A$782,$D$782*$R$10+$P$10,D462*$R$10+$P$10)),2)</f>
        <v>81.41</v>
      </c>
      <c r="J462" s="174" t="n">
        <f aca="false">TRUNC(IF(A462&lt;$A$427,($D$427*$R$11)+$P$11,IF(A462&gt;$A$782,$D$782*$R$11+$P$11,D462*$R$11+$P$11)),2)</f>
        <v>203.88</v>
      </c>
      <c r="K462" s="176" t="n">
        <f aca="false">TRUNC(IF(A462&lt;$A$427,$D$427*$R$12+$P$12,IF(A462&gt;$A$782,$D$782*$R$12+$P$12,D462*$R$12+$P$12)),2)</f>
        <v>146.05</v>
      </c>
      <c r="L462" s="179" t="n">
        <f aca="false">B462</f>
        <v>559</v>
      </c>
      <c r="M462" s="180" t="n">
        <f aca="false">A462</f>
        <v>479</v>
      </c>
      <c r="N462" s="181" t="n">
        <f aca="false">B462</f>
        <v>559</v>
      </c>
      <c r="O462" s="182" t="n">
        <f aca="false">A462</f>
        <v>479</v>
      </c>
      <c r="P462" s="24"/>
      <c r="Q462" s="196"/>
      <c r="R462" s="197"/>
      <c r="U462" s="171"/>
    </row>
    <row r="463" customFormat="false" ht="15.75" hidden="false" customHeight="true" outlineLevel="0" collapsed="false">
      <c r="A463" s="156" t="n">
        <v>480</v>
      </c>
      <c r="B463" s="157" t="n">
        <v>560</v>
      </c>
      <c r="C463" s="158" t="n">
        <f aca="false">ROUND($P$1*A463,2)</f>
        <v>28355.23</v>
      </c>
      <c r="D463" s="159" t="n">
        <f aca="false">TRUNC(C463/12,2)</f>
        <v>2362.93</v>
      </c>
      <c r="E463" s="160" t="n">
        <f aca="false">TRUNC(D463*$P$3,2)</f>
        <v>262.28</v>
      </c>
      <c r="F463" s="161" t="n">
        <f aca="false">TRUNC(IF(A463&lt;=$A$270,$D$270*$P$5,D463*$P$5),2)</f>
        <v>70.88</v>
      </c>
      <c r="G463" s="162" t="n">
        <f aca="false">TRUNC(IF(A463&lt;=$A$270,$D$270*$P$6,D463*$P$6),2)</f>
        <v>23.62</v>
      </c>
      <c r="H463" s="161" t="n">
        <f aca="false">TRUNC($P$9,2)</f>
        <v>2.29</v>
      </c>
      <c r="I463" s="161" t="n">
        <f aca="false">TRUNC(IF(A463&lt;$A$427,$D$427*$R$10+$P$10,IF(A463&gt;$A$782,$D$782*$R$10+$P$10,D463*$R$10+$P$10)),2)</f>
        <v>81.55</v>
      </c>
      <c r="J463" s="158" t="n">
        <f aca="false">TRUNC(IF(A463&lt;$A$427,($D$427*$R$11)+$P$11,IF(A463&gt;$A$782,$D$782*$R$11+$P$11,D463*$R$11+$P$11)),2)</f>
        <v>204.27</v>
      </c>
      <c r="K463" s="160" t="n">
        <f aca="false">TRUNC(IF(A463&lt;$A$427,$D$427*$R$12+$P$12,IF(A463&gt;$A$782,$D$782*$R$12+$P$12,D463*$R$12+$P$12)),2)</f>
        <v>146.34</v>
      </c>
      <c r="L463" s="163" t="n">
        <f aca="false">B463</f>
        <v>560</v>
      </c>
      <c r="M463" s="164" t="n">
        <f aca="false">A463</f>
        <v>480</v>
      </c>
      <c r="N463" s="165" t="n">
        <f aca="false">B463</f>
        <v>560</v>
      </c>
      <c r="O463" s="166" t="n">
        <f aca="false">A463</f>
        <v>480</v>
      </c>
      <c r="P463" s="24"/>
      <c r="Q463" s="25"/>
      <c r="R463" s="198"/>
      <c r="U463" s="171"/>
    </row>
    <row r="464" customFormat="false" ht="15.75" hidden="false" customHeight="true" outlineLevel="0" collapsed="false">
      <c r="A464" s="172" t="n">
        <v>480</v>
      </c>
      <c r="B464" s="173" t="n">
        <v>561</v>
      </c>
      <c r="C464" s="174" t="n">
        <f aca="false">ROUND($P$1*A464,2)</f>
        <v>28355.23</v>
      </c>
      <c r="D464" s="175" t="n">
        <f aca="false">TRUNC(C464/12,2)</f>
        <v>2362.93</v>
      </c>
      <c r="E464" s="176" t="n">
        <f aca="false">TRUNC(D464*$P$3,2)</f>
        <v>262.28</v>
      </c>
      <c r="F464" s="177" t="n">
        <f aca="false">TRUNC(IF(A464&lt;=$A$270,$D$270*$P$5,D464*$P$5),2)</f>
        <v>70.88</v>
      </c>
      <c r="G464" s="178" t="n">
        <f aca="false">TRUNC(IF(A464&lt;=$A$270,$D$270*$P$6,D464*$P$6),2)</f>
        <v>23.62</v>
      </c>
      <c r="H464" s="177" t="n">
        <f aca="false">TRUNC($P$9,2)</f>
        <v>2.29</v>
      </c>
      <c r="I464" s="177" t="n">
        <f aca="false">TRUNC(IF(A464&lt;$A$427,$D$427*$R$10+$P$10,IF(A464&gt;$A$782,$D$782*$R$10+$P$10,D464*$R$10+$P$10)),2)</f>
        <v>81.55</v>
      </c>
      <c r="J464" s="174" t="n">
        <f aca="false">TRUNC(IF(A464&lt;$A$427,($D$427*$R$11)+$P$11,IF(A464&gt;$A$782,$D$782*$R$11+$P$11,D464*$R$11+$P$11)),2)</f>
        <v>204.27</v>
      </c>
      <c r="K464" s="176" t="n">
        <f aca="false">TRUNC(IF(A464&lt;$A$427,$D$427*$R$12+$P$12,IF(A464&gt;$A$782,$D$782*$R$12+$P$12,D464*$R$12+$P$12)),2)</f>
        <v>146.34</v>
      </c>
      <c r="L464" s="179" t="n">
        <f aca="false">B464</f>
        <v>561</v>
      </c>
      <c r="M464" s="180" t="n">
        <f aca="false">A464</f>
        <v>480</v>
      </c>
      <c r="N464" s="181" t="n">
        <f aca="false">B464</f>
        <v>561</v>
      </c>
      <c r="O464" s="182" t="n">
        <f aca="false">A464</f>
        <v>480</v>
      </c>
      <c r="P464" s="199"/>
      <c r="Q464" s="199"/>
      <c r="R464" s="197"/>
      <c r="U464" s="171"/>
    </row>
    <row r="465" customFormat="false" ht="15.75" hidden="false" customHeight="true" outlineLevel="0" collapsed="false">
      <c r="A465" s="156" t="n">
        <v>481</v>
      </c>
      <c r="B465" s="157" t="n">
        <v>562</v>
      </c>
      <c r="C465" s="158" t="n">
        <f aca="false">ROUND($P$1*A465,2)</f>
        <v>28414.31</v>
      </c>
      <c r="D465" s="159" t="n">
        <f aca="false">TRUNC(C465/12,2)</f>
        <v>2367.85</v>
      </c>
      <c r="E465" s="160" t="n">
        <f aca="false">TRUNC(D465*$P$3,2)</f>
        <v>262.83</v>
      </c>
      <c r="F465" s="161" t="n">
        <f aca="false">TRUNC(IF(A465&lt;=$A$270,$D$270*$P$5,D465*$P$5),2)</f>
        <v>71.03</v>
      </c>
      <c r="G465" s="162" t="n">
        <f aca="false">TRUNC(IF(A465&lt;=$A$270,$D$270*$P$6,D465*$P$6),2)</f>
        <v>23.67</v>
      </c>
      <c r="H465" s="161" t="n">
        <f aca="false">TRUNC($P$9,2)</f>
        <v>2.29</v>
      </c>
      <c r="I465" s="161" t="n">
        <f aca="false">TRUNC(IF(A465&lt;$A$427,$D$427*$R$10+$P$10,IF(A465&gt;$A$782,$D$782*$R$10+$P$10,D465*$R$10+$P$10)),2)</f>
        <v>81.7</v>
      </c>
      <c r="J465" s="158" t="n">
        <f aca="false">TRUNC(IF(A465&lt;$A$427,($D$427*$R$11)+$P$11,IF(A465&gt;$A$782,$D$782*$R$11+$P$11,D465*$R$11+$P$11)),2)</f>
        <v>204.66</v>
      </c>
      <c r="K465" s="160" t="n">
        <f aca="false">TRUNC(IF(A465&lt;$A$427,$D$427*$R$12+$P$12,IF(A465&gt;$A$782,$D$782*$R$12+$P$12,D465*$R$12+$P$12)),2)</f>
        <v>146.64</v>
      </c>
      <c r="L465" s="163" t="n">
        <f aca="false">B465</f>
        <v>562</v>
      </c>
      <c r="M465" s="164" t="n">
        <f aca="false">A465</f>
        <v>481</v>
      </c>
      <c r="N465" s="165" t="n">
        <f aca="false">B465</f>
        <v>562</v>
      </c>
      <c r="O465" s="166" t="n">
        <f aca="false">A465</f>
        <v>481</v>
      </c>
      <c r="P465" s="24"/>
      <c r="Q465" s="196"/>
      <c r="R465" s="197"/>
      <c r="U465" s="171"/>
    </row>
    <row r="466" customFormat="false" ht="15.75" hidden="false" customHeight="true" outlineLevel="0" collapsed="false">
      <c r="A466" s="172" t="n">
        <v>482</v>
      </c>
      <c r="B466" s="173" t="n">
        <v>563</v>
      </c>
      <c r="C466" s="174" t="n">
        <f aca="false">ROUND($P$1*A466,2)</f>
        <v>28473.38</v>
      </c>
      <c r="D466" s="175" t="n">
        <f aca="false">TRUNC(C466/12,2)</f>
        <v>2372.78</v>
      </c>
      <c r="E466" s="176" t="n">
        <f aca="false">TRUNC(D466*$P$3,2)</f>
        <v>263.37</v>
      </c>
      <c r="F466" s="177" t="n">
        <f aca="false">TRUNC(IF(A466&lt;=$A$270,$D$270*$P$5,D466*$P$5),2)</f>
        <v>71.18</v>
      </c>
      <c r="G466" s="178" t="n">
        <f aca="false">TRUNC(IF(A466&lt;=$A$270,$D$270*$P$6,D466*$P$6),2)</f>
        <v>23.72</v>
      </c>
      <c r="H466" s="177" t="n">
        <f aca="false">TRUNC($P$9,2)</f>
        <v>2.29</v>
      </c>
      <c r="I466" s="177" t="n">
        <f aca="false">TRUNC(IF(A466&lt;$A$427,$D$427*$R$10+$P$10,IF(A466&gt;$A$782,$D$782*$R$10+$P$10,D466*$R$10+$P$10)),2)</f>
        <v>81.85</v>
      </c>
      <c r="J466" s="174" t="n">
        <f aca="false">TRUNC(IF(A466&lt;$A$427,($D$427*$R$11)+$P$11,IF(A466&gt;$A$782,$D$782*$R$11+$P$11,D466*$R$11+$P$11)),2)</f>
        <v>205.06</v>
      </c>
      <c r="K466" s="176" t="n">
        <f aca="false">TRUNC(IF(A466&lt;$A$427,$D$427*$R$12+$P$12,IF(A466&gt;$A$782,$D$782*$R$12+$P$12,D466*$R$12+$P$12)),2)</f>
        <v>146.93</v>
      </c>
      <c r="L466" s="179" t="n">
        <f aca="false">B466</f>
        <v>563</v>
      </c>
      <c r="M466" s="180" t="n">
        <f aca="false">A466</f>
        <v>482</v>
      </c>
      <c r="N466" s="181" t="n">
        <f aca="false">B466</f>
        <v>563</v>
      </c>
      <c r="O466" s="182" t="n">
        <f aca="false">A466</f>
        <v>482</v>
      </c>
      <c r="P466" s="24"/>
      <c r="Q466" s="196"/>
      <c r="R466" s="197"/>
      <c r="U466" s="171"/>
    </row>
    <row r="467" customFormat="false" ht="15.75" hidden="false" customHeight="true" outlineLevel="0" collapsed="false">
      <c r="A467" s="156" t="n">
        <v>483</v>
      </c>
      <c r="B467" s="157" t="n">
        <v>564</v>
      </c>
      <c r="C467" s="158" t="n">
        <f aca="false">ROUND($P$1*A467,2)</f>
        <v>28532.45</v>
      </c>
      <c r="D467" s="159" t="n">
        <f aca="false">TRUNC(C467/12,2)</f>
        <v>2377.7</v>
      </c>
      <c r="E467" s="160" t="n">
        <f aca="false">TRUNC(D467*$P$3,2)</f>
        <v>263.92</v>
      </c>
      <c r="F467" s="161" t="n">
        <f aca="false">TRUNC(IF(A467&lt;=$A$270,$D$270*$P$5,D467*$P$5),2)</f>
        <v>71.33</v>
      </c>
      <c r="G467" s="162" t="n">
        <f aca="false">TRUNC(IF(A467&lt;=$A$270,$D$270*$P$6,D467*$P$6),2)</f>
        <v>23.77</v>
      </c>
      <c r="H467" s="161" t="n">
        <f aca="false">TRUNC($P$9,2)</f>
        <v>2.29</v>
      </c>
      <c r="I467" s="161" t="n">
        <f aca="false">TRUNC(IF(A467&lt;$A$427,$D$427*$R$10+$P$10,IF(A467&gt;$A$782,$D$782*$R$10+$P$10,D467*$R$10+$P$10)),2)</f>
        <v>82</v>
      </c>
      <c r="J467" s="158" t="n">
        <f aca="false">TRUNC(IF(A467&lt;$A$427,($D$427*$R$11)+$P$11,IF(A467&gt;$A$782,$D$782*$R$11+$P$11,D467*$R$11+$P$11)),2)</f>
        <v>205.45</v>
      </c>
      <c r="K467" s="160" t="n">
        <f aca="false">TRUNC(IF(A467&lt;$A$427,$D$427*$R$12+$P$12,IF(A467&gt;$A$782,$D$782*$R$12+$P$12,D467*$R$12+$P$12)),2)</f>
        <v>147.23</v>
      </c>
      <c r="L467" s="163" t="n">
        <f aca="false">B467</f>
        <v>564</v>
      </c>
      <c r="M467" s="164" t="n">
        <f aca="false">A467</f>
        <v>483</v>
      </c>
      <c r="N467" s="165" t="n">
        <f aca="false">B467</f>
        <v>564</v>
      </c>
      <c r="O467" s="166" t="n">
        <f aca="false">A467</f>
        <v>483</v>
      </c>
      <c r="P467" s="24"/>
      <c r="Q467" s="196"/>
      <c r="R467" s="197"/>
      <c r="U467" s="171"/>
    </row>
    <row r="468" customFormat="false" ht="15.75" hidden="false" customHeight="true" outlineLevel="0" collapsed="false">
      <c r="A468" s="172" t="n">
        <v>483</v>
      </c>
      <c r="B468" s="173" t="n">
        <v>565</v>
      </c>
      <c r="C468" s="174" t="n">
        <f aca="false">ROUND($P$1*A468,2)</f>
        <v>28532.45</v>
      </c>
      <c r="D468" s="175" t="n">
        <f aca="false">TRUNC(C468/12,2)</f>
        <v>2377.7</v>
      </c>
      <c r="E468" s="176" t="n">
        <f aca="false">TRUNC(D468*$P$3,2)</f>
        <v>263.92</v>
      </c>
      <c r="F468" s="177" t="n">
        <f aca="false">TRUNC(IF(A468&lt;=$A$270,$D$270*$P$5,D468*$P$5),2)</f>
        <v>71.33</v>
      </c>
      <c r="G468" s="178" t="n">
        <f aca="false">TRUNC(IF(A468&lt;=$A$270,$D$270*$P$6,D468*$P$6),2)</f>
        <v>23.77</v>
      </c>
      <c r="H468" s="177" t="n">
        <f aca="false">TRUNC($P$9,2)</f>
        <v>2.29</v>
      </c>
      <c r="I468" s="177" t="n">
        <f aca="false">TRUNC(IF(A468&lt;$A$427,$D$427*$R$10+$P$10,IF(A468&gt;$A$782,$D$782*$R$10+$P$10,D468*$R$10+$P$10)),2)</f>
        <v>82</v>
      </c>
      <c r="J468" s="174" t="n">
        <f aca="false">TRUNC(IF(A468&lt;$A$427,($D$427*$R$11)+$P$11,IF(A468&gt;$A$782,$D$782*$R$11+$P$11,D468*$R$11+$P$11)),2)</f>
        <v>205.45</v>
      </c>
      <c r="K468" s="176" t="n">
        <f aca="false">TRUNC(IF(A468&lt;$A$427,$D$427*$R$12+$P$12,IF(A468&gt;$A$782,$D$782*$R$12+$P$12,D468*$R$12+$P$12)),2)</f>
        <v>147.23</v>
      </c>
      <c r="L468" s="179" t="n">
        <f aca="false">B468</f>
        <v>565</v>
      </c>
      <c r="M468" s="180" t="n">
        <f aca="false">A468</f>
        <v>483</v>
      </c>
      <c r="N468" s="181" t="n">
        <f aca="false">B468</f>
        <v>565</v>
      </c>
      <c r="O468" s="182" t="n">
        <f aca="false">A468</f>
        <v>483</v>
      </c>
      <c r="P468" s="24"/>
      <c r="Q468" s="196"/>
      <c r="R468" s="197"/>
      <c r="U468" s="171"/>
    </row>
    <row r="469" customFormat="false" ht="15.75" hidden="false" customHeight="true" outlineLevel="0" collapsed="false">
      <c r="A469" s="156" t="n">
        <v>484</v>
      </c>
      <c r="B469" s="157" t="n">
        <v>566</v>
      </c>
      <c r="C469" s="158" t="n">
        <f aca="false">ROUND($P$1*A469,2)</f>
        <v>28591.53</v>
      </c>
      <c r="D469" s="159" t="n">
        <f aca="false">TRUNC(C469/12,2)</f>
        <v>2382.62</v>
      </c>
      <c r="E469" s="160" t="n">
        <f aca="false">TRUNC(D469*$P$3,2)</f>
        <v>264.47</v>
      </c>
      <c r="F469" s="161" t="n">
        <f aca="false">TRUNC(IF(A469&lt;=$A$270,$D$270*$P$5,D469*$P$5),2)</f>
        <v>71.47</v>
      </c>
      <c r="G469" s="162" t="n">
        <f aca="false">TRUNC(IF(A469&lt;=$A$270,$D$270*$P$6,D469*$P$6),2)</f>
        <v>23.82</v>
      </c>
      <c r="H469" s="161" t="n">
        <f aca="false">TRUNC($P$9,2)</f>
        <v>2.29</v>
      </c>
      <c r="I469" s="161" t="n">
        <f aca="false">TRUNC(IF(A469&lt;$A$427,$D$427*$R$10+$P$10,IF(A469&gt;$A$782,$D$782*$R$10+$P$10,D469*$R$10+$P$10)),2)</f>
        <v>82.14</v>
      </c>
      <c r="J469" s="158" t="n">
        <f aca="false">TRUNC(IF(A469&lt;$A$427,($D$427*$R$11)+$P$11,IF(A469&gt;$A$782,$D$782*$R$11+$P$11,D469*$R$11+$P$11)),2)</f>
        <v>205.84</v>
      </c>
      <c r="K469" s="160" t="n">
        <f aca="false">TRUNC(IF(A469&lt;$A$427,$D$427*$R$12+$P$12,IF(A469&gt;$A$782,$D$782*$R$12+$P$12,D469*$R$12+$P$12)),2)</f>
        <v>147.52</v>
      </c>
      <c r="L469" s="163" t="n">
        <f aca="false">B469</f>
        <v>566</v>
      </c>
      <c r="M469" s="164" t="n">
        <f aca="false">A469</f>
        <v>484</v>
      </c>
      <c r="N469" s="165" t="n">
        <f aca="false">B469</f>
        <v>566</v>
      </c>
      <c r="O469" s="166" t="n">
        <f aca="false">A469</f>
        <v>484</v>
      </c>
      <c r="P469" s="24"/>
      <c r="Q469" s="196"/>
      <c r="R469" s="197"/>
      <c r="U469" s="171"/>
    </row>
    <row r="470" customFormat="false" ht="15.75" hidden="false" customHeight="true" outlineLevel="0" collapsed="false">
      <c r="A470" s="172" t="n">
        <v>485</v>
      </c>
      <c r="B470" s="173" t="n">
        <v>567</v>
      </c>
      <c r="C470" s="174" t="n">
        <f aca="false">ROUND($P$1*A470,2)</f>
        <v>28650.6</v>
      </c>
      <c r="D470" s="175" t="n">
        <f aca="false">TRUNC(C470/12,2)</f>
        <v>2387.55</v>
      </c>
      <c r="E470" s="176" t="n">
        <f aca="false">TRUNC(D470*$P$3,2)</f>
        <v>265.01</v>
      </c>
      <c r="F470" s="177" t="n">
        <f aca="false">TRUNC(IF(A470&lt;=$A$270,$D$270*$P$5,D470*$P$5),2)</f>
        <v>71.62</v>
      </c>
      <c r="G470" s="178" t="n">
        <f aca="false">TRUNC(IF(A470&lt;=$A$270,$D$270*$P$6,D470*$P$6),2)</f>
        <v>23.87</v>
      </c>
      <c r="H470" s="177" t="n">
        <f aca="false">TRUNC($P$9,2)</f>
        <v>2.29</v>
      </c>
      <c r="I470" s="177" t="n">
        <f aca="false">TRUNC(IF(A470&lt;$A$427,$D$427*$R$10+$P$10,IF(A470&gt;$A$782,$D$782*$R$10+$P$10,D470*$R$10+$P$10)),2)</f>
        <v>82.29</v>
      </c>
      <c r="J470" s="174" t="n">
        <f aca="false">TRUNC(IF(A470&lt;$A$427,($D$427*$R$11)+$P$11,IF(A470&gt;$A$782,$D$782*$R$11+$P$11,D470*$R$11+$P$11)),2)</f>
        <v>206.24</v>
      </c>
      <c r="K470" s="176" t="n">
        <f aca="false">TRUNC(IF(A470&lt;$A$427,$D$427*$R$12+$P$12,IF(A470&gt;$A$782,$D$782*$R$12+$P$12,D470*$R$12+$P$12)),2)</f>
        <v>147.82</v>
      </c>
      <c r="L470" s="179" t="n">
        <f aca="false">B470</f>
        <v>567</v>
      </c>
      <c r="M470" s="180" t="n">
        <f aca="false">A470</f>
        <v>485</v>
      </c>
      <c r="N470" s="181" t="n">
        <f aca="false">B470</f>
        <v>567</v>
      </c>
      <c r="O470" s="182" t="n">
        <f aca="false">A470</f>
        <v>485</v>
      </c>
      <c r="P470" s="24"/>
      <c r="Q470" s="196"/>
      <c r="R470" s="197"/>
      <c r="U470" s="171"/>
    </row>
    <row r="471" customFormat="false" ht="15.75" hidden="false" customHeight="true" outlineLevel="0" collapsed="false">
      <c r="A471" s="156" t="n">
        <v>486</v>
      </c>
      <c r="B471" s="157" t="n">
        <v>568</v>
      </c>
      <c r="C471" s="158" t="n">
        <f aca="false">ROUND($P$1*A471,2)</f>
        <v>28709.67</v>
      </c>
      <c r="D471" s="159" t="n">
        <f aca="false">TRUNC(C471/12,2)</f>
        <v>2392.47</v>
      </c>
      <c r="E471" s="160" t="n">
        <f aca="false">TRUNC(D471*$P$3,2)</f>
        <v>265.56</v>
      </c>
      <c r="F471" s="161" t="n">
        <f aca="false">TRUNC(IF(A471&lt;=$A$270,$D$270*$P$5,D471*$P$5),2)</f>
        <v>71.77</v>
      </c>
      <c r="G471" s="162" t="n">
        <f aca="false">TRUNC(IF(A471&lt;=$A$270,$D$270*$P$6,D471*$P$6),2)</f>
        <v>23.92</v>
      </c>
      <c r="H471" s="161" t="n">
        <f aca="false">TRUNC($P$9,2)</f>
        <v>2.29</v>
      </c>
      <c r="I471" s="161" t="n">
        <f aca="false">TRUNC(IF(A471&lt;$A$427,$D$427*$R$10+$P$10,IF(A471&gt;$A$782,$D$782*$R$10+$P$10,D471*$R$10+$P$10)),2)</f>
        <v>82.44</v>
      </c>
      <c r="J471" s="158" t="n">
        <f aca="false">TRUNC(IF(A471&lt;$A$427,($D$427*$R$11)+$P$11,IF(A471&gt;$A$782,$D$782*$R$11+$P$11,D471*$R$11+$P$11)),2)</f>
        <v>206.63</v>
      </c>
      <c r="K471" s="160" t="n">
        <f aca="false">TRUNC(IF(A471&lt;$A$427,$D$427*$R$12+$P$12,IF(A471&gt;$A$782,$D$782*$R$12+$P$12,D471*$R$12+$P$12)),2)</f>
        <v>148.11</v>
      </c>
      <c r="L471" s="163" t="n">
        <f aca="false">B471</f>
        <v>568</v>
      </c>
      <c r="M471" s="164" t="n">
        <f aca="false">A471</f>
        <v>486</v>
      </c>
      <c r="N471" s="165" t="n">
        <f aca="false">B471</f>
        <v>568</v>
      </c>
      <c r="O471" s="166" t="n">
        <f aca="false">A471</f>
        <v>486</v>
      </c>
      <c r="P471" s="24"/>
      <c r="Q471" s="196"/>
      <c r="R471" s="197"/>
      <c r="U471" s="171"/>
    </row>
    <row r="472" customFormat="false" ht="15.75" hidden="false" customHeight="true" outlineLevel="0" collapsed="false">
      <c r="A472" s="172" t="n">
        <v>486</v>
      </c>
      <c r="B472" s="173" t="n">
        <v>569</v>
      </c>
      <c r="C472" s="174" t="n">
        <f aca="false">ROUND($P$1*A472,2)</f>
        <v>28709.67</v>
      </c>
      <c r="D472" s="175" t="n">
        <f aca="false">TRUNC(C472/12,2)</f>
        <v>2392.47</v>
      </c>
      <c r="E472" s="176" t="n">
        <f aca="false">TRUNC(D472*$P$3,2)</f>
        <v>265.56</v>
      </c>
      <c r="F472" s="177" t="n">
        <f aca="false">TRUNC(IF(A472&lt;=$A$270,$D$270*$P$5,D472*$P$5),2)</f>
        <v>71.77</v>
      </c>
      <c r="G472" s="178" t="n">
        <f aca="false">TRUNC(IF(A472&lt;=$A$270,$D$270*$P$6,D472*$P$6),2)</f>
        <v>23.92</v>
      </c>
      <c r="H472" s="177" t="n">
        <f aca="false">TRUNC($P$9,2)</f>
        <v>2.29</v>
      </c>
      <c r="I472" s="177" t="n">
        <f aca="false">TRUNC(IF(A472&lt;$A$427,$D$427*$R$10+$P$10,IF(A472&gt;$A$782,$D$782*$R$10+$P$10,D472*$R$10+$P$10)),2)</f>
        <v>82.44</v>
      </c>
      <c r="J472" s="174" t="n">
        <f aca="false">TRUNC(IF(A472&lt;$A$427,($D$427*$R$11)+$P$11,IF(A472&gt;$A$782,$D$782*$R$11+$P$11,D472*$R$11+$P$11)),2)</f>
        <v>206.63</v>
      </c>
      <c r="K472" s="176" t="n">
        <f aca="false">TRUNC(IF(A472&lt;$A$427,$D$427*$R$12+$P$12,IF(A472&gt;$A$782,$D$782*$R$12+$P$12,D472*$R$12+$P$12)),2)</f>
        <v>148.11</v>
      </c>
      <c r="L472" s="179" t="n">
        <f aca="false">B472</f>
        <v>569</v>
      </c>
      <c r="M472" s="180" t="n">
        <f aca="false">A472</f>
        <v>486</v>
      </c>
      <c r="N472" s="181" t="n">
        <f aca="false">B472</f>
        <v>569</v>
      </c>
      <c r="O472" s="182" t="n">
        <f aca="false">A472</f>
        <v>486</v>
      </c>
      <c r="P472" s="24"/>
      <c r="Q472" s="196"/>
      <c r="R472" s="197"/>
      <c r="U472" s="171"/>
    </row>
    <row r="473" customFormat="false" ht="15.75" hidden="false" customHeight="true" outlineLevel="0" collapsed="false">
      <c r="A473" s="156" t="n">
        <v>487</v>
      </c>
      <c r="B473" s="157" t="n">
        <v>570</v>
      </c>
      <c r="C473" s="158" t="n">
        <f aca="false">ROUND($P$1*A473,2)</f>
        <v>28768.75</v>
      </c>
      <c r="D473" s="159" t="n">
        <f aca="false">TRUNC(C473/12,2)</f>
        <v>2397.39</v>
      </c>
      <c r="E473" s="160" t="n">
        <f aca="false">TRUNC(D473*$P$3,2)</f>
        <v>266.11</v>
      </c>
      <c r="F473" s="161" t="n">
        <f aca="false">TRUNC(IF(A473&lt;=$A$270,$D$270*$P$5,D473*$P$5),2)</f>
        <v>71.92</v>
      </c>
      <c r="G473" s="162" t="n">
        <f aca="false">TRUNC(IF(A473&lt;=$A$270,$D$270*$P$6,D473*$P$6),2)</f>
        <v>23.97</v>
      </c>
      <c r="H473" s="161" t="n">
        <f aca="false">TRUNC($P$9,2)</f>
        <v>2.29</v>
      </c>
      <c r="I473" s="161" t="n">
        <f aca="false">TRUNC(IF(A473&lt;$A$427,$D$427*$R$10+$P$10,IF(A473&gt;$A$782,$D$782*$R$10+$P$10,D473*$R$10+$P$10)),2)</f>
        <v>82.59</v>
      </c>
      <c r="J473" s="158" t="n">
        <f aca="false">TRUNC(IF(A473&lt;$A$427,($D$427*$R$11)+$P$11,IF(A473&gt;$A$782,$D$782*$R$11+$P$11,D473*$R$11+$P$11)),2)</f>
        <v>207.03</v>
      </c>
      <c r="K473" s="160" t="n">
        <f aca="false">TRUNC(IF(A473&lt;$A$427,$D$427*$R$12+$P$12,IF(A473&gt;$A$782,$D$782*$R$12+$P$12,D473*$R$12+$P$12)),2)</f>
        <v>148.41</v>
      </c>
      <c r="L473" s="163" t="n">
        <f aca="false">B473</f>
        <v>570</v>
      </c>
      <c r="M473" s="164" t="n">
        <f aca="false">A473</f>
        <v>487</v>
      </c>
      <c r="N473" s="165" t="n">
        <f aca="false">B473</f>
        <v>570</v>
      </c>
      <c r="O473" s="166" t="n">
        <f aca="false">A473</f>
        <v>487</v>
      </c>
      <c r="P473" s="24"/>
      <c r="Q473" s="196"/>
      <c r="R473" s="197"/>
      <c r="U473" s="171"/>
    </row>
    <row r="474" customFormat="false" ht="15.75" hidden="false" customHeight="true" outlineLevel="0" collapsed="false">
      <c r="A474" s="172" t="n">
        <v>488</v>
      </c>
      <c r="B474" s="173" t="n">
        <v>571</v>
      </c>
      <c r="C474" s="174" t="n">
        <f aca="false">ROUND($P$1*A474,2)</f>
        <v>28827.82</v>
      </c>
      <c r="D474" s="175" t="n">
        <f aca="false">TRUNC(C474/12,2)</f>
        <v>2402.31</v>
      </c>
      <c r="E474" s="176" t="n">
        <f aca="false">TRUNC(D474*$P$3,2)</f>
        <v>266.65</v>
      </c>
      <c r="F474" s="177" t="n">
        <f aca="false">TRUNC(IF(A474&lt;=$A$270,$D$270*$P$5,D474*$P$5),2)</f>
        <v>72.06</v>
      </c>
      <c r="G474" s="178" t="n">
        <f aca="false">TRUNC(IF(A474&lt;=$A$270,$D$270*$P$6,D474*$P$6),2)</f>
        <v>24.02</v>
      </c>
      <c r="H474" s="177" t="n">
        <f aca="false">TRUNC($P$9,2)</f>
        <v>2.29</v>
      </c>
      <c r="I474" s="177" t="n">
        <f aca="false">TRUNC(IF(A474&lt;$A$427,$D$427*$R$10+$P$10,IF(A474&gt;$A$782,$D$782*$R$10+$P$10,D474*$R$10+$P$10)),2)</f>
        <v>82.73</v>
      </c>
      <c r="J474" s="174" t="n">
        <f aca="false">TRUNC(IF(A474&lt;$A$427,($D$427*$R$11)+$P$11,IF(A474&gt;$A$782,$D$782*$R$11+$P$11,D474*$R$11+$P$11)),2)</f>
        <v>207.42</v>
      </c>
      <c r="K474" s="176" t="n">
        <f aca="false">TRUNC(IF(A474&lt;$A$427,$D$427*$R$12+$P$12,IF(A474&gt;$A$782,$D$782*$R$12+$P$12,D474*$R$12+$P$12)),2)</f>
        <v>148.7</v>
      </c>
      <c r="L474" s="179" t="n">
        <f aca="false">B474</f>
        <v>571</v>
      </c>
      <c r="M474" s="180" t="n">
        <f aca="false">A474</f>
        <v>488</v>
      </c>
      <c r="N474" s="181" t="n">
        <f aca="false">B474</f>
        <v>571</v>
      </c>
      <c r="O474" s="182" t="n">
        <f aca="false">A474</f>
        <v>488</v>
      </c>
      <c r="P474" s="24"/>
      <c r="Q474" s="196"/>
      <c r="R474" s="197"/>
      <c r="U474" s="171"/>
    </row>
    <row r="475" customFormat="false" ht="15.75" hidden="false" customHeight="true" outlineLevel="0" collapsed="false">
      <c r="A475" s="156" t="n">
        <v>488</v>
      </c>
      <c r="B475" s="157" t="n">
        <v>572</v>
      </c>
      <c r="C475" s="158" t="n">
        <f aca="false">ROUND($P$1*A475,2)</f>
        <v>28827.82</v>
      </c>
      <c r="D475" s="159" t="n">
        <f aca="false">TRUNC(C475/12,2)</f>
        <v>2402.31</v>
      </c>
      <c r="E475" s="160" t="n">
        <f aca="false">TRUNC(D475*$P$3,2)</f>
        <v>266.65</v>
      </c>
      <c r="F475" s="161" t="n">
        <f aca="false">TRUNC(IF(A475&lt;=$A$270,$D$270*$P$5,D475*$P$5),2)</f>
        <v>72.06</v>
      </c>
      <c r="G475" s="162" t="n">
        <f aca="false">TRUNC(IF(A475&lt;=$A$270,$D$270*$P$6,D475*$P$6),2)</f>
        <v>24.02</v>
      </c>
      <c r="H475" s="161" t="n">
        <f aca="false">TRUNC($P$9,2)</f>
        <v>2.29</v>
      </c>
      <c r="I475" s="161" t="n">
        <f aca="false">TRUNC(IF(A475&lt;$A$427,$D$427*$R$10+$P$10,IF(A475&gt;$A$782,$D$782*$R$10+$P$10,D475*$R$10+$P$10)),2)</f>
        <v>82.73</v>
      </c>
      <c r="J475" s="158" t="n">
        <f aca="false">TRUNC(IF(A475&lt;$A$427,($D$427*$R$11)+$P$11,IF(A475&gt;$A$782,$D$782*$R$11+$P$11,D475*$R$11+$P$11)),2)</f>
        <v>207.42</v>
      </c>
      <c r="K475" s="160" t="n">
        <f aca="false">TRUNC(IF(A475&lt;$A$427,$D$427*$R$12+$P$12,IF(A475&gt;$A$782,$D$782*$R$12+$P$12,D475*$R$12+$P$12)),2)</f>
        <v>148.7</v>
      </c>
      <c r="L475" s="163" t="n">
        <f aca="false">B475</f>
        <v>572</v>
      </c>
      <c r="M475" s="164" t="n">
        <f aca="false">A475</f>
        <v>488</v>
      </c>
      <c r="N475" s="165" t="n">
        <f aca="false">B475</f>
        <v>572</v>
      </c>
      <c r="O475" s="166" t="n">
        <f aca="false">A475</f>
        <v>488</v>
      </c>
      <c r="P475" s="24"/>
      <c r="Q475" s="196"/>
      <c r="R475" s="197"/>
      <c r="U475" s="171"/>
    </row>
    <row r="476" customFormat="false" ht="15.75" hidden="false" customHeight="true" outlineLevel="0" collapsed="false">
      <c r="A476" s="172" t="n">
        <v>489</v>
      </c>
      <c r="B476" s="173" t="n">
        <v>573</v>
      </c>
      <c r="C476" s="174" t="n">
        <f aca="false">ROUND($P$1*A476,2)</f>
        <v>28886.89</v>
      </c>
      <c r="D476" s="175" t="n">
        <f aca="false">TRUNC(C476/12,2)</f>
        <v>2407.24</v>
      </c>
      <c r="E476" s="176" t="n">
        <f aca="false">TRUNC(D476*$P$3,2)</f>
        <v>267.2</v>
      </c>
      <c r="F476" s="177" t="n">
        <f aca="false">TRUNC(IF(A476&lt;=$A$270,$D$270*$P$5,D476*$P$5),2)</f>
        <v>72.21</v>
      </c>
      <c r="G476" s="178" t="n">
        <f aca="false">TRUNC(IF(A476&lt;=$A$270,$D$270*$P$6,D476*$P$6),2)</f>
        <v>24.07</v>
      </c>
      <c r="H476" s="177" t="n">
        <f aca="false">TRUNC($P$9,2)</f>
        <v>2.29</v>
      </c>
      <c r="I476" s="177" t="n">
        <f aca="false">TRUNC(IF(A476&lt;$A$427,$D$427*$R$10+$P$10,IF(A476&gt;$A$782,$D$782*$R$10+$P$10,D476*$R$10+$P$10)),2)</f>
        <v>82.88</v>
      </c>
      <c r="J476" s="174" t="n">
        <f aca="false">TRUNC(IF(A476&lt;$A$427,($D$427*$R$11)+$P$11,IF(A476&gt;$A$782,$D$782*$R$11+$P$11,D476*$R$11+$P$11)),2)</f>
        <v>207.81</v>
      </c>
      <c r="K476" s="176" t="n">
        <f aca="false">TRUNC(IF(A476&lt;$A$427,$D$427*$R$12+$P$12,IF(A476&gt;$A$782,$D$782*$R$12+$P$12,D476*$R$12+$P$12)),2)</f>
        <v>149</v>
      </c>
      <c r="L476" s="179" t="n">
        <f aca="false">B476</f>
        <v>573</v>
      </c>
      <c r="M476" s="180" t="n">
        <f aca="false">A476</f>
        <v>489</v>
      </c>
      <c r="N476" s="181" t="n">
        <f aca="false">B476</f>
        <v>573</v>
      </c>
      <c r="O476" s="182" t="n">
        <f aca="false">A476</f>
        <v>489</v>
      </c>
      <c r="P476" s="24"/>
      <c r="Q476" s="196"/>
      <c r="R476" s="197"/>
      <c r="U476" s="171"/>
    </row>
    <row r="477" customFormat="false" ht="15.75" hidden="false" customHeight="true" outlineLevel="0" collapsed="false">
      <c r="A477" s="156" t="n">
        <v>490</v>
      </c>
      <c r="B477" s="157" t="n">
        <v>574</v>
      </c>
      <c r="C477" s="158" t="n">
        <f aca="false">ROUND($P$1*A477,2)</f>
        <v>28945.97</v>
      </c>
      <c r="D477" s="159" t="n">
        <f aca="false">TRUNC(C477/12,2)</f>
        <v>2412.16</v>
      </c>
      <c r="E477" s="160" t="n">
        <f aca="false">TRUNC(D477*$P$3,2)</f>
        <v>267.74</v>
      </c>
      <c r="F477" s="161" t="n">
        <f aca="false">TRUNC(IF(A477&lt;=$A$270,$D$270*$P$5,D477*$P$5),2)</f>
        <v>72.36</v>
      </c>
      <c r="G477" s="162" t="n">
        <f aca="false">TRUNC(IF(A477&lt;=$A$270,$D$270*$P$6,D477*$P$6),2)</f>
        <v>24.12</v>
      </c>
      <c r="H477" s="161" t="n">
        <f aca="false">TRUNC($P$9,2)</f>
        <v>2.29</v>
      </c>
      <c r="I477" s="161" t="n">
        <f aca="false">TRUNC(IF(A477&lt;$A$427,$D$427*$R$10+$P$10,IF(A477&gt;$A$782,$D$782*$R$10+$P$10,D477*$R$10+$P$10)),2)</f>
        <v>83.03</v>
      </c>
      <c r="J477" s="158" t="n">
        <f aca="false">TRUNC(IF(A477&lt;$A$427,($D$427*$R$11)+$P$11,IF(A477&gt;$A$782,$D$782*$R$11+$P$11,D477*$R$11+$P$11)),2)</f>
        <v>208.21</v>
      </c>
      <c r="K477" s="160" t="n">
        <f aca="false">TRUNC(IF(A477&lt;$A$427,$D$427*$R$12+$P$12,IF(A477&gt;$A$782,$D$782*$R$12+$P$12,D477*$R$12+$P$12)),2)</f>
        <v>149.29</v>
      </c>
      <c r="L477" s="163" t="n">
        <f aca="false">B477</f>
        <v>574</v>
      </c>
      <c r="M477" s="164" t="n">
        <f aca="false">A477</f>
        <v>490</v>
      </c>
      <c r="N477" s="165" t="n">
        <f aca="false">B477</f>
        <v>574</v>
      </c>
      <c r="O477" s="166" t="n">
        <f aca="false">A477</f>
        <v>490</v>
      </c>
      <c r="P477" s="24"/>
      <c r="Q477" s="196"/>
      <c r="R477" s="197"/>
      <c r="U477" s="171"/>
    </row>
    <row r="478" customFormat="false" ht="15.75" hidden="false" customHeight="true" outlineLevel="0" collapsed="false">
      <c r="A478" s="172" t="n">
        <v>491</v>
      </c>
      <c r="B478" s="173" t="n">
        <v>575</v>
      </c>
      <c r="C478" s="174" t="n">
        <f aca="false">ROUND($P$1*A478,2)</f>
        <v>29005.04</v>
      </c>
      <c r="D478" s="175" t="n">
        <f aca="false">TRUNC(C478/12,2)</f>
        <v>2417.08</v>
      </c>
      <c r="E478" s="176" t="n">
        <f aca="false">TRUNC(D478*$P$3,2)</f>
        <v>268.29</v>
      </c>
      <c r="F478" s="177" t="n">
        <f aca="false">TRUNC(IF(A478&lt;=$A$270,$D$270*$P$5,D478*$P$5),2)</f>
        <v>72.51</v>
      </c>
      <c r="G478" s="178" t="n">
        <f aca="false">TRUNC(IF(A478&lt;=$A$270,$D$270*$P$6,D478*$P$6),2)</f>
        <v>24.17</v>
      </c>
      <c r="H478" s="177" t="n">
        <f aca="false">TRUNC($P$9,2)</f>
        <v>2.29</v>
      </c>
      <c r="I478" s="177" t="n">
        <f aca="false">TRUNC(IF(A478&lt;$A$427,$D$427*$R$10+$P$10,IF(A478&gt;$A$782,$D$782*$R$10+$P$10,D478*$R$10+$P$10)),2)</f>
        <v>83.18</v>
      </c>
      <c r="J478" s="174" t="n">
        <f aca="false">TRUNC(IF(A478&lt;$A$427,($D$427*$R$11)+$P$11,IF(A478&gt;$A$782,$D$782*$R$11+$P$11,D478*$R$11+$P$11)),2)</f>
        <v>208.6</v>
      </c>
      <c r="K478" s="176" t="n">
        <f aca="false">TRUNC(IF(A478&lt;$A$427,$D$427*$R$12+$P$12,IF(A478&gt;$A$782,$D$782*$R$12+$P$12,D478*$R$12+$P$12)),2)</f>
        <v>149.59</v>
      </c>
      <c r="L478" s="179" t="n">
        <f aca="false">B478</f>
        <v>575</v>
      </c>
      <c r="M478" s="180" t="n">
        <f aca="false">A478</f>
        <v>491</v>
      </c>
      <c r="N478" s="181" t="n">
        <f aca="false">B478</f>
        <v>575</v>
      </c>
      <c r="O478" s="182" t="n">
        <f aca="false">A478</f>
        <v>491</v>
      </c>
      <c r="P478" s="24"/>
      <c r="Q478" s="196"/>
      <c r="R478" s="197"/>
      <c r="U478" s="171"/>
    </row>
    <row r="479" customFormat="false" ht="15.75" hidden="false" customHeight="true" outlineLevel="0" collapsed="false">
      <c r="A479" s="156" t="n">
        <v>491</v>
      </c>
      <c r="B479" s="157" t="n">
        <v>576</v>
      </c>
      <c r="C479" s="158" t="n">
        <f aca="false">ROUND($P$1*A479,2)</f>
        <v>29005.04</v>
      </c>
      <c r="D479" s="159" t="n">
        <f aca="false">TRUNC(C479/12,2)</f>
        <v>2417.08</v>
      </c>
      <c r="E479" s="160" t="n">
        <f aca="false">TRUNC(D479*$P$3,2)</f>
        <v>268.29</v>
      </c>
      <c r="F479" s="161" t="n">
        <f aca="false">TRUNC(IF(A479&lt;=$A$270,$D$270*$P$5,D479*$P$5),2)</f>
        <v>72.51</v>
      </c>
      <c r="G479" s="162" t="n">
        <f aca="false">TRUNC(IF(A479&lt;=$A$270,$D$270*$P$6,D479*$P$6),2)</f>
        <v>24.17</v>
      </c>
      <c r="H479" s="161" t="n">
        <f aca="false">TRUNC($P$9,2)</f>
        <v>2.29</v>
      </c>
      <c r="I479" s="161" t="n">
        <f aca="false">TRUNC(IF(A479&lt;$A$427,$D$427*$R$10+$P$10,IF(A479&gt;$A$782,$D$782*$R$10+$P$10,D479*$R$10+$P$10)),2)</f>
        <v>83.18</v>
      </c>
      <c r="J479" s="158" t="n">
        <f aca="false">TRUNC(IF(A479&lt;$A$427,($D$427*$R$11)+$P$11,IF(A479&gt;$A$782,$D$782*$R$11+$P$11,D479*$R$11+$P$11)),2)</f>
        <v>208.6</v>
      </c>
      <c r="K479" s="160" t="n">
        <f aca="false">TRUNC(IF(A479&lt;$A$427,$D$427*$R$12+$P$12,IF(A479&gt;$A$782,$D$782*$R$12+$P$12,D479*$R$12+$P$12)),2)</f>
        <v>149.59</v>
      </c>
      <c r="L479" s="163" t="n">
        <f aca="false">B479</f>
        <v>576</v>
      </c>
      <c r="M479" s="164" t="n">
        <f aca="false">A479</f>
        <v>491</v>
      </c>
      <c r="N479" s="165" t="n">
        <f aca="false">B479</f>
        <v>576</v>
      </c>
      <c r="O479" s="166" t="n">
        <f aca="false">A479</f>
        <v>491</v>
      </c>
      <c r="P479" s="24"/>
      <c r="Q479" s="196"/>
      <c r="R479" s="197"/>
      <c r="U479" s="171"/>
    </row>
    <row r="480" customFormat="false" ht="15.75" hidden="false" customHeight="true" outlineLevel="0" collapsed="false">
      <c r="A480" s="172" t="n">
        <v>492</v>
      </c>
      <c r="B480" s="173" t="n">
        <v>577</v>
      </c>
      <c r="C480" s="174" t="n">
        <f aca="false">ROUND($P$1*A480,2)</f>
        <v>29064.11</v>
      </c>
      <c r="D480" s="175" t="n">
        <f aca="false">TRUNC(C480/12,2)</f>
        <v>2422</v>
      </c>
      <c r="E480" s="176" t="n">
        <f aca="false">TRUNC(D480*$P$3,2)</f>
        <v>268.84</v>
      </c>
      <c r="F480" s="177" t="n">
        <f aca="false">TRUNC(IF(A480&lt;=$A$270,$D$270*$P$5,D480*$P$5),2)</f>
        <v>72.66</v>
      </c>
      <c r="G480" s="178" t="n">
        <f aca="false">TRUNC(IF(A480&lt;=$A$270,$D$270*$P$6,D480*$P$6),2)</f>
        <v>24.22</v>
      </c>
      <c r="H480" s="177" t="n">
        <f aca="false">TRUNC($P$9,2)</f>
        <v>2.29</v>
      </c>
      <c r="I480" s="177" t="n">
        <f aca="false">TRUNC(IF(A480&lt;$A$427,$D$427*$R$10+$P$10,IF(A480&gt;$A$782,$D$782*$R$10+$P$10,D480*$R$10+$P$10)),2)</f>
        <v>83.33</v>
      </c>
      <c r="J480" s="174" t="n">
        <f aca="false">TRUNC(IF(A480&lt;$A$427,($D$427*$R$11)+$P$11,IF(A480&gt;$A$782,$D$782*$R$11+$P$11,D480*$R$11+$P$11)),2)</f>
        <v>209</v>
      </c>
      <c r="K480" s="176" t="n">
        <f aca="false">TRUNC(IF(A480&lt;$A$427,$D$427*$R$12+$P$12,IF(A480&gt;$A$782,$D$782*$R$12+$P$12,D480*$R$12+$P$12)),2)</f>
        <v>149.89</v>
      </c>
      <c r="L480" s="179" t="n">
        <f aca="false">B480</f>
        <v>577</v>
      </c>
      <c r="M480" s="180" t="n">
        <f aca="false">A480</f>
        <v>492</v>
      </c>
      <c r="N480" s="181" t="n">
        <f aca="false">B480</f>
        <v>577</v>
      </c>
      <c r="O480" s="182" t="n">
        <f aca="false">A480</f>
        <v>492</v>
      </c>
      <c r="P480" s="24"/>
      <c r="Q480" s="196"/>
      <c r="R480" s="197"/>
      <c r="U480" s="171"/>
    </row>
    <row r="481" customFormat="false" ht="15.75" hidden="false" customHeight="true" outlineLevel="0" collapsed="false">
      <c r="A481" s="156" t="n">
        <v>493</v>
      </c>
      <c r="B481" s="157" t="n">
        <v>578</v>
      </c>
      <c r="C481" s="158" t="n">
        <f aca="false">ROUND($P$1*A481,2)</f>
        <v>29123.19</v>
      </c>
      <c r="D481" s="159" t="n">
        <f aca="false">TRUNC(C481/12,2)</f>
        <v>2426.93</v>
      </c>
      <c r="E481" s="160" t="n">
        <f aca="false">TRUNC(D481*$P$3,2)</f>
        <v>269.38</v>
      </c>
      <c r="F481" s="161" t="n">
        <f aca="false">TRUNC(IF(A481&lt;=$A$270,$D$270*$P$5,D481*$P$5),2)</f>
        <v>72.8</v>
      </c>
      <c r="G481" s="162" t="n">
        <f aca="false">TRUNC(IF(A481&lt;=$A$270,$D$270*$P$6,D481*$P$6),2)</f>
        <v>24.26</v>
      </c>
      <c r="H481" s="161" t="n">
        <f aca="false">TRUNC($P$9,2)</f>
        <v>2.29</v>
      </c>
      <c r="I481" s="161" t="n">
        <f aca="false">TRUNC(IF(A481&lt;$A$427,$D$427*$R$10+$P$10,IF(A481&gt;$A$782,$D$782*$R$10+$P$10,D481*$R$10+$P$10)),2)</f>
        <v>83.47</v>
      </c>
      <c r="J481" s="158" t="n">
        <f aca="false">TRUNC(IF(A481&lt;$A$427,($D$427*$R$11)+$P$11,IF(A481&gt;$A$782,$D$782*$R$11+$P$11,D481*$R$11+$P$11)),2)</f>
        <v>209.39</v>
      </c>
      <c r="K481" s="160" t="n">
        <f aca="false">TRUNC(IF(A481&lt;$A$427,$D$427*$R$12+$P$12,IF(A481&gt;$A$782,$D$782*$R$12+$P$12,D481*$R$12+$P$12)),2)</f>
        <v>150.18</v>
      </c>
      <c r="L481" s="163" t="n">
        <f aca="false">B481</f>
        <v>578</v>
      </c>
      <c r="M481" s="164" t="n">
        <f aca="false">A481</f>
        <v>493</v>
      </c>
      <c r="N481" s="165" t="n">
        <f aca="false">B481</f>
        <v>578</v>
      </c>
      <c r="O481" s="166" t="n">
        <f aca="false">A481</f>
        <v>493</v>
      </c>
      <c r="P481" s="24"/>
      <c r="Q481" s="196"/>
      <c r="R481" s="197"/>
      <c r="U481" s="171"/>
    </row>
    <row r="482" customFormat="false" ht="15.75" hidden="false" customHeight="true" outlineLevel="0" collapsed="false">
      <c r="A482" s="172" t="n">
        <v>494</v>
      </c>
      <c r="B482" s="173" t="n">
        <v>579</v>
      </c>
      <c r="C482" s="174" t="n">
        <f aca="false">ROUND($P$1*A482,2)</f>
        <v>29182.26</v>
      </c>
      <c r="D482" s="175" t="n">
        <f aca="false">TRUNC(C482/12,2)</f>
        <v>2431.85</v>
      </c>
      <c r="E482" s="176" t="n">
        <f aca="false">TRUNC(D482*$P$3,2)</f>
        <v>269.93</v>
      </c>
      <c r="F482" s="177" t="n">
        <f aca="false">TRUNC(IF(A482&lt;=$A$270,$D$270*$P$5,D482*$P$5),2)</f>
        <v>72.95</v>
      </c>
      <c r="G482" s="178" t="n">
        <f aca="false">TRUNC(IF(A482&lt;=$A$270,$D$270*$P$6,D482*$P$6),2)</f>
        <v>24.31</v>
      </c>
      <c r="H482" s="177" t="n">
        <f aca="false">TRUNC($P$9,2)</f>
        <v>2.29</v>
      </c>
      <c r="I482" s="177" t="n">
        <f aca="false">TRUNC(IF(A482&lt;$A$427,$D$427*$R$10+$P$10,IF(A482&gt;$A$782,$D$782*$R$10+$P$10,D482*$R$10+$P$10)),2)</f>
        <v>83.62</v>
      </c>
      <c r="J482" s="174" t="n">
        <f aca="false">TRUNC(IF(A482&lt;$A$427,($D$427*$R$11)+$P$11,IF(A482&gt;$A$782,$D$782*$R$11+$P$11,D482*$R$11+$P$11)),2)</f>
        <v>209.78</v>
      </c>
      <c r="K482" s="176" t="n">
        <f aca="false">TRUNC(IF(A482&lt;$A$427,$D$427*$R$12+$P$12,IF(A482&gt;$A$782,$D$782*$R$12+$P$12,D482*$R$12+$P$12)),2)</f>
        <v>150.48</v>
      </c>
      <c r="L482" s="179" t="n">
        <f aca="false">B482</f>
        <v>579</v>
      </c>
      <c r="M482" s="180" t="n">
        <f aca="false">A482</f>
        <v>494</v>
      </c>
      <c r="N482" s="181" t="n">
        <f aca="false">B482</f>
        <v>579</v>
      </c>
      <c r="O482" s="182" t="n">
        <f aca="false">A482</f>
        <v>494</v>
      </c>
      <c r="P482" s="24"/>
      <c r="Q482" s="196"/>
      <c r="R482" s="197"/>
      <c r="U482" s="171"/>
    </row>
    <row r="483" customFormat="false" ht="15.75" hidden="false" customHeight="true" outlineLevel="0" collapsed="false">
      <c r="A483" s="156" t="n">
        <v>495</v>
      </c>
      <c r="B483" s="157" t="n">
        <v>580</v>
      </c>
      <c r="C483" s="158" t="n">
        <f aca="false">ROUND($P$1*A483,2)</f>
        <v>29241.33</v>
      </c>
      <c r="D483" s="159" t="n">
        <f aca="false">TRUNC(C483/12,2)</f>
        <v>2436.77</v>
      </c>
      <c r="E483" s="160" t="n">
        <f aca="false">TRUNC(D483*$P$3,2)</f>
        <v>270.48</v>
      </c>
      <c r="F483" s="161" t="n">
        <f aca="false">TRUNC(IF(A483&lt;=$A$270,$D$270*$P$5,D483*$P$5),2)</f>
        <v>73.1</v>
      </c>
      <c r="G483" s="162" t="n">
        <f aca="false">TRUNC(IF(A483&lt;=$A$270,$D$270*$P$6,D483*$P$6),2)</f>
        <v>24.36</v>
      </c>
      <c r="H483" s="161" t="n">
        <f aca="false">TRUNC($P$9,2)</f>
        <v>2.29</v>
      </c>
      <c r="I483" s="161" t="n">
        <f aca="false">TRUNC(IF(A483&lt;$A$427,$D$427*$R$10+$P$10,IF(A483&gt;$A$782,$D$782*$R$10+$P$10,D483*$R$10+$P$10)),2)</f>
        <v>83.77</v>
      </c>
      <c r="J483" s="158" t="n">
        <f aca="false">TRUNC(IF(A483&lt;$A$427,($D$427*$R$11)+$P$11,IF(A483&gt;$A$782,$D$782*$R$11+$P$11,D483*$R$11+$P$11)),2)</f>
        <v>210.18</v>
      </c>
      <c r="K483" s="160" t="n">
        <f aca="false">TRUNC(IF(A483&lt;$A$427,$D$427*$R$12+$P$12,IF(A483&gt;$A$782,$D$782*$R$12+$P$12,D483*$R$12+$P$12)),2)</f>
        <v>150.77</v>
      </c>
      <c r="L483" s="163" t="n">
        <f aca="false">B483</f>
        <v>580</v>
      </c>
      <c r="M483" s="164" t="n">
        <f aca="false">A483</f>
        <v>495</v>
      </c>
      <c r="N483" s="165" t="n">
        <f aca="false">B483</f>
        <v>580</v>
      </c>
      <c r="O483" s="166" t="n">
        <f aca="false">A483</f>
        <v>495</v>
      </c>
      <c r="P483" s="24"/>
      <c r="Q483" s="196"/>
      <c r="R483" s="197"/>
      <c r="U483" s="171"/>
    </row>
    <row r="484" customFormat="false" ht="15.75" hidden="false" customHeight="true" outlineLevel="0" collapsed="false">
      <c r="A484" s="172" t="n">
        <v>496</v>
      </c>
      <c r="B484" s="173" t="n">
        <v>581</v>
      </c>
      <c r="C484" s="174" t="n">
        <f aca="false">ROUND($P$1*A484,2)</f>
        <v>29300.41</v>
      </c>
      <c r="D484" s="175" t="n">
        <f aca="false">TRUNC(C484/12,2)</f>
        <v>2441.7</v>
      </c>
      <c r="E484" s="176" t="n">
        <f aca="false">TRUNC(D484*$P$3,2)</f>
        <v>271.02</v>
      </c>
      <c r="F484" s="177" t="n">
        <f aca="false">TRUNC(IF(A484&lt;=$A$270,$D$270*$P$5,D484*$P$5),2)</f>
        <v>73.25</v>
      </c>
      <c r="G484" s="178" t="n">
        <f aca="false">TRUNC(IF(A484&lt;=$A$270,$D$270*$P$6,D484*$P$6),2)</f>
        <v>24.41</v>
      </c>
      <c r="H484" s="177" t="n">
        <f aca="false">TRUNC($P$9,2)</f>
        <v>2.29</v>
      </c>
      <c r="I484" s="177" t="n">
        <f aca="false">TRUNC(IF(A484&lt;$A$427,$D$427*$R$10+$P$10,IF(A484&gt;$A$782,$D$782*$R$10+$P$10,D484*$R$10+$P$10)),2)</f>
        <v>83.92</v>
      </c>
      <c r="J484" s="174" t="n">
        <f aca="false">TRUNC(IF(A484&lt;$A$427,($D$427*$R$11)+$P$11,IF(A484&gt;$A$782,$D$782*$R$11+$P$11,D484*$R$11+$P$11)),2)</f>
        <v>210.57</v>
      </c>
      <c r="K484" s="176" t="n">
        <f aca="false">TRUNC(IF(A484&lt;$A$427,$D$427*$R$12+$P$12,IF(A484&gt;$A$782,$D$782*$R$12+$P$12,D484*$R$12+$P$12)),2)</f>
        <v>151.07</v>
      </c>
      <c r="L484" s="179" t="n">
        <f aca="false">B484</f>
        <v>581</v>
      </c>
      <c r="M484" s="180" t="n">
        <f aca="false">A484</f>
        <v>496</v>
      </c>
      <c r="N484" s="181" t="n">
        <f aca="false">B484</f>
        <v>581</v>
      </c>
      <c r="O484" s="182" t="n">
        <f aca="false">A484</f>
        <v>496</v>
      </c>
      <c r="P484" s="24"/>
      <c r="Q484" s="196"/>
      <c r="R484" s="197"/>
      <c r="U484" s="171"/>
    </row>
    <row r="485" customFormat="false" ht="15.75" hidden="false" customHeight="true" outlineLevel="0" collapsed="false">
      <c r="A485" s="156" t="n">
        <v>497</v>
      </c>
      <c r="B485" s="157" t="n">
        <v>582</v>
      </c>
      <c r="C485" s="158" t="n">
        <f aca="false">ROUND($P$1*A485,2)</f>
        <v>29359.48</v>
      </c>
      <c r="D485" s="159" t="n">
        <f aca="false">TRUNC(C485/12,2)</f>
        <v>2446.62</v>
      </c>
      <c r="E485" s="160" t="n">
        <f aca="false">TRUNC(D485*$P$3,2)</f>
        <v>271.57</v>
      </c>
      <c r="F485" s="161" t="n">
        <f aca="false">TRUNC(IF(A485&lt;=$A$270,$D$270*$P$5,D485*$P$5),2)</f>
        <v>73.39</v>
      </c>
      <c r="G485" s="162" t="n">
        <f aca="false">TRUNC(IF(A485&lt;=$A$270,$D$270*$P$6,D485*$P$6),2)</f>
        <v>24.46</v>
      </c>
      <c r="H485" s="161" t="n">
        <f aca="false">TRUNC($P$9,2)</f>
        <v>2.29</v>
      </c>
      <c r="I485" s="161" t="n">
        <f aca="false">TRUNC(IF(A485&lt;$A$427,$D$427*$R$10+$P$10,IF(A485&gt;$A$782,$D$782*$R$10+$P$10,D485*$R$10+$P$10)),2)</f>
        <v>84.06</v>
      </c>
      <c r="J485" s="158" t="n">
        <f aca="false">TRUNC(IF(A485&lt;$A$427,($D$427*$R$11)+$P$11,IF(A485&gt;$A$782,$D$782*$R$11+$P$11,D485*$R$11+$P$11)),2)</f>
        <v>210.96</v>
      </c>
      <c r="K485" s="160" t="n">
        <f aca="false">TRUNC(IF(A485&lt;$A$427,$D$427*$R$12+$P$12,IF(A485&gt;$A$782,$D$782*$R$12+$P$12,D485*$R$12+$P$12)),2)</f>
        <v>151.36</v>
      </c>
      <c r="L485" s="163" t="n">
        <f aca="false">B485</f>
        <v>582</v>
      </c>
      <c r="M485" s="164" t="n">
        <f aca="false">A485</f>
        <v>497</v>
      </c>
      <c r="N485" s="165" t="n">
        <f aca="false">B485</f>
        <v>582</v>
      </c>
      <c r="O485" s="166" t="n">
        <f aca="false">A485</f>
        <v>497</v>
      </c>
      <c r="P485" s="24"/>
      <c r="Q485" s="196"/>
      <c r="R485" s="197"/>
      <c r="U485" s="171"/>
    </row>
    <row r="486" customFormat="false" ht="15.75" hidden="false" customHeight="true" outlineLevel="0" collapsed="false">
      <c r="A486" s="172" t="n">
        <v>498</v>
      </c>
      <c r="B486" s="173" t="n">
        <v>583</v>
      </c>
      <c r="C486" s="174" t="n">
        <f aca="false">ROUND($P$1*A486,2)</f>
        <v>29418.55</v>
      </c>
      <c r="D486" s="175" t="n">
        <f aca="false">TRUNC(C486/12,2)</f>
        <v>2451.54</v>
      </c>
      <c r="E486" s="176" t="n">
        <f aca="false">TRUNC(D486*$P$3,2)</f>
        <v>272.12</v>
      </c>
      <c r="F486" s="177" t="n">
        <f aca="false">TRUNC(IF(A486&lt;=$A$270,$D$270*$P$5,D486*$P$5),2)</f>
        <v>73.54</v>
      </c>
      <c r="G486" s="178" t="n">
        <f aca="false">TRUNC(IF(A486&lt;=$A$270,$D$270*$P$6,D486*$P$6),2)</f>
        <v>24.51</v>
      </c>
      <c r="H486" s="177" t="n">
        <f aca="false">TRUNC($P$9,2)</f>
        <v>2.29</v>
      </c>
      <c r="I486" s="177" t="n">
        <f aca="false">TRUNC(IF(A486&lt;$A$427,$D$427*$R$10+$P$10,IF(A486&gt;$A$782,$D$782*$R$10+$P$10,D486*$R$10+$P$10)),2)</f>
        <v>84.21</v>
      </c>
      <c r="J486" s="174" t="n">
        <f aca="false">TRUNC(IF(A486&lt;$A$427,($D$427*$R$11)+$P$11,IF(A486&gt;$A$782,$D$782*$R$11+$P$11,D486*$R$11+$P$11)),2)</f>
        <v>211.36</v>
      </c>
      <c r="K486" s="176" t="n">
        <f aca="false">TRUNC(IF(A486&lt;$A$427,$D$427*$R$12+$P$12,IF(A486&gt;$A$782,$D$782*$R$12+$P$12,D486*$R$12+$P$12)),2)</f>
        <v>151.66</v>
      </c>
      <c r="L486" s="179" t="n">
        <f aca="false">B486</f>
        <v>583</v>
      </c>
      <c r="M486" s="180" t="n">
        <f aca="false">A486</f>
        <v>498</v>
      </c>
      <c r="N486" s="181" t="n">
        <f aca="false">B486</f>
        <v>583</v>
      </c>
      <c r="O486" s="182" t="n">
        <f aca="false">A486</f>
        <v>498</v>
      </c>
      <c r="P486" s="24"/>
      <c r="Q486" s="196"/>
      <c r="R486" s="197"/>
      <c r="U486" s="171"/>
    </row>
    <row r="487" customFormat="false" ht="15.75" hidden="false" customHeight="true" outlineLevel="0" collapsed="false">
      <c r="A487" s="156" t="n">
        <v>498</v>
      </c>
      <c r="B487" s="157" t="n">
        <v>584</v>
      </c>
      <c r="C487" s="158" t="n">
        <f aca="false">ROUND($P$1*A487,2)</f>
        <v>29418.55</v>
      </c>
      <c r="D487" s="159" t="n">
        <f aca="false">TRUNC(C487/12,2)</f>
        <v>2451.54</v>
      </c>
      <c r="E487" s="160" t="n">
        <f aca="false">TRUNC(D487*$P$3,2)</f>
        <v>272.12</v>
      </c>
      <c r="F487" s="161" t="n">
        <f aca="false">TRUNC(IF(A487&lt;=$A$270,$D$270*$P$5,D487*$P$5),2)</f>
        <v>73.54</v>
      </c>
      <c r="G487" s="162" t="n">
        <f aca="false">TRUNC(IF(A487&lt;=$A$270,$D$270*$P$6,D487*$P$6),2)</f>
        <v>24.51</v>
      </c>
      <c r="H487" s="161" t="n">
        <f aca="false">TRUNC($P$9,2)</f>
        <v>2.29</v>
      </c>
      <c r="I487" s="161" t="n">
        <f aca="false">TRUNC(IF(A487&lt;$A$427,$D$427*$R$10+$P$10,IF(A487&gt;$A$782,$D$782*$R$10+$P$10,D487*$R$10+$P$10)),2)</f>
        <v>84.21</v>
      </c>
      <c r="J487" s="158" t="n">
        <f aca="false">TRUNC(IF(A487&lt;$A$427,($D$427*$R$11)+$P$11,IF(A487&gt;$A$782,$D$782*$R$11+$P$11,D487*$R$11+$P$11)),2)</f>
        <v>211.36</v>
      </c>
      <c r="K487" s="160" t="n">
        <f aca="false">TRUNC(IF(A487&lt;$A$427,$D$427*$R$12+$P$12,IF(A487&gt;$A$782,$D$782*$R$12+$P$12,D487*$R$12+$P$12)),2)</f>
        <v>151.66</v>
      </c>
      <c r="L487" s="163" t="n">
        <f aca="false">B487</f>
        <v>584</v>
      </c>
      <c r="M487" s="164" t="n">
        <f aca="false">A487</f>
        <v>498</v>
      </c>
      <c r="N487" s="165" t="n">
        <f aca="false">B487</f>
        <v>584</v>
      </c>
      <c r="O487" s="166" t="n">
        <f aca="false">A487</f>
        <v>498</v>
      </c>
      <c r="P487" s="24"/>
      <c r="Q487" s="196"/>
      <c r="R487" s="197"/>
      <c r="U487" s="171"/>
    </row>
    <row r="488" customFormat="false" ht="15.75" hidden="false" customHeight="true" outlineLevel="0" collapsed="false">
      <c r="A488" s="172" t="n">
        <v>499</v>
      </c>
      <c r="B488" s="173" t="n">
        <v>585</v>
      </c>
      <c r="C488" s="174" t="n">
        <f aca="false">ROUND($P$1*A488,2)</f>
        <v>29477.63</v>
      </c>
      <c r="D488" s="175" t="n">
        <f aca="false">TRUNC(C488/12,2)</f>
        <v>2456.46</v>
      </c>
      <c r="E488" s="176" t="n">
        <f aca="false">TRUNC(D488*$P$3,2)</f>
        <v>272.66</v>
      </c>
      <c r="F488" s="177" t="n">
        <f aca="false">TRUNC(IF(A488&lt;=$A$270,$D$270*$P$5,D488*$P$5),2)</f>
        <v>73.69</v>
      </c>
      <c r="G488" s="178" t="n">
        <f aca="false">TRUNC(IF(A488&lt;=$A$270,$D$270*$P$6,D488*$P$6),2)</f>
        <v>24.56</v>
      </c>
      <c r="H488" s="177" t="n">
        <f aca="false">TRUNC($P$9,2)</f>
        <v>2.29</v>
      </c>
      <c r="I488" s="177" t="n">
        <f aca="false">TRUNC(IF(A488&lt;$A$427,$D$427*$R$10+$P$10,IF(A488&gt;$A$782,$D$782*$R$10+$P$10,D488*$R$10+$P$10)),2)</f>
        <v>84.36</v>
      </c>
      <c r="J488" s="174" t="n">
        <f aca="false">TRUNC(IF(A488&lt;$A$427,($D$427*$R$11)+$P$11,IF(A488&gt;$A$782,$D$782*$R$11+$P$11,D488*$R$11+$P$11)),2)</f>
        <v>211.75</v>
      </c>
      <c r="K488" s="176" t="n">
        <f aca="false">TRUNC(IF(A488&lt;$A$427,$D$427*$R$12+$P$12,IF(A488&gt;$A$782,$D$782*$R$12+$P$12,D488*$R$12+$P$12)),2)</f>
        <v>151.95</v>
      </c>
      <c r="L488" s="179" t="n">
        <f aca="false">B488</f>
        <v>585</v>
      </c>
      <c r="M488" s="180" t="n">
        <f aca="false">A488</f>
        <v>499</v>
      </c>
      <c r="N488" s="181" t="n">
        <f aca="false">B488</f>
        <v>585</v>
      </c>
      <c r="O488" s="182" t="n">
        <f aca="false">A488</f>
        <v>499</v>
      </c>
      <c r="P488" s="24"/>
      <c r="Q488" s="196"/>
      <c r="R488" s="197"/>
      <c r="U488" s="171"/>
    </row>
    <row r="489" customFormat="false" ht="15.75" hidden="false" customHeight="true" outlineLevel="0" collapsed="false">
      <c r="A489" s="156" t="n">
        <v>500</v>
      </c>
      <c r="B489" s="157" t="n">
        <v>586</v>
      </c>
      <c r="C489" s="158" t="n">
        <f aca="false">ROUND($P$1*A489,2)</f>
        <v>29536.7</v>
      </c>
      <c r="D489" s="159" t="n">
        <f aca="false">TRUNC(C489/12,2)</f>
        <v>2461.39</v>
      </c>
      <c r="E489" s="160" t="n">
        <f aca="false">TRUNC(D489*$P$3,2)</f>
        <v>273.21</v>
      </c>
      <c r="F489" s="161" t="n">
        <f aca="false">TRUNC(IF(A489&lt;=$A$270,$D$270*$P$5,D489*$P$5),2)</f>
        <v>73.84</v>
      </c>
      <c r="G489" s="162" t="n">
        <f aca="false">TRUNC(IF(A489&lt;=$A$270,$D$270*$P$6,D489*$P$6),2)</f>
        <v>24.61</v>
      </c>
      <c r="H489" s="161" t="n">
        <f aca="false">TRUNC($P$9,2)</f>
        <v>2.29</v>
      </c>
      <c r="I489" s="161" t="n">
        <f aca="false">TRUNC(IF(A489&lt;$A$427,$D$427*$R$10+$P$10,IF(A489&gt;$A$782,$D$782*$R$10+$P$10,D489*$R$10+$P$10)),2)</f>
        <v>84.51</v>
      </c>
      <c r="J489" s="158" t="n">
        <f aca="false">TRUNC(IF(A489&lt;$A$427,($D$427*$R$11)+$P$11,IF(A489&gt;$A$782,$D$782*$R$11+$P$11,D489*$R$11+$P$11)),2)</f>
        <v>212.15</v>
      </c>
      <c r="K489" s="160" t="n">
        <f aca="false">TRUNC(IF(A489&lt;$A$427,$D$427*$R$12+$P$12,IF(A489&gt;$A$782,$D$782*$R$12+$P$12,D489*$R$12+$P$12)),2)</f>
        <v>152.25</v>
      </c>
      <c r="L489" s="163" t="n">
        <f aca="false">B489</f>
        <v>586</v>
      </c>
      <c r="M489" s="164" t="n">
        <f aca="false">A489</f>
        <v>500</v>
      </c>
      <c r="N489" s="165" t="n">
        <f aca="false">B489</f>
        <v>586</v>
      </c>
      <c r="O489" s="166" t="n">
        <f aca="false">A489</f>
        <v>500</v>
      </c>
      <c r="P489" s="24"/>
      <c r="Q489" s="196"/>
      <c r="R489" s="197"/>
      <c r="U489" s="171"/>
    </row>
    <row r="490" customFormat="false" ht="15.75" hidden="false" customHeight="true" outlineLevel="0" collapsed="false">
      <c r="A490" s="172" t="n">
        <v>500</v>
      </c>
      <c r="B490" s="173" t="n">
        <v>587</v>
      </c>
      <c r="C490" s="174" t="n">
        <f aca="false">ROUND($P$1*A490,2)</f>
        <v>29536.7</v>
      </c>
      <c r="D490" s="175" t="n">
        <f aca="false">TRUNC(C490/12,2)</f>
        <v>2461.39</v>
      </c>
      <c r="E490" s="176" t="n">
        <f aca="false">TRUNC(D490*$P$3,2)</f>
        <v>273.21</v>
      </c>
      <c r="F490" s="177" t="n">
        <f aca="false">TRUNC(IF(A490&lt;=$A$270,$D$270*$P$5,D490*$P$5),2)</f>
        <v>73.84</v>
      </c>
      <c r="G490" s="178" t="n">
        <f aca="false">TRUNC(IF(A490&lt;=$A$270,$D$270*$P$6,D490*$P$6),2)</f>
        <v>24.61</v>
      </c>
      <c r="H490" s="177" t="n">
        <f aca="false">TRUNC($P$9,2)</f>
        <v>2.29</v>
      </c>
      <c r="I490" s="177" t="n">
        <f aca="false">TRUNC(IF(A490&lt;$A$427,$D$427*$R$10+$P$10,IF(A490&gt;$A$782,$D$782*$R$10+$P$10,D490*$R$10+$P$10)),2)</f>
        <v>84.51</v>
      </c>
      <c r="J490" s="174" t="n">
        <f aca="false">TRUNC(IF(A490&lt;$A$427,($D$427*$R$11)+$P$11,IF(A490&gt;$A$782,$D$782*$R$11+$P$11,D490*$R$11+$P$11)),2)</f>
        <v>212.15</v>
      </c>
      <c r="K490" s="176" t="n">
        <f aca="false">TRUNC(IF(A490&lt;$A$427,$D$427*$R$12+$P$12,IF(A490&gt;$A$782,$D$782*$R$12+$P$12,D490*$R$12+$P$12)),2)</f>
        <v>152.25</v>
      </c>
      <c r="L490" s="179" t="n">
        <f aca="false">B490</f>
        <v>587</v>
      </c>
      <c r="M490" s="180" t="n">
        <f aca="false">A490</f>
        <v>500</v>
      </c>
      <c r="N490" s="181" t="n">
        <f aca="false">B490</f>
        <v>587</v>
      </c>
      <c r="O490" s="182" t="n">
        <f aca="false">A490</f>
        <v>500</v>
      </c>
      <c r="P490" s="24"/>
      <c r="Q490" s="25"/>
      <c r="R490" s="198"/>
      <c r="U490" s="171"/>
    </row>
    <row r="491" customFormat="false" ht="15.75" hidden="false" customHeight="true" outlineLevel="0" collapsed="false">
      <c r="A491" s="156" t="n">
        <v>501</v>
      </c>
      <c r="B491" s="157" t="n">
        <v>588</v>
      </c>
      <c r="C491" s="158" t="n">
        <f aca="false">ROUND($P$1*A491,2)</f>
        <v>29595.77</v>
      </c>
      <c r="D491" s="159" t="n">
        <f aca="false">TRUNC(C491/12,2)</f>
        <v>2466.31</v>
      </c>
      <c r="E491" s="160" t="n">
        <f aca="false">TRUNC(D491*$P$3,2)</f>
        <v>273.76</v>
      </c>
      <c r="F491" s="161" t="n">
        <f aca="false">TRUNC(IF(A491&lt;=$A$270,$D$270*$P$5,D491*$P$5),2)</f>
        <v>73.98</v>
      </c>
      <c r="G491" s="162" t="n">
        <f aca="false">TRUNC(IF(A491&lt;=$A$270,$D$270*$P$6,D491*$P$6),2)</f>
        <v>24.66</v>
      </c>
      <c r="H491" s="161" t="n">
        <f aca="false">TRUNC($P$9,2)</f>
        <v>2.29</v>
      </c>
      <c r="I491" s="161" t="n">
        <f aca="false">TRUNC(IF(A491&lt;$A$427,$D$427*$R$10+$P$10,IF(A491&gt;$A$782,$D$782*$R$10+$P$10,D491*$R$10+$P$10)),2)</f>
        <v>84.65</v>
      </c>
      <c r="J491" s="158" t="n">
        <f aca="false">TRUNC(IF(A491&lt;$A$427,($D$427*$R$11)+$P$11,IF(A491&gt;$A$782,$D$782*$R$11+$P$11,D491*$R$11+$P$11)),2)</f>
        <v>212.54</v>
      </c>
      <c r="K491" s="160" t="n">
        <f aca="false">TRUNC(IF(A491&lt;$A$427,$D$427*$R$12+$P$12,IF(A491&gt;$A$782,$D$782*$R$12+$P$12,D491*$R$12+$P$12)),2)</f>
        <v>152.54</v>
      </c>
      <c r="L491" s="163" t="n">
        <f aca="false">B491</f>
        <v>588</v>
      </c>
      <c r="M491" s="164" t="n">
        <f aca="false">A491</f>
        <v>501</v>
      </c>
      <c r="N491" s="165" t="n">
        <f aca="false">B491</f>
        <v>588</v>
      </c>
      <c r="O491" s="166" t="n">
        <f aca="false">A491</f>
        <v>501</v>
      </c>
      <c r="P491" s="199"/>
      <c r="Q491" s="199"/>
      <c r="R491" s="197"/>
      <c r="U491" s="171"/>
    </row>
    <row r="492" customFormat="false" ht="15.75" hidden="false" customHeight="true" outlineLevel="0" collapsed="false">
      <c r="A492" s="172" t="n">
        <v>502</v>
      </c>
      <c r="B492" s="173" t="n">
        <v>589</v>
      </c>
      <c r="C492" s="174" t="n">
        <f aca="false">ROUND($P$1*A492,2)</f>
        <v>29654.85</v>
      </c>
      <c r="D492" s="175" t="n">
        <f aca="false">TRUNC(C492/12,2)</f>
        <v>2471.23</v>
      </c>
      <c r="E492" s="176" t="n">
        <f aca="false">TRUNC(D492*$P$3,2)</f>
        <v>274.3</v>
      </c>
      <c r="F492" s="177" t="n">
        <f aca="false">TRUNC(IF(A492&lt;=$A$270,$D$270*$P$5,D492*$P$5),2)</f>
        <v>74.13</v>
      </c>
      <c r="G492" s="178" t="n">
        <f aca="false">TRUNC(IF(A492&lt;=$A$270,$D$270*$P$6,D492*$P$6),2)</f>
        <v>24.71</v>
      </c>
      <c r="H492" s="177" t="n">
        <f aca="false">TRUNC($P$9,2)</f>
        <v>2.29</v>
      </c>
      <c r="I492" s="177" t="n">
        <f aca="false">TRUNC(IF(A492&lt;$A$427,$D$427*$R$10+$P$10,IF(A492&gt;$A$782,$D$782*$R$10+$P$10,D492*$R$10+$P$10)),2)</f>
        <v>84.8</v>
      </c>
      <c r="J492" s="174" t="n">
        <f aca="false">TRUNC(IF(A492&lt;$A$427,($D$427*$R$11)+$P$11,IF(A492&gt;$A$782,$D$782*$R$11+$P$11,D492*$R$11+$P$11)),2)</f>
        <v>212.93</v>
      </c>
      <c r="K492" s="176" t="n">
        <f aca="false">TRUNC(IF(A492&lt;$A$427,$D$427*$R$12+$P$12,IF(A492&gt;$A$782,$D$782*$R$12+$P$12,D492*$R$12+$P$12)),2)</f>
        <v>152.84</v>
      </c>
      <c r="L492" s="179" t="n">
        <f aca="false">B492</f>
        <v>589</v>
      </c>
      <c r="M492" s="180" t="n">
        <f aca="false">A492</f>
        <v>502</v>
      </c>
      <c r="N492" s="181" t="n">
        <f aca="false">B492</f>
        <v>589</v>
      </c>
      <c r="O492" s="182" t="n">
        <f aca="false">A492</f>
        <v>502</v>
      </c>
      <c r="P492" s="24"/>
      <c r="Q492" s="196"/>
      <c r="R492" s="197"/>
      <c r="U492" s="171"/>
    </row>
    <row r="493" customFormat="false" ht="15.75" hidden="false" customHeight="true" outlineLevel="0" collapsed="false">
      <c r="A493" s="156" t="n">
        <v>503</v>
      </c>
      <c r="B493" s="157" t="n">
        <v>590</v>
      </c>
      <c r="C493" s="158" t="n">
        <f aca="false">ROUND($P$1*A493,2)</f>
        <v>29713.92</v>
      </c>
      <c r="D493" s="159" t="n">
        <f aca="false">TRUNC(C493/12,2)</f>
        <v>2476.16</v>
      </c>
      <c r="E493" s="160" t="n">
        <f aca="false">TRUNC(D493*$P$3,2)</f>
        <v>274.85</v>
      </c>
      <c r="F493" s="161" t="n">
        <f aca="false">TRUNC(IF(A493&lt;=$A$270,$D$270*$P$5,D493*$P$5),2)</f>
        <v>74.28</v>
      </c>
      <c r="G493" s="162" t="n">
        <f aca="false">TRUNC(IF(A493&lt;=$A$270,$D$270*$P$6,D493*$P$6),2)</f>
        <v>24.76</v>
      </c>
      <c r="H493" s="161" t="n">
        <f aca="false">TRUNC($P$9,2)</f>
        <v>2.29</v>
      </c>
      <c r="I493" s="161" t="n">
        <f aca="false">TRUNC(IF(A493&lt;$A$427,$D$427*$R$10+$P$10,IF(A493&gt;$A$782,$D$782*$R$10+$P$10,D493*$R$10+$P$10)),2)</f>
        <v>84.95</v>
      </c>
      <c r="J493" s="158" t="n">
        <f aca="false">TRUNC(IF(A493&lt;$A$427,($D$427*$R$11)+$P$11,IF(A493&gt;$A$782,$D$782*$R$11+$P$11,D493*$R$11+$P$11)),2)</f>
        <v>213.33</v>
      </c>
      <c r="K493" s="160" t="n">
        <f aca="false">TRUNC(IF(A493&lt;$A$427,$D$427*$R$12+$P$12,IF(A493&gt;$A$782,$D$782*$R$12+$P$12,D493*$R$12+$P$12)),2)</f>
        <v>153.13</v>
      </c>
      <c r="L493" s="163" t="n">
        <f aca="false">B493</f>
        <v>590</v>
      </c>
      <c r="M493" s="164" t="n">
        <f aca="false">A493</f>
        <v>503</v>
      </c>
      <c r="N493" s="165" t="n">
        <f aca="false">B493</f>
        <v>590</v>
      </c>
      <c r="O493" s="166" t="n">
        <f aca="false">A493</f>
        <v>503</v>
      </c>
      <c r="P493" s="24"/>
      <c r="Q493" s="196"/>
      <c r="R493" s="197"/>
      <c r="U493" s="171"/>
    </row>
    <row r="494" customFormat="false" ht="15.75" hidden="false" customHeight="true" outlineLevel="0" collapsed="false">
      <c r="A494" s="172" t="n">
        <v>503</v>
      </c>
      <c r="B494" s="173" t="n">
        <v>591</v>
      </c>
      <c r="C494" s="174" t="n">
        <f aca="false">ROUND($P$1*A494,2)</f>
        <v>29713.92</v>
      </c>
      <c r="D494" s="175" t="n">
        <f aca="false">TRUNC(C494/12,2)</f>
        <v>2476.16</v>
      </c>
      <c r="E494" s="176" t="n">
        <f aca="false">TRUNC(D494*$P$3,2)</f>
        <v>274.85</v>
      </c>
      <c r="F494" s="177" t="n">
        <f aca="false">TRUNC(IF(A494&lt;=$A$270,$D$270*$P$5,D494*$P$5),2)</f>
        <v>74.28</v>
      </c>
      <c r="G494" s="178" t="n">
        <f aca="false">TRUNC(IF(A494&lt;=$A$270,$D$270*$P$6,D494*$P$6),2)</f>
        <v>24.76</v>
      </c>
      <c r="H494" s="177" t="n">
        <f aca="false">TRUNC($P$9,2)</f>
        <v>2.29</v>
      </c>
      <c r="I494" s="177" t="n">
        <f aca="false">TRUNC(IF(A494&lt;$A$427,$D$427*$R$10+$P$10,IF(A494&gt;$A$782,$D$782*$R$10+$P$10,D494*$R$10+$P$10)),2)</f>
        <v>84.95</v>
      </c>
      <c r="J494" s="174" t="n">
        <f aca="false">TRUNC(IF(A494&lt;$A$427,($D$427*$R$11)+$P$11,IF(A494&gt;$A$782,$D$782*$R$11+$P$11,D494*$R$11+$P$11)),2)</f>
        <v>213.33</v>
      </c>
      <c r="K494" s="176" t="n">
        <f aca="false">TRUNC(IF(A494&lt;$A$427,$D$427*$R$12+$P$12,IF(A494&gt;$A$782,$D$782*$R$12+$P$12,D494*$R$12+$P$12)),2)</f>
        <v>153.13</v>
      </c>
      <c r="L494" s="179" t="n">
        <f aca="false">B494</f>
        <v>591</v>
      </c>
      <c r="M494" s="180" t="n">
        <f aca="false">A494</f>
        <v>503</v>
      </c>
      <c r="N494" s="181" t="n">
        <f aca="false">B494</f>
        <v>591</v>
      </c>
      <c r="O494" s="182" t="n">
        <f aca="false">A494</f>
        <v>503</v>
      </c>
      <c r="P494" s="24"/>
      <c r="Q494" s="196"/>
      <c r="R494" s="197"/>
      <c r="U494" s="171"/>
    </row>
    <row r="495" customFormat="false" ht="15.75" hidden="false" customHeight="true" outlineLevel="0" collapsed="false">
      <c r="A495" s="156" t="n">
        <v>504</v>
      </c>
      <c r="B495" s="157" t="n">
        <v>592</v>
      </c>
      <c r="C495" s="158" t="n">
        <f aca="false">ROUND($P$1*A495,2)</f>
        <v>29772.99</v>
      </c>
      <c r="D495" s="159" t="n">
        <f aca="false">TRUNC(C495/12,2)</f>
        <v>2481.08</v>
      </c>
      <c r="E495" s="160" t="n">
        <f aca="false">TRUNC(D495*$P$3,2)</f>
        <v>275.39</v>
      </c>
      <c r="F495" s="161" t="n">
        <f aca="false">TRUNC(IF(A495&lt;=$A$270,$D$270*$P$5,D495*$P$5),2)</f>
        <v>74.43</v>
      </c>
      <c r="G495" s="162" t="n">
        <f aca="false">TRUNC(IF(A495&lt;=$A$270,$D$270*$P$6,D495*$P$6),2)</f>
        <v>24.81</v>
      </c>
      <c r="H495" s="161" t="n">
        <f aca="false">TRUNC($P$9,2)</f>
        <v>2.29</v>
      </c>
      <c r="I495" s="161" t="n">
        <f aca="false">TRUNC(IF(A495&lt;$A$427,$D$427*$R$10+$P$10,IF(A495&gt;$A$782,$D$782*$R$10+$P$10,D495*$R$10+$P$10)),2)</f>
        <v>85.1</v>
      </c>
      <c r="J495" s="158" t="n">
        <f aca="false">TRUNC(IF(A495&lt;$A$427,($D$427*$R$11)+$P$11,IF(A495&gt;$A$782,$D$782*$R$11+$P$11,D495*$R$11+$P$11)),2)</f>
        <v>213.72</v>
      </c>
      <c r="K495" s="160" t="n">
        <f aca="false">TRUNC(IF(A495&lt;$A$427,$D$427*$R$12+$P$12,IF(A495&gt;$A$782,$D$782*$R$12+$P$12,D495*$R$12+$P$12)),2)</f>
        <v>153.43</v>
      </c>
      <c r="L495" s="163" t="n">
        <f aca="false">B495</f>
        <v>592</v>
      </c>
      <c r="M495" s="164" t="n">
        <f aca="false">A495</f>
        <v>504</v>
      </c>
      <c r="N495" s="165" t="n">
        <f aca="false">B495</f>
        <v>592</v>
      </c>
      <c r="O495" s="166" t="n">
        <f aca="false">A495</f>
        <v>504</v>
      </c>
      <c r="P495" s="24"/>
      <c r="Q495" s="196"/>
      <c r="R495" s="197"/>
      <c r="U495" s="171"/>
    </row>
    <row r="496" customFormat="false" ht="15.75" hidden="false" customHeight="true" outlineLevel="0" collapsed="false">
      <c r="A496" s="172" t="n">
        <v>505</v>
      </c>
      <c r="B496" s="173" t="n">
        <v>593</v>
      </c>
      <c r="C496" s="174" t="n">
        <f aca="false">ROUND($P$1*A496,2)</f>
        <v>29832.07</v>
      </c>
      <c r="D496" s="175" t="n">
        <f aca="false">TRUNC(C496/12,2)</f>
        <v>2486</v>
      </c>
      <c r="E496" s="176" t="n">
        <f aca="false">TRUNC(D496*$P$3,2)</f>
        <v>275.94</v>
      </c>
      <c r="F496" s="177" t="n">
        <f aca="false">TRUNC(IF(A496&lt;=$A$270,$D$270*$P$5,D496*$P$5),2)</f>
        <v>74.58</v>
      </c>
      <c r="G496" s="178" t="n">
        <f aca="false">TRUNC(IF(A496&lt;=$A$270,$D$270*$P$6,D496*$P$6),2)</f>
        <v>24.86</v>
      </c>
      <c r="H496" s="177" t="n">
        <f aca="false">TRUNC($P$9,2)</f>
        <v>2.29</v>
      </c>
      <c r="I496" s="177" t="n">
        <f aca="false">TRUNC(IF(A496&lt;$A$427,$D$427*$R$10+$P$10,IF(A496&gt;$A$782,$D$782*$R$10+$P$10,D496*$R$10+$P$10)),2)</f>
        <v>85.25</v>
      </c>
      <c r="J496" s="174" t="n">
        <f aca="false">TRUNC(IF(A496&lt;$A$427,($D$427*$R$11)+$P$11,IF(A496&gt;$A$782,$D$782*$R$11+$P$11,D496*$R$11+$P$11)),2)</f>
        <v>214.12</v>
      </c>
      <c r="K496" s="176" t="n">
        <f aca="false">TRUNC(IF(A496&lt;$A$427,$D$427*$R$12+$P$12,IF(A496&gt;$A$782,$D$782*$R$12+$P$12,D496*$R$12+$P$12)),2)</f>
        <v>153.73</v>
      </c>
      <c r="L496" s="179" t="n">
        <f aca="false">B496</f>
        <v>593</v>
      </c>
      <c r="M496" s="180" t="n">
        <f aca="false">A496</f>
        <v>505</v>
      </c>
      <c r="N496" s="181" t="n">
        <f aca="false">B496</f>
        <v>593</v>
      </c>
      <c r="O496" s="182" t="n">
        <f aca="false">A496</f>
        <v>505</v>
      </c>
      <c r="P496" s="24"/>
      <c r="Q496" s="196"/>
      <c r="R496" s="197"/>
      <c r="U496" s="171"/>
    </row>
    <row r="497" customFormat="false" ht="15.75" hidden="false" customHeight="true" outlineLevel="0" collapsed="false">
      <c r="A497" s="156" t="n">
        <v>506</v>
      </c>
      <c r="B497" s="157" t="n">
        <v>594</v>
      </c>
      <c r="C497" s="158" t="n">
        <f aca="false">ROUND($P$1*A497,2)</f>
        <v>29891.14</v>
      </c>
      <c r="D497" s="159" t="n">
        <f aca="false">TRUNC(C497/12,2)</f>
        <v>2490.92</v>
      </c>
      <c r="E497" s="160" t="n">
        <f aca="false">TRUNC(D497*$P$3,2)</f>
        <v>276.49</v>
      </c>
      <c r="F497" s="161" t="n">
        <f aca="false">TRUNC(IF(A497&lt;=$A$270,$D$270*$P$5,D497*$P$5),2)</f>
        <v>74.72</v>
      </c>
      <c r="G497" s="162" t="n">
        <f aca="false">TRUNC(IF(A497&lt;=$A$270,$D$270*$P$6,D497*$P$6),2)</f>
        <v>24.9</v>
      </c>
      <c r="H497" s="161" t="n">
        <f aca="false">TRUNC($P$9,2)</f>
        <v>2.29</v>
      </c>
      <c r="I497" s="161" t="n">
        <f aca="false">TRUNC(IF(A497&lt;$A$427,$D$427*$R$10+$P$10,IF(A497&gt;$A$782,$D$782*$R$10+$P$10,D497*$R$10+$P$10)),2)</f>
        <v>85.39</v>
      </c>
      <c r="J497" s="158" t="n">
        <f aca="false">TRUNC(IF(A497&lt;$A$427,($D$427*$R$11)+$P$11,IF(A497&gt;$A$782,$D$782*$R$11+$P$11,D497*$R$11+$P$11)),2)</f>
        <v>214.51</v>
      </c>
      <c r="K497" s="160" t="n">
        <f aca="false">TRUNC(IF(A497&lt;$A$427,$D$427*$R$12+$P$12,IF(A497&gt;$A$782,$D$782*$R$12+$P$12,D497*$R$12+$P$12)),2)</f>
        <v>154.02</v>
      </c>
      <c r="L497" s="163" t="n">
        <f aca="false">B497</f>
        <v>594</v>
      </c>
      <c r="M497" s="164" t="n">
        <f aca="false">A497</f>
        <v>506</v>
      </c>
      <c r="N497" s="165" t="n">
        <f aca="false">B497</f>
        <v>594</v>
      </c>
      <c r="O497" s="166" t="n">
        <f aca="false">A497</f>
        <v>506</v>
      </c>
      <c r="P497" s="24"/>
      <c r="Q497" s="196"/>
      <c r="R497" s="197"/>
      <c r="U497" s="171"/>
    </row>
    <row r="498" customFormat="false" ht="15.75" hidden="false" customHeight="true" outlineLevel="0" collapsed="false">
      <c r="A498" s="172" t="n">
        <v>506</v>
      </c>
      <c r="B498" s="173" t="n">
        <v>595</v>
      </c>
      <c r="C498" s="174" t="n">
        <f aca="false">ROUND($P$1*A498,2)</f>
        <v>29891.14</v>
      </c>
      <c r="D498" s="175" t="n">
        <f aca="false">TRUNC(C498/12,2)</f>
        <v>2490.92</v>
      </c>
      <c r="E498" s="176" t="n">
        <f aca="false">TRUNC(D498*$P$3,2)</f>
        <v>276.49</v>
      </c>
      <c r="F498" s="177" t="n">
        <f aca="false">TRUNC(IF(A498&lt;=$A$270,$D$270*$P$5,D498*$P$5),2)</f>
        <v>74.72</v>
      </c>
      <c r="G498" s="178" t="n">
        <f aca="false">TRUNC(IF(A498&lt;=$A$270,$D$270*$P$6,D498*$P$6),2)</f>
        <v>24.9</v>
      </c>
      <c r="H498" s="177" t="n">
        <f aca="false">TRUNC($P$9,2)</f>
        <v>2.29</v>
      </c>
      <c r="I498" s="177" t="n">
        <f aca="false">TRUNC(IF(A498&lt;$A$427,$D$427*$R$10+$P$10,IF(A498&gt;$A$782,$D$782*$R$10+$P$10,D498*$R$10+$P$10)),2)</f>
        <v>85.39</v>
      </c>
      <c r="J498" s="174" t="n">
        <f aca="false">TRUNC(IF(A498&lt;$A$427,($D$427*$R$11)+$P$11,IF(A498&gt;$A$782,$D$782*$R$11+$P$11,D498*$R$11+$P$11)),2)</f>
        <v>214.51</v>
      </c>
      <c r="K498" s="176" t="n">
        <f aca="false">TRUNC(IF(A498&lt;$A$427,$D$427*$R$12+$P$12,IF(A498&gt;$A$782,$D$782*$R$12+$P$12,D498*$R$12+$P$12)),2)</f>
        <v>154.02</v>
      </c>
      <c r="L498" s="179" t="n">
        <f aca="false">B498</f>
        <v>595</v>
      </c>
      <c r="M498" s="180" t="n">
        <f aca="false">A498</f>
        <v>506</v>
      </c>
      <c r="N498" s="181" t="n">
        <f aca="false">B498</f>
        <v>595</v>
      </c>
      <c r="O498" s="182" t="n">
        <f aca="false">A498</f>
        <v>506</v>
      </c>
      <c r="P498" s="24"/>
      <c r="Q498" s="196"/>
      <c r="R498" s="197"/>
      <c r="U498" s="171"/>
    </row>
    <row r="499" customFormat="false" ht="15.75" hidden="false" customHeight="true" outlineLevel="0" collapsed="false">
      <c r="A499" s="156" t="n">
        <v>507</v>
      </c>
      <c r="B499" s="157" t="n">
        <v>596</v>
      </c>
      <c r="C499" s="158" t="n">
        <f aca="false">ROUND($P$1*A499,2)</f>
        <v>29950.21</v>
      </c>
      <c r="D499" s="159" t="n">
        <f aca="false">TRUNC(C499/12,2)</f>
        <v>2495.85</v>
      </c>
      <c r="E499" s="160" t="n">
        <f aca="false">TRUNC(D499*$P$3,2)</f>
        <v>277.03</v>
      </c>
      <c r="F499" s="161" t="n">
        <f aca="false">TRUNC(IF(A499&lt;=$A$270,$D$270*$P$5,D499*$P$5),2)</f>
        <v>74.87</v>
      </c>
      <c r="G499" s="162" t="n">
        <f aca="false">TRUNC(IF(A499&lt;=$A$270,$D$270*$P$6,D499*$P$6),2)</f>
        <v>24.95</v>
      </c>
      <c r="H499" s="161" t="n">
        <f aca="false">TRUNC($P$9,2)</f>
        <v>2.29</v>
      </c>
      <c r="I499" s="161" t="n">
        <f aca="false">TRUNC(IF(A499&lt;$A$427,$D$427*$R$10+$P$10,IF(A499&gt;$A$782,$D$782*$R$10+$P$10,D499*$R$10+$P$10)),2)</f>
        <v>85.54</v>
      </c>
      <c r="J499" s="158" t="n">
        <f aca="false">TRUNC(IF(A499&lt;$A$427,($D$427*$R$11)+$P$11,IF(A499&gt;$A$782,$D$782*$R$11+$P$11,D499*$R$11+$P$11)),2)</f>
        <v>214.9</v>
      </c>
      <c r="K499" s="160" t="n">
        <f aca="false">TRUNC(IF(A499&lt;$A$427,$D$427*$R$12+$P$12,IF(A499&gt;$A$782,$D$782*$R$12+$P$12,D499*$R$12+$P$12)),2)</f>
        <v>154.32</v>
      </c>
      <c r="L499" s="163" t="n">
        <f aca="false">B499</f>
        <v>596</v>
      </c>
      <c r="M499" s="164" t="n">
        <f aca="false">A499</f>
        <v>507</v>
      </c>
      <c r="N499" s="165" t="n">
        <f aca="false">B499</f>
        <v>596</v>
      </c>
      <c r="O499" s="166" t="n">
        <f aca="false">A499</f>
        <v>507</v>
      </c>
      <c r="P499" s="24"/>
      <c r="Q499" s="196"/>
      <c r="R499" s="197"/>
      <c r="U499" s="171"/>
    </row>
    <row r="500" customFormat="false" ht="15.75" hidden="false" customHeight="true" outlineLevel="0" collapsed="false">
      <c r="A500" s="172" t="n">
        <v>508</v>
      </c>
      <c r="B500" s="173" t="n">
        <v>597</v>
      </c>
      <c r="C500" s="174" t="n">
        <f aca="false">ROUND($P$1*A500,2)</f>
        <v>30009.29</v>
      </c>
      <c r="D500" s="175" t="n">
        <f aca="false">TRUNC(C500/12,2)</f>
        <v>2500.77</v>
      </c>
      <c r="E500" s="176" t="n">
        <f aca="false">TRUNC(D500*$P$3,2)</f>
        <v>277.58</v>
      </c>
      <c r="F500" s="177" t="n">
        <f aca="false">TRUNC(IF(A500&lt;=$A$270,$D$270*$P$5,D500*$P$5),2)</f>
        <v>75.02</v>
      </c>
      <c r="G500" s="178" t="n">
        <f aca="false">TRUNC(IF(A500&lt;=$A$270,$D$270*$P$6,D500*$P$6),2)</f>
        <v>25</v>
      </c>
      <c r="H500" s="177" t="n">
        <f aca="false">TRUNC($P$9,2)</f>
        <v>2.29</v>
      </c>
      <c r="I500" s="177" t="n">
        <f aca="false">TRUNC(IF(A500&lt;$A$427,$D$427*$R$10+$P$10,IF(A500&gt;$A$782,$D$782*$R$10+$P$10,D500*$R$10+$P$10)),2)</f>
        <v>85.69</v>
      </c>
      <c r="J500" s="174" t="n">
        <f aca="false">TRUNC(IF(A500&lt;$A$427,($D$427*$R$11)+$P$11,IF(A500&gt;$A$782,$D$782*$R$11+$P$11,D500*$R$11+$P$11)),2)</f>
        <v>215.3</v>
      </c>
      <c r="K500" s="176" t="n">
        <f aca="false">TRUNC(IF(A500&lt;$A$427,$D$427*$R$12+$P$12,IF(A500&gt;$A$782,$D$782*$R$12+$P$12,D500*$R$12+$P$12)),2)</f>
        <v>154.61</v>
      </c>
      <c r="L500" s="179" t="n">
        <f aca="false">B500</f>
        <v>597</v>
      </c>
      <c r="M500" s="180" t="n">
        <f aca="false">A500</f>
        <v>508</v>
      </c>
      <c r="N500" s="181" t="n">
        <f aca="false">B500</f>
        <v>597</v>
      </c>
      <c r="O500" s="182" t="n">
        <f aca="false">A500</f>
        <v>508</v>
      </c>
      <c r="P500" s="24"/>
      <c r="Q500" s="196"/>
      <c r="R500" s="197"/>
      <c r="U500" s="171"/>
    </row>
    <row r="501" customFormat="false" ht="15.75" hidden="false" customHeight="true" outlineLevel="0" collapsed="false">
      <c r="A501" s="156" t="n">
        <v>509</v>
      </c>
      <c r="B501" s="157" t="n">
        <v>598</v>
      </c>
      <c r="C501" s="158" t="n">
        <f aca="false">ROUND($P$1*A501,2)</f>
        <v>30068.36</v>
      </c>
      <c r="D501" s="159" t="n">
        <f aca="false">TRUNC(C501/12,2)</f>
        <v>2505.69</v>
      </c>
      <c r="E501" s="160" t="n">
        <f aca="false">TRUNC(D501*$P$3,2)</f>
        <v>278.13</v>
      </c>
      <c r="F501" s="161" t="n">
        <f aca="false">TRUNC(IF(A501&lt;=$A$270,$D$270*$P$5,D501*$P$5),2)</f>
        <v>75.17</v>
      </c>
      <c r="G501" s="162" t="n">
        <f aca="false">TRUNC(IF(A501&lt;=$A$270,$D$270*$P$6,D501*$P$6),2)</f>
        <v>25.05</v>
      </c>
      <c r="H501" s="161" t="n">
        <f aca="false">TRUNC($P$9,2)</f>
        <v>2.29</v>
      </c>
      <c r="I501" s="161" t="n">
        <f aca="false">TRUNC(IF(A501&lt;$A$427,$D$427*$R$10+$P$10,IF(A501&gt;$A$782,$D$782*$R$10+$P$10,D501*$R$10+$P$10)),2)</f>
        <v>85.84</v>
      </c>
      <c r="J501" s="158" t="n">
        <f aca="false">TRUNC(IF(A501&lt;$A$427,($D$427*$R$11)+$P$11,IF(A501&gt;$A$782,$D$782*$R$11+$P$11,D501*$R$11+$P$11)),2)</f>
        <v>215.69</v>
      </c>
      <c r="K501" s="160" t="n">
        <f aca="false">TRUNC(IF(A501&lt;$A$427,$D$427*$R$12+$P$12,IF(A501&gt;$A$782,$D$782*$R$12+$P$12,D501*$R$12+$P$12)),2)</f>
        <v>154.91</v>
      </c>
      <c r="L501" s="163" t="n">
        <f aca="false">B501</f>
        <v>598</v>
      </c>
      <c r="M501" s="164" t="n">
        <f aca="false">A501</f>
        <v>509</v>
      </c>
      <c r="N501" s="165" t="n">
        <f aca="false">B501</f>
        <v>598</v>
      </c>
      <c r="O501" s="166" t="n">
        <f aca="false">A501</f>
        <v>509</v>
      </c>
      <c r="P501" s="24"/>
      <c r="Q501" s="196"/>
      <c r="R501" s="197"/>
      <c r="U501" s="171"/>
    </row>
    <row r="502" customFormat="false" ht="15.75" hidden="false" customHeight="true" outlineLevel="0" collapsed="false">
      <c r="A502" s="172" t="n">
        <v>509</v>
      </c>
      <c r="B502" s="173" t="n">
        <v>599</v>
      </c>
      <c r="C502" s="174" t="n">
        <f aca="false">ROUND($P$1*A502,2)</f>
        <v>30068.36</v>
      </c>
      <c r="D502" s="175" t="n">
        <f aca="false">TRUNC(C502/12,2)</f>
        <v>2505.69</v>
      </c>
      <c r="E502" s="176" t="n">
        <f aca="false">TRUNC(D502*$P$3,2)</f>
        <v>278.13</v>
      </c>
      <c r="F502" s="177" t="n">
        <f aca="false">TRUNC(IF(A502&lt;=$A$270,$D$270*$P$5,D502*$P$5),2)</f>
        <v>75.17</v>
      </c>
      <c r="G502" s="178" t="n">
        <f aca="false">TRUNC(IF(A502&lt;=$A$270,$D$270*$P$6,D502*$P$6),2)</f>
        <v>25.05</v>
      </c>
      <c r="H502" s="177" t="n">
        <f aca="false">TRUNC($P$9,2)</f>
        <v>2.29</v>
      </c>
      <c r="I502" s="177" t="n">
        <f aca="false">TRUNC(IF(A502&lt;$A$427,$D$427*$R$10+$P$10,IF(A502&gt;$A$782,$D$782*$R$10+$P$10,D502*$R$10+$P$10)),2)</f>
        <v>85.84</v>
      </c>
      <c r="J502" s="174" t="n">
        <f aca="false">TRUNC(IF(A502&lt;$A$427,($D$427*$R$11)+$P$11,IF(A502&gt;$A$782,$D$782*$R$11+$P$11,D502*$R$11+$P$11)),2)</f>
        <v>215.69</v>
      </c>
      <c r="K502" s="176" t="n">
        <f aca="false">TRUNC(IF(A502&lt;$A$427,$D$427*$R$12+$P$12,IF(A502&gt;$A$782,$D$782*$R$12+$P$12,D502*$R$12+$P$12)),2)</f>
        <v>154.91</v>
      </c>
      <c r="L502" s="179" t="n">
        <f aca="false">B502</f>
        <v>599</v>
      </c>
      <c r="M502" s="180" t="n">
        <f aca="false">A502</f>
        <v>509</v>
      </c>
      <c r="N502" s="181" t="n">
        <f aca="false">B502</f>
        <v>599</v>
      </c>
      <c r="O502" s="182" t="n">
        <f aca="false">A502</f>
        <v>509</v>
      </c>
      <c r="P502" s="24"/>
      <c r="Q502" s="196"/>
      <c r="R502" s="197"/>
      <c r="U502" s="171"/>
    </row>
    <row r="503" customFormat="false" ht="15.75" hidden="false" customHeight="true" outlineLevel="0" collapsed="false">
      <c r="A503" s="156" t="n">
        <v>510</v>
      </c>
      <c r="B503" s="157" t="n">
        <v>600</v>
      </c>
      <c r="C503" s="158" t="n">
        <f aca="false">ROUND($P$1*A503,2)</f>
        <v>30127.43</v>
      </c>
      <c r="D503" s="159" t="n">
        <f aca="false">TRUNC(C503/12,2)</f>
        <v>2510.61</v>
      </c>
      <c r="E503" s="160" t="n">
        <f aca="false">TRUNC(D503*$P$3,2)</f>
        <v>278.67</v>
      </c>
      <c r="F503" s="161" t="n">
        <f aca="false">TRUNC(IF(A503&lt;=$A$270,$D$270*$P$5,D503*$P$5),2)</f>
        <v>75.31</v>
      </c>
      <c r="G503" s="162" t="n">
        <f aca="false">TRUNC(IF(A503&lt;=$A$270,$D$270*$P$6,D503*$P$6),2)</f>
        <v>25.1</v>
      </c>
      <c r="H503" s="161" t="n">
        <f aca="false">TRUNC($P$9,2)</f>
        <v>2.29</v>
      </c>
      <c r="I503" s="161" t="n">
        <f aca="false">TRUNC(IF(A503&lt;$A$427,$D$427*$R$10+$P$10,IF(A503&gt;$A$782,$D$782*$R$10+$P$10,D503*$R$10+$P$10)),2)</f>
        <v>85.98</v>
      </c>
      <c r="J503" s="158" t="n">
        <f aca="false">TRUNC(IF(A503&lt;$A$427,($D$427*$R$11)+$P$11,IF(A503&gt;$A$782,$D$782*$R$11+$P$11,D503*$R$11+$P$11)),2)</f>
        <v>216.08</v>
      </c>
      <c r="K503" s="160" t="n">
        <f aca="false">TRUNC(IF(A503&lt;$A$427,$D$427*$R$12+$P$12,IF(A503&gt;$A$782,$D$782*$R$12+$P$12,D503*$R$12+$P$12)),2)</f>
        <v>155.2</v>
      </c>
      <c r="L503" s="163" t="n">
        <f aca="false">B503</f>
        <v>600</v>
      </c>
      <c r="M503" s="164" t="n">
        <f aca="false">A503</f>
        <v>510</v>
      </c>
      <c r="N503" s="165" t="n">
        <f aca="false">B503</f>
        <v>600</v>
      </c>
      <c r="O503" s="166" t="n">
        <f aca="false">A503</f>
        <v>510</v>
      </c>
      <c r="P503" s="24"/>
      <c r="Q503" s="196"/>
      <c r="R503" s="197"/>
      <c r="U503" s="171"/>
    </row>
    <row r="504" customFormat="false" ht="15.75" hidden="false" customHeight="true" outlineLevel="0" collapsed="false">
      <c r="A504" s="172" t="n">
        <v>511</v>
      </c>
      <c r="B504" s="173" t="n">
        <v>601</v>
      </c>
      <c r="C504" s="174" t="n">
        <f aca="false">ROUND($P$1*A504,2)</f>
        <v>30186.51</v>
      </c>
      <c r="D504" s="175" t="n">
        <f aca="false">TRUNC(C504/12,2)</f>
        <v>2515.54</v>
      </c>
      <c r="E504" s="176" t="n">
        <f aca="false">TRUNC(D504*$P$3,2)</f>
        <v>279.22</v>
      </c>
      <c r="F504" s="177" t="n">
        <f aca="false">TRUNC(IF(A504&lt;=$A$270,$D$270*$P$5,D504*$P$5),2)</f>
        <v>75.46</v>
      </c>
      <c r="G504" s="178" t="n">
        <f aca="false">TRUNC(IF(A504&lt;=$A$270,$D$270*$P$6,D504*$P$6),2)</f>
        <v>25.15</v>
      </c>
      <c r="H504" s="177" t="n">
        <f aca="false">TRUNC($P$9,2)</f>
        <v>2.29</v>
      </c>
      <c r="I504" s="177" t="n">
        <f aca="false">TRUNC(IF(A504&lt;$A$427,$D$427*$R$10+$P$10,IF(A504&gt;$A$782,$D$782*$R$10+$P$10,D504*$R$10+$P$10)),2)</f>
        <v>86.13</v>
      </c>
      <c r="J504" s="174" t="n">
        <f aca="false">TRUNC(IF(A504&lt;$A$427,($D$427*$R$11)+$P$11,IF(A504&gt;$A$782,$D$782*$R$11+$P$11,D504*$R$11+$P$11)),2)</f>
        <v>216.48</v>
      </c>
      <c r="K504" s="176" t="n">
        <f aca="false">TRUNC(IF(A504&lt;$A$427,$D$427*$R$12+$P$12,IF(A504&gt;$A$782,$D$782*$R$12+$P$12,D504*$R$12+$P$12)),2)</f>
        <v>155.5</v>
      </c>
      <c r="L504" s="179" t="n">
        <f aca="false">B504</f>
        <v>601</v>
      </c>
      <c r="M504" s="180" t="n">
        <f aca="false">A504</f>
        <v>511</v>
      </c>
      <c r="N504" s="181" t="n">
        <f aca="false">B504</f>
        <v>601</v>
      </c>
      <c r="O504" s="182" t="n">
        <f aca="false">A504</f>
        <v>511</v>
      </c>
      <c r="P504" s="24"/>
      <c r="Q504" s="196"/>
      <c r="R504" s="197"/>
      <c r="U504" s="171"/>
    </row>
    <row r="505" customFormat="false" ht="15.75" hidden="false" customHeight="true" outlineLevel="0" collapsed="false">
      <c r="A505" s="156" t="n">
        <v>512</v>
      </c>
      <c r="B505" s="157" t="n">
        <v>602</v>
      </c>
      <c r="C505" s="158" t="n">
        <f aca="false">ROUND($P$1*A505,2)</f>
        <v>30245.58</v>
      </c>
      <c r="D505" s="159" t="n">
        <f aca="false">TRUNC(C505/12,2)</f>
        <v>2520.46</v>
      </c>
      <c r="E505" s="160" t="n">
        <f aca="false">TRUNC(D505*$P$3,2)</f>
        <v>279.77</v>
      </c>
      <c r="F505" s="161" t="n">
        <f aca="false">TRUNC(IF(A505&lt;=$A$270,$D$270*$P$5,D505*$P$5),2)</f>
        <v>75.61</v>
      </c>
      <c r="G505" s="162" t="n">
        <f aca="false">TRUNC(IF(A505&lt;=$A$270,$D$270*$P$6,D505*$P$6),2)</f>
        <v>25.2</v>
      </c>
      <c r="H505" s="161" t="n">
        <f aca="false">TRUNC($P$9,2)</f>
        <v>2.29</v>
      </c>
      <c r="I505" s="161" t="n">
        <f aca="false">TRUNC(IF(A505&lt;$A$427,$D$427*$R$10+$P$10,IF(A505&gt;$A$782,$D$782*$R$10+$P$10,D505*$R$10+$P$10)),2)</f>
        <v>86.28</v>
      </c>
      <c r="J505" s="158" t="n">
        <f aca="false">TRUNC(IF(A505&lt;$A$427,($D$427*$R$11)+$P$11,IF(A505&gt;$A$782,$D$782*$R$11+$P$11,D505*$R$11+$P$11)),2)</f>
        <v>216.87</v>
      </c>
      <c r="K505" s="160" t="n">
        <f aca="false">TRUNC(IF(A505&lt;$A$427,$D$427*$R$12+$P$12,IF(A505&gt;$A$782,$D$782*$R$12+$P$12,D505*$R$12+$P$12)),2)</f>
        <v>155.79</v>
      </c>
      <c r="L505" s="163" t="n">
        <f aca="false">B505</f>
        <v>602</v>
      </c>
      <c r="M505" s="164" t="n">
        <f aca="false">A505</f>
        <v>512</v>
      </c>
      <c r="N505" s="165" t="n">
        <f aca="false">B505</f>
        <v>602</v>
      </c>
      <c r="O505" s="166" t="n">
        <f aca="false">A505</f>
        <v>512</v>
      </c>
      <c r="P505" s="24"/>
      <c r="Q505" s="196"/>
      <c r="R505" s="197"/>
      <c r="U505" s="171"/>
    </row>
    <row r="506" customFormat="false" ht="15.75" hidden="false" customHeight="true" outlineLevel="0" collapsed="false">
      <c r="A506" s="172" t="n">
        <v>512</v>
      </c>
      <c r="B506" s="173" t="n">
        <v>603</v>
      </c>
      <c r="C506" s="174" t="n">
        <f aca="false">ROUND($P$1*A506,2)</f>
        <v>30245.58</v>
      </c>
      <c r="D506" s="175" t="n">
        <f aca="false">TRUNC(C506/12,2)</f>
        <v>2520.46</v>
      </c>
      <c r="E506" s="176" t="n">
        <f aca="false">TRUNC(D506*$P$3,2)</f>
        <v>279.77</v>
      </c>
      <c r="F506" s="177" t="n">
        <f aca="false">TRUNC(IF(A506&lt;=$A$270,$D$270*$P$5,D506*$P$5),2)</f>
        <v>75.61</v>
      </c>
      <c r="G506" s="178" t="n">
        <f aca="false">TRUNC(IF(A506&lt;=$A$270,$D$270*$P$6,D506*$P$6),2)</f>
        <v>25.2</v>
      </c>
      <c r="H506" s="177" t="n">
        <f aca="false">TRUNC($P$9,2)</f>
        <v>2.29</v>
      </c>
      <c r="I506" s="177" t="n">
        <f aca="false">TRUNC(IF(A506&lt;$A$427,$D$427*$R$10+$P$10,IF(A506&gt;$A$782,$D$782*$R$10+$P$10,D506*$R$10+$P$10)),2)</f>
        <v>86.28</v>
      </c>
      <c r="J506" s="174" t="n">
        <f aca="false">TRUNC(IF(A506&lt;$A$427,($D$427*$R$11)+$P$11,IF(A506&gt;$A$782,$D$782*$R$11+$P$11,D506*$R$11+$P$11)),2)</f>
        <v>216.87</v>
      </c>
      <c r="K506" s="176" t="n">
        <f aca="false">TRUNC(IF(A506&lt;$A$427,$D$427*$R$12+$P$12,IF(A506&gt;$A$782,$D$782*$R$12+$P$12,D506*$R$12+$P$12)),2)</f>
        <v>155.79</v>
      </c>
      <c r="L506" s="179" t="n">
        <f aca="false">B506</f>
        <v>603</v>
      </c>
      <c r="M506" s="180" t="n">
        <f aca="false">A506</f>
        <v>512</v>
      </c>
      <c r="N506" s="181" t="n">
        <f aca="false">B506</f>
        <v>603</v>
      </c>
      <c r="O506" s="182" t="n">
        <f aca="false">A506</f>
        <v>512</v>
      </c>
      <c r="P506" s="24"/>
      <c r="Q506" s="196"/>
      <c r="R506" s="197"/>
      <c r="U506" s="171"/>
    </row>
    <row r="507" customFormat="false" ht="15.75" hidden="false" customHeight="true" outlineLevel="0" collapsed="false">
      <c r="A507" s="156" t="n">
        <v>513</v>
      </c>
      <c r="B507" s="157" t="n">
        <v>604</v>
      </c>
      <c r="C507" s="158" t="n">
        <f aca="false">ROUND($P$1*A507,2)</f>
        <v>30304.65</v>
      </c>
      <c r="D507" s="159" t="n">
        <f aca="false">TRUNC(C507/12,2)</f>
        <v>2525.38</v>
      </c>
      <c r="E507" s="160" t="n">
        <f aca="false">TRUNC(D507*$P$3,2)</f>
        <v>280.31</v>
      </c>
      <c r="F507" s="161" t="n">
        <f aca="false">TRUNC(IF(A507&lt;=$A$270,$D$270*$P$5,D507*$P$5),2)</f>
        <v>75.76</v>
      </c>
      <c r="G507" s="162" t="n">
        <f aca="false">TRUNC(IF(A507&lt;=$A$270,$D$270*$P$6,D507*$P$6),2)</f>
        <v>25.25</v>
      </c>
      <c r="H507" s="161" t="n">
        <f aca="false">TRUNC($P$9,2)</f>
        <v>2.29</v>
      </c>
      <c r="I507" s="161" t="n">
        <f aca="false">TRUNC(IF(A507&lt;$A$427,$D$427*$R$10+$P$10,IF(A507&gt;$A$782,$D$782*$R$10+$P$10,D507*$R$10+$P$10)),2)</f>
        <v>86.43</v>
      </c>
      <c r="J507" s="158" t="n">
        <f aca="false">TRUNC(IF(A507&lt;$A$427,($D$427*$R$11)+$P$11,IF(A507&gt;$A$782,$D$782*$R$11+$P$11,D507*$R$11+$P$11)),2)</f>
        <v>217.27</v>
      </c>
      <c r="K507" s="160" t="n">
        <f aca="false">TRUNC(IF(A507&lt;$A$427,$D$427*$R$12+$P$12,IF(A507&gt;$A$782,$D$782*$R$12+$P$12,D507*$R$12+$P$12)),2)</f>
        <v>156.09</v>
      </c>
      <c r="L507" s="163" t="n">
        <f aca="false">B507</f>
        <v>604</v>
      </c>
      <c r="M507" s="164" t="n">
        <f aca="false">A507</f>
        <v>513</v>
      </c>
      <c r="N507" s="165" t="n">
        <f aca="false">B507</f>
        <v>604</v>
      </c>
      <c r="O507" s="166" t="n">
        <f aca="false">A507</f>
        <v>513</v>
      </c>
      <c r="P507" s="24"/>
      <c r="Q507" s="196"/>
      <c r="R507" s="197"/>
      <c r="U507" s="171"/>
    </row>
    <row r="508" customFormat="false" ht="15.75" hidden="false" customHeight="true" outlineLevel="0" collapsed="false">
      <c r="A508" s="172" t="n">
        <v>514</v>
      </c>
      <c r="B508" s="173" t="n">
        <v>605</v>
      </c>
      <c r="C508" s="174" t="n">
        <f aca="false">ROUND($P$1*A508,2)</f>
        <v>30363.73</v>
      </c>
      <c r="D508" s="175" t="n">
        <f aca="false">TRUNC(C508/12,2)</f>
        <v>2530.31</v>
      </c>
      <c r="E508" s="176" t="n">
        <f aca="false">TRUNC(D508*$P$3,2)</f>
        <v>280.86</v>
      </c>
      <c r="F508" s="177" t="n">
        <f aca="false">TRUNC(IF(A508&lt;=$A$270,$D$270*$P$5,D508*$P$5),2)</f>
        <v>75.9</v>
      </c>
      <c r="G508" s="178" t="n">
        <f aca="false">TRUNC(IF(A508&lt;=$A$270,$D$270*$P$6,D508*$P$6),2)</f>
        <v>25.3</v>
      </c>
      <c r="H508" s="177" t="n">
        <f aca="false">TRUNC($P$9,2)</f>
        <v>2.29</v>
      </c>
      <c r="I508" s="177" t="n">
        <f aca="false">TRUNC(IF(A508&lt;$A$427,$D$427*$R$10+$P$10,IF(A508&gt;$A$782,$D$782*$R$10+$P$10,D508*$R$10+$P$10)),2)</f>
        <v>86.57</v>
      </c>
      <c r="J508" s="174" t="n">
        <f aca="false">TRUNC(IF(A508&lt;$A$427,($D$427*$R$11)+$P$11,IF(A508&gt;$A$782,$D$782*$R$11+$P$11,D508*$R$11+$P$11)),2)</f>
        <v>217.66</v>
      </c>
      <c r="K508" s="176" t="n">
        <f aca="false">TRUNC(IF(A508&lt;$A$427,$D$427*$R$12+$P$12,IF(A508&gt;$A$782,$D$782*$R$12+$P$12,D508*$R$12+$P$12)),2)</f>
        <v>156.38</v>
      </c>
      <c r="L508" s="179" t="n">
        <f aca="false">B508</f>
        <v>605</v>
      </c>
      <c r="M508" s="180" t="n">
        <f aca="false">A508</f>
        <v>514</v>
      </c>
      <c r="N508" s="181" t="n">
        <f aca="false">B508</f>
        <v>605</v>
      </c>
      <c r="O508" s="182" t="n">
        <f aca="false">A508</f>
        <v>514</v>
      </c>
      <c r="P508" s="24"/>
      <c r="Q508" s="196"/>
      <c r="R508" s="197"/>
      <c r="U508" s="171"/>
    </row>
    <row r="509" customFormat="false" ht="15.75" hidden="false" customHeight="true" outlineLevel="0" collapsed="false">
      <c r="A509" s="156" t="n">
        <v>514</v>
      </c>
      <c r="B509" s="157" t="n">
        <v>606</v>
      </c>
      <c r="C509" s="158" t="n">
        <f aca="false">ROUND($P$1*A509,2)</f>
        <v>30363.73</v>
      </c>
      <c r="D509" s="159" t="n">
        <f aca="false">TRUNC(C509/12,2)</f>
        <v>2530.31</v>
      </c>
      <c r="E509" s="160" t="n">
        <f aca="false">TRUNC(D509*$P$3,2)</f>
        <v>280.86</v>
      </c>
      <c r="F509" s="161" t="n">
        <f aca="false">TRUNC(IF(A509&lt;=$A$270,$D$270*$P$5,D509*$P$5),2)</f>
        <v>75.9</v>
      </c>
      <c r="G509" s="162" t="n">
        <f aca="false">TRUNC(IF(A509&lt;=$A$270,$D$270*$P$6,D509*$P$6),2)</f>
        <v>25.3</v>
      </c>
      <c r="H509" s="161" t="n">
        <f aca="false">TRUNC($P$9,2)</f>
        <v>2.29</v>
      </c>
      <c r="I509" s="161" t="n">
        <f aca="false">TRUNC(IF(A509&lt;$A$427,$D$427*$R$10+$P$10,IF(A509&gt;$A$782,$D$782*$R$10+$P$10,D509*$R$10+$P$10)),2)</f>
        <v>86.57</v>
      </c>
      <c r="J509" s="158" t="n">
        <f aca="false">TRUNC(IF(A509&lt;$A$427,($D$427*$R$11)+$P$11,IF(A509&gt;$A$782,$D$782*$R$11+$P$11,D509*$R$11+$P$11)),2)</f>
        <v>217.66</v>
      </c>
      <c r="K509" s="160" t="n">
        <f aca="false">TRUNC(IF(A509&lt;$A$427,$D$427*$R$12+$P$12,IF(A509&gt;$A$782,$D$782*$R$12+$P$12,D509*$R$12+$P$12)),2)</f>
        <v>156.38</v>
      </c>
      <c r="L509" s="163" t="n">
        <f aca="false">B509</f>
        <v>606</v>
      </c>
      <c r="M509" s="164" t="n">
        <f aca="false">A509</f>
        <v>514</v>
      </c>
      <c r="N509" s="165" t="n">
        <f aca="false">B509</f>
        <v>606</v>
      </c>
      <c r="O509" s="166" t="n">
        <f aca="false">A509</f>
        <v>514</v>
      </c>
      <c r="P509" s="24"/>
      <c r="Q509" s="196"/>
      <c r="R509" s="197"/>
      <c r="U509" s="171"/>
    </row>
    <row r="510" customFormat="false" ht="15.75" hidden="false" customHeight="true" outlineLevel="0" collapsed="false">
      <c r="A510" s="172" t="n">
        <v>515</v>
      </c>
      <c r="B510" s="173" t="n">
        <v>607</v>
      </c>
      <c r="C510" s="174" t="n">
        <f aca="false">ROUND($P$1*A510,2)</f>
        <v>30422.8</v>
      </c>
      <c r="D510" s="175" t="n">
        <f aca="false">TRUNC(C510/12,2)</f>
        <v>2535.23</v>
      </c>
      <c r="E510" s="176" t="n">
        <f aca="false">TRUNC(D510*$P$3,2)</f>
        <v>281.41</v>
      </c>
      <c r="F510" s="177" t="n">
        <f aca="false">TRUNC(IF(A510&lt;=$A$270,$D$270*$P$5,D510*$P$5),2)</f>
        <v>76.05</v>
      </c>
      <c r="G510" s="178" t="n">
        <f aca="false">TRUNC(IF(A510&lt;=$A$270,$D$270*$P$6,D510*$P$6),2)</f>
        <v>25.35</v>
      </c>
      <c r="H510" s="177" t="n">
        <f aca="false">TRUNC($P$9,2)</f>
        <v>2.29</v>
      </c>
      <c r="I510" s="177" t="n">
        <f aca="false">TRUNC(IF(A510&lt;$A$427,$D$427*$R$10+$P$10,IF(A510&gt;$A$782,$D$782*$R$10+$P$10,D510*$R$10+$P$10)),2)</f>
        <v>86.72</v>
      </c>
      <c r="J510" s="174" t="n">
        <f aca="false">TRUNC(IF(A510&lt;$A$427,($D$427*$R$11)+$P$11,IF(A510&gt;$A$782,$D$782*$R$11+$P$11,D510*$R$11+$P$11)),2)</f>
        <v>218.05</v>
      </c>
      <c r="K510" s="176" t="n">
        <f aca="false">TRUNC(IF(A510&lt;$A$427,$D$427*$R$12+$P$12,IF(A510&gt;$A$782,$D$782*$R$12+$P$12,D510*$R$12+$P$12)),2)</f>
        <v>156.68</v>
      </c>
      <c r="L510" s="179" t="n">
        <f aca="false">B510</f>
        <v>607</v>
      </c>
      <c r="M510" s="180" t="n">
        <f aca="false">A510</f>
        <v>515</v>
      </c>
      <c r="N510" s="181" t="n">
        <f aca="false">B510</f>
        <v>607</v>
      </c>
      <c r="O510" s="182" t="n">
        <f aca="false">A510</f>
        <v>515</v>
      </c>
      <c r="P510" s="24"/>
      <c r="Q510" s="196"/>
      <c r="R510" s="197"/>
      <c r="U510" s="171"/>
    </row>
    <row r="511" customFormat="false" ht="15.75" hidden="false" customHeight="true" outlineLevel="0" collapsed="false">
      <c r="A511" s="156" t="n">
        <v>516</v>
      </c>
      <c r="B511" s="157" t="n">
        <v>608</v>
      </c>
      <c r="C511" s="158" t="n">
        <f aca="false">ROUND($P$1*A511,2)</f>
        <v>30481.87</v>
      </c>
      <c r="D511" s="159" t="n">
        <f aca="false">TRUNC(C511/12,2)</f>
        <v>2540.15</v>
      </c>
      <c r="E511" s="160" t="n">
        <f aca="false">TRUNC(D511*$P$3,2)</f>
        <v>281.95</v>
      </c>
      <c r="F511" s="161" t="n">
        <f aca="false">TRUNC(IF(A511&lt;=$A$270,$D$270*$P$5,D511*$P$5),2)</f>
        <v>76.2</v>
      </c>
      <c r="G511" s="162" t="n">
        <f aca="false">TRUNC(IF(A511&lt;=$A$270,$D$270*$P$6,D511*$P$6),2)</f>
        <v>25.4</v>
      </c>
      <c r="H511" s="161" t="n">
        <f aca="false">TRUNC($P$9,2)</f>
        <v>2.29</v>
      </c>
      <c r="I511" s="161" t="n">
        <f aca="false">TRUNC(IF(A511&lt;$A$427,$D$427*$R$10+$P$10,IF(A511&gt;$A$782,$D$782*$R$10+$P$10,D511*$R$10+$P$10)),2)</f>
        <v>86.87</v>
      </c>
      <c r="J511" s="158" t="n">
        <f aca="false">TRUNC(IF(A511&lt;$A$427,($D$427*$R$11)+$P$11,IF(A511&gt;$A$782,$D$782*$R$11+$P$11,D511*$R$11+$P$11)),2)</f>
        <v>218.45</v>
      </c>
      <c r="K511" s="160" t="n">
        <f aca="false">TRUNC(IF(A511&lt;$A$427,$D$427*$R$12+$P$12,IF(A511&gt;$A$782,$D$782*$R$12+$P$12,D511*$R$12+$P$12)),2)</f>
        <v>156.97</v>
      </c>
      <c r="L511" s="163" t="n">
        <f aca="false">B511</f>
        <v>608</v>
      </c>
      <c r="M511" s="164" t="n">
        <f aca="false">A511</f>
        <v>516</v>
      </c>
      <c r="N511" s="165" t="n">
        <f aca="false">B511</f>
        <v>608</v>
      </c>
      <c r="O511" s="166" t="n">
        <f aca="false">A511</f>
        <v>516</v>
      </c>
      <c r="P511" s="24"/>
      <c r="Q511" s="196"/>
      <c r="R511" s="197"/>
      <c r="U511" s="171"/>
    </row>
    <row r="512" customFormat="false" ht="15.75" hidden="false" customHeight="true" outlineLevel="0" collapsed="false">
      <c r="A512" s="172" t="n">
        <v>517</v>
      </c>
      <c r="B512" s="173" t="n">
        <v>609</v>
      </c>
      <c r="C512" s="174" t="n">
        <f aca="false">ROUND($P$1*A512,2)</f>
        <v>30540.95</v>
      </c>
      <c r="D512" s="175" t="n">
        <f aca="false">TRUNC(C512/12,2)</f>
        <v>2545.07</v>
      </c>
      <c r="E512" s="176" t="n">
        <f aca="false">TRUNC(D512*$P$3,2)</f>
        <v>282.5</v>
      </c>
      <c r="F512" s="177" t="n">
        <f aca="false">TRUNC(IF(A512&lt;=$A$270,$D$270*$P$5,D512*$P$5),2)</f>
        <v>76.35</v>
      </c>
      <c r="G512" s="178" t="n">
        <f aca="false">TRUNC(IF(A512&lt;=$A$270,$D$270*$P$6,D512*$P$6),2)</f>
        <v>25.45</v>
      </c>
      <c r="H512" s="177" t="n">
        <f aca="false">TRUNC($P$9,2)</f>
        <v>2.29</v>
      </c>
      <c r="I512" s="177" t="n">
        <f aca="false">TRUNC(IF(A512&lt;$A$427,$D$427*$R$10+$P$10,IF(A512&gt;$A$782,$D$782*$R$10+$P$10,D512*$R$10+$P$10)),2)</f>
        <v>87.02</v>
      </c>
      <c r="J512" s="174" t="n">
        <f aca="false">TRUNC(IF(A512&lt;$A$427,($D$427*$R$11)+$P$11,IF(A512&gt;$A$782,$D$782*$R$11+$P$11,D512*$R$11+$P$11)),2)</f>
        <v>218.84</v>
      </c>
      <c r="K512" s="176" t="n">
        <f aca="false">TRUNC(IF(A512&lt;$A$427,$D$427*$R$12+$P$12,IF(A512&gt;$A$782,$D$782*$R$12+$P$12,D512*$R$12+$P$12)),2)</f>
        <v>157.27</v>
      </c>
      <c r="L512" s="179" t="n">
        <f aca="false">B512</f>
        <v>609</v>
      </c>
      <c r="M512" s="180" t="n">
        <f aca="false">A512</f>
        <v>517</v>
      </c>
      <c r="N512" s="181" t="n">
        <f aca="false">B512</f>
        <v>609</v>
      </c>
      <c r="O512" s="182" t="n">
        <f aca="false">A512</f>
        <v>517</v>
      </c>
      <c r="P512" s="24"/>
      <c r="Q512" s="196"/>
      <c r="R512" s="197"/>
      <c r="U512" s="171"/>
    </row>
    <row r="513" customFormat="false" ht="15.75" hidden="false" customHeight="true" outlineLevel="0" collapsed="false">
      <c r="A513" s="156" t="n">
        <v>517</v>
      </c>
      <c r="B513" s="157" t="n">
        <v>610</v>
      </c>
      <c r="C513" s="158" t="n">
        <f aca="false">ROUND($P$1*A513,2)</f>
        <v>30540.95</v>
      </c>
      <c r="D513" s="159" t="n">
        <f aca="false">TRUNC(C513/12,2)</f>
        <v>2545.07</v>
      </c>
      <c r="E513" s="160" t="n">
        <f aca="false">TRUNC(D513*$P$3,2)</f>
        <v>282.5</v>
      </c>
      <c r="F513" s="161" t="n">
        <f aca="false">TRUNC(IF(A513&lt;=$A$270,$D$270*$P$5,D513*$P$5),2)</f>
        <v>76.35</v>
      </c>
      <c r="G513" s="162" t="n">
        <f aca="false">TRUNC(IF(A513&lt;=$A$270,$D$270*$P$6,D513*$P$6),2)</f>
        <v>25.45</v>
      </c>
      <c r="H513" s="161" t="n">
        <f aca="false">TRUNC($P$9,2)</f>
        <v>2.29</v>
      </c>
      <c r="I513" s="161" t="n">
        <f aca="false">TRUNC(IF(A513&lt;$A$427,$D$427*$R$10+$P$10,IF(A513&gt;$A$782,$D$782*$R$10+$P$10,D513*$R$10+$P$10)),2)</f>
        <v>87.02</v>
      </c>
      <c r="J513" s="158" t="n">
        <f aca="false">TRUNC(IF(A513&lt;$A$427,($D$427*$R$11)+$P$11,IF(A513&gt;$A$782,$D$782*$R$11+$P$11,D513*$R$11+$P$11)),2)</f>
        <v>218.84</v>
      </c>
      <c r="K513" s="160" t="n">
        <f aca="false">TRUNC(IF(A513&lt;$A$427,$D$427*$R$12+$P$12,IF(A513&gt;$A$782,$D$782*$R$12+$P$12,D513*$R$12+$P$12)),2)</f>
        <v>157.27</v>
      </c>
      <c r="L513" s="163" t="n">
        <f aca="false">B513</f>
        <v>610</v>
      </c>
      <c r="M513" s="164" t="n">
        <f aca="false">A513</f>
        <v>517</v>
      </c>
      <c r="N513" s="165" t="n">
        <f aca="false">B513</f>
        <v>610</v>
      </c>
      <c r="O513" s="166" t="n">
        <f aca="false">A513</f>
        <v>517</v>
      </c>
      <c r="P513" s="24"/>
      <c r="Q513" s="196"/>
      <c r="R513" s="197"/>
      <c r="U513" s="171"/>
    </row>
    <row r="514" customFormat="false" ht="15.75" hidden="false" customHeight="true" outlineLevel="0" collapsed="false">
      <c r="A514" s="172" t="n">
        <v>518</v>
      </c>
      <c r="B514" s="173" t="n">
        <v>611</v>
      </c>
      <c r="C514" s="174" t="n">
        <f aca="false">ROUND($P$1*A514,2)</f>
        <v>30600.02</v>
      </c>
      <c r="D514" s="175" t="n">
        <f aca="false">TRUNC(C514/12,2)</f>
        <v>2550</v>
      </c>
      <c r="E514" s="176" t="n">
        <f aca="false">TRUNC(D514*$P$3,2)</f>
        <v>283.05</v>
      </c>
      <c r="F514" s="177" t="n">
        <f aca="false">TRUNC(IF(A514&lt;=$A$270,$D$270*$P$5,D514*$P$5),2)</f>
        <v>76.5</v>
      </c>
      <c r="G514" s="178" t="n">
        <f aca="false">TRUNC(IF(A514&lt;=$A$270,$D$270*$P$6,D514*$P$6),2)</f>
        <v>25.5</v>
      </c>
      <c r="H514" s="177" t="n">
        <f aca="false">TRUNC($P$9,2)</f>
        <v>2.29</v>
      </c>
      <c r="I514" s="177" t="n">
        <f aca="false">TRUNC(IF(A514&lt;$A$427,$D$427*$R$10+$P$10,IF(A514&gt;$A$782,$D$782*$R$10+$P$10,D514*$R$10+$P$10)),2)</f>
        <v>87.17</v>
      </c>
      <c r="J514" s="174" t="n">
        <f aca="false">TRUNC(IF(A514&lt;$A$427,($D$427*$R$11)+$P$11,IF(A514&gt;$A$782,$D$782*$R$11+$P$11,D514*$R$11+$P$11)),2)</f>
        <v>219.24</v>
      </c>
      <c r="K514" s="176" t="n">
        <f aca="false">TRUNC(IF(A514&lt;$A$427,$D$427*$R$12+$P$12,IF(A514&gt;$A$782,$D$782*$R$12+$P$12,D514*$R$12+$P$12)),2)</f>
        <v>157.57</v>
      </c>
      <c r="L514" s="179" t="n">
        <f aca="false">B514</f>
        <v>611</v>
      </c>
      <c r="M514" s="180" t="n">
        <f aca="false">A514</f>
        <v>518</v>
      </c>
      <c r="N514" s="181" t="n">
        <f aca="false">B514</f>
        <v>611</v>
      </c>
      <c r="O514" s="182" t="n">
        <f aca="false">A514</f>
        <v>518</v>
      </c>
      <c r="P514" s="24"/>
      <c r="Q514" s="196"/>
      <c r="R514" s="197"/>
      <c r="U514" s="171"/>
    </row>
    <row r="515" customFormat="false" ht="15.75" hidden="false" customHeight="true" outlineLevel="0" collapsed="false">
      <c r="A515" s="156" t="n">
        <v>519</v>
      </c>
      <c r="B515" s="157" t="n">
        <v>612</v>
      </c>
      <c r="C515" s="158" t="n">
        <f aca="false">ROUND($P$1*A515,2)</f>
        <v>30659.09</v>
      </c>
      <c r="D515" s="159" t="n">
        <f aca="false">TRUNC(C515/12,2)</f>
        <v>2554.92</v>
      </c>
      <c r="E515" s="160" t="n">
        <f aca="false">TRUNC(D515*$P$3,2)</f>
        <v>283.59</v>
      </c>
      <c r="F515" s="161" t="n">
        <f aca="false">TRUNC(IF(A515&lt;=$A$270,$D$270*$P$5,D515*$P$5),2)</f>
        <v>76.64</v>
      </c>
      <c r="G515" s="162" t="n">
        <f aca="false">TRUNC(IF(A515&lt;=$A$270,$D$270*$P$6,D515*$P$6),2)</f>
        <v>25.54</v>
      </c>
      <c r="H515" s="161" t="n">
        <f aca="false">TRUNC($P$9,2)</f>
        <v>2.29</v>
      </c>
      <c r="I515" s="161" t="n">
        <f aca="false">TRUNC(IF(A515&lt;$A$427,$D$427*$R$10+$P$10,IF(A515&gt;$A$782,$D$782*$R$10+$P$10,D515*$R$10+$P$10)),2)</f>
        <v>87.31</v>
      </c>
      <c r="J515" s="158" t="n">
        <f aca="false">TRUNC(IF(A515&lt;$A$427,($D$427*$R$11)+$P$11,IF(A515&gt;$A$782,$D$782*$R$11+$P$11,D515*$R$11+$P$11)),2)</f>
        <v>219.63</v>
      </c>
      <c r="K515" s="160" t="n">
        <f aca="false">TRUNC(IF(A515&lt;$A$427,$D$427*$R$12+$P$12,IF(A515&gt;$A$782,$D$782*$R$12+$P$12,D515*$R$12+$P$12)),2)</f>
        <v>157.86</v>
      </c>
      <c r="L515" s="163" t="n">
        <f aca="false">B515</f>
        <v>612</v>
      </c>
      <c r="M515" s="164" t="n">
        <f aca="false">A515</f>
        <v>519</v>
      </c>
      <c r="N515" s="165" t="n">
        <f aca="false">B515</f>
        <v>612</v>
      </c>
      <c r="O515" s="166" t="n">
        <f aca="false">A515</f>
        <v>519</v>
      </c>
      <c r="P515" s="24"/>
      <c r="Q515" s="196"/>
      <c r="R515" s="197"/>
      <c r="U515" s="171"/>
    </row>
    <row r="516" customFormat="false" ht="15.75" hidden="false" customHeight="true" outlineLevel="0" collapsed="false">
      <c r="A516" s="172" t="n">
        <v>520</v>
      </c>
      <c r="B516" s="173" t="n">
        <v>613</v>
      </c>
      <c r="C516" s="174" t="n">
        <f aca="false">ROUND($P$1*A516,2)</f>
        <v>30718.17</v>
      </c>
      <c r="D516" s="175" t="n">
        <f aca="false">TRUNC(C516/12,2)</f>
        <v>2559.84</v>
      </c>
      <c r="E516" s="176" t="n">
        <f aca="false">TRUNC(D516*$P$3,2)</f>
        <v>284.14</v>
      </c>
      <c r="F516" s="177" t="n">
        <f aca="false">TRUNC(IF(A516&lt;=$A$270,$D$270*$P$5,D516*$P$5),2)</f>
        <v>76.79</v>
      </c>
      <c r="G516" s="178" t="n">
        <f aca="false">TRUNC(IF(A516&lt;=$A$270,$D$270*$P$6,D516*$P$6),2)</f>
        <v>25.59</v>
      </c>
      <c r="H516" s="177" t="n">
        <f aca="false">TRUNC($P$9,2)</f>
        <v>2.29</v>
      </c>
      <c r="I516" s="177" t="n">
        <f aca="false">TRUNC(IF(A516&lt;$A$427,$D$427*$R$10+$P$10,IF(A516&gt;$A$782,$D$782*$R$10+$P$10,D516*$R$10+$P$10)),2)</f>
        <v>87.46</v>
      </c>
      <c r="J516" s="174" t="n">
        <f aca="false">TRUNC(IF(A516&lt;$A$427,($D$427*$R$11)+$P$11,IF(A516&gt;$A$782,$D$782*$R$11+$P$11,D516*$R$11+$P$11)),2)</f>
        <v>220.02</v>
      </c>
      <c r="K516" s="176" t="n">
        <f aca="false">TRUNC(IF(A516&lt;$A$427,$D$427*$R$12+$P$12,IF(A516&gt;$A$782,$D$782*$R$12+$P$12,D516*$R$12+$P$12)),2)</f>
        <v>158.16</v>
      </c>
      <c r="L516" s="179" t="n">
        <f aca="false">B516</f>
        <v>613</v>
      </c>
      <c r="M516" s="180" t="n">
        <f aca="false">A516</f>
        <v>520</v>
      </c>
      <c r="N516" s="181" t="n">
        <f aca="false">B516</f>
        <v>613</v>
      </c>
      <c r="O516" s="182" t="n">
        <f aca="false">A516</f>
        <v>520</v>
      </c>
      <c r="P516" s="24"/>
      <c r="Q516" s="196"/>
      <c r="R516" s="197"/>
      <c r="U516" s="171"/>
    </row>
    <row r="517" customFormat="false" ht="15.75" hidden="false" customHeight="true" outlineLevel="0" collapsed="false">
      <c r="A517" s="156" t="n">
        <v>520</v>
      </c>
      <c r="B517" s="157" t="n">
        <v>614</v>
      </c>
      <c r="C517" s="158" t="n">
        <f aca="false">ROUND($P$1*A517,2)</f>
        <v>30718.17</v>
      </c>
      <c r="D517" s="159" t="n">
        <f aca="false">TRUNC(C517/12,2)</f>
        <v>2559.84</v>
      </c>
      <c r="E517" s="160" t="n">
        <f aca="false">TRUNC(D517*$P$3,2)</f>
        <v>284.14</v>
      </c>
      <c r="F517" s="161" t="n">
        <f aca="false">TRUNC(IF(A517&lt;=$A$270,$D$270*$P$5,D517*$P$5),2)</f>
        <v>76.79</v>
      </c>
      <c r="G517" s="162" t="n">
        <f aca="false">TRUNC(IF(A517&lt;=$A$270,$D$270*$P$6,D517*$P$6),2)</f>
        <v>25.59</v>
      </c>
      <c r="H517" s="161" t="n">
        <f aca="false">TRUNC($P$9,2)</f>
        <v>2.29</v>
      </c>
      <c r="I517" s="161" t="n">
        <f aca="false">TRUNC(IF(A517&lt;$A$427,$D$427*$R$10+$P$10,IF(A517&gt;$A$782,$D$782*$R$10+$P$10,D517*$R$10+$P$10)),2)</f>
        <v>87.46</v>
      </c>
      <c r="J517" s="158" t="n">
        <f aca="false">TRUNC(IF(A517&lt;$A$427,($D$427*$R$11)+$P$11,IF(A517&gt;$A$782,$D$782*$R$11+$P$11,D517*$R$11+$P$11)),2)</f>
        <v>220.02</v>
      </c>
      <c r="K517" s="160" t="n">
        <f aca="false">TRUNC(IF(A517&lt;$A$427,$D$427*$R$12+$P$12,IF(A517&gt;$A$782,$D$782*$R$12+$P$12,D517*$R$12+$P$12)),2)</f>
        <v>158.16</v>
      </c>
      <c r="L517" s="163" t="n">
        <f aca="false">B517</f>
        <v>614</v>
      </c>
      <c r="M517" s="164" t="n">
        <f aca="false">A517</f>
        <v>520</v>
      </c>
      <c r="N517" s="165" t="n">
        <f aca="false">B517</f>
        <v>614</v>
      </c>
      <c r="O517" s="166" t="n">
        <f aca="false">A517</f>
        <v>520</v>
      </c>
      <c r="P517" s="24"/>
      <c r="Q517" s="25"/>
      <c r="R517" s="198"/>
      <c r="U517" s="171"/>
    </row>
    <row r="518" customFormat="false" ht="15.75" hidden="false" customHeight="true" outlineLevel="0" collapsed="false">
      <c r="A518" s="172" t="n">
        <v>521</v>
      </c>
      <c r="B518" s="173" t="n">
        <v>615</v>
      </c>
      <c r="C518" s="174" t="n">
        <f aca="false">ROUND($P$1*A518,2)</f>
        <v>30777.24</v>
      </c>
      <c r="D518" s="175" t="n">
        <f aca="false">TRUNC(C518/12,2)</f>
        <v>2564.77</v>
      </c>
      <c r="E518" s="176" t="n">
        <f aca="false">TRUNC(D518*$P$3,2)</f>
        <v>284.68</v>
      </c>
      <c r="F518" s="177" t="n">
        <f aca="false">TRUNC(IF(A518&lt;=$A$270,$D$270*$P$5,D518*$P$5),2)</f>
        <v>76.94</v>
      </c>
      <c r="G518" s="178" t="n">
        <f aca="false">TRUNC(IF(A518&lt;=$A$270,$D$270*$P$6,D518*$P$6),2)</f>
        <v>25.64</v>
      </c>
      <c r="H518" s="177" t="n">
        <f aca="false">TRUNC($P$9,2)</f>
        <v>2.29</v>
      </c>
      <c r="I518" s="177" t="n">
        <f aca="false">TRUNC(IF(A518&lt;$A$427,$D$427*$R$10+$P$10,IF(A518&gt;$A$782,$D$782*$R$10+$P$10,D518*$R$10+$P$10)),2)</f>
        <v>87.61</v>
      </c>
      <c r="J518" s="174" t="n">
        <f aca="false">TRUNC(IF(A518&lt;$A$427,($D$427*$R$11)+$P$11,IF(A518&gt;$A$782,$D$782*$R$11+$P$11,D518*$R$11+$P$11)),2)</f>
        <v>220.42</v>
      </c>
      <c r="K518" s="176" t="n">
        <f aca="false">TRUNC(IF(A518&lt;$A$427,$D$427*$R$12+$P$12,IF(A518&gt;$A$782,$D$782*$R$12+$P$12,D518*$R$12+$P$12)),2)</f>
        <v>158.45</v>
      </c>
      <c r="L518" s="179" t="n">
        <f aca="false">B518</f>
        <v>615</v>
      </c>
      <c r="M518" s="180" t="n">
        <f aca="false">A518</f>
        <v>521</v>
      </c>
      <c r="N518" s="181" t="n">
        <f aca="false">B518</f>
        <v>615</v>
      </c>
      <c r="O518" s="182" t="n">
        <f aca="false">A518</f>
        <v>521</v>
      </c>
      <c r="P518" s="199"/>
      <c r="Q518" s="199"/>
      <c r="R518" s="197"/>
      <c r="U518" s="171"/>
    </row>
    <row r="519" customFormat="false" ht="15.75" hidden="false" customHeight="true" outlineLevel="0" collapsed="false">
      <c r="A519" s="156" t="n">
        <v>522</v>
      </c>
      <c r="B519" s="157" t="n">
        <v>616</v>
      </c>
      <c r="C519" s="158" t="n">
        <f aca="false">ROUND($P$1*A519,2)</f>
        <v>30836.31</v>
      </c>
      <c r="D519" s="159" t="n">
        <f aca="false">TRUNC(C519/12,2)</f>
        <v>2569.69</v>
      </c>
      <c r="E519" s="160" t="n">
        <f aca="false">TRUNC(D519*$P$3,2)</f>
        <v>285.23</v>
      </c>
      <c r="F519" s="161" t="n">
        <f aca="false">TRUNC(IF(A519&lt;=$A$270,$D$270*$P$5,D519*$P$5),2)</f>
        <v>77.09</v>
      </c>
      <c r="G519" s="162" t="n">
        <f aca="false">TRUNC(IF(A519&lt;=$A$270,$D$270*$P$6,D519*$P$6),2)</f>
        <v>25.69</v>
      </c>
      <c r="H519" s="161" t="n">
        <f aca="false">TRUNC($P$9,2)</f>
        <v>2.29</v>
      </c>
      <c r="I519" s="161" t="n">
        <f aca="false">TRUNC(IF(A519&lt;$A$427,$D$427*$R$10+$P$10,IF(A519&gt;$A$782,$D$782*$R$10+$P$10,D519*$R$10+$P$10)),2)</f>
        <v>87.76</v>
      </c>
      <c r="J519" s="158" t="n">
        <f aca="false">TRUNC(IF(A519&lt;$A$427,($D$427*$R$11)+$P$11,IF(A519&gt;$A$782,$D$782*$R$11+$P$11,D519*$R$11+$P$11)),2)</f>
        <v>220.81</v>
      </c>
      <c r="K519" s="160" t="n">
        <f aca="false">TRUNC(IF(A519&lt;$A$427,$D$427*$R$12+$P$12,IF(A519&gt;$A$782,$D$782*$R$12+$P$12,D519*$R$12+$P$12)),2)</f>
        <v>158.75</v>
      </c>
      <c r="L519" s="163" t="n">
        <f aca="false">B519</f>
        <v>616</v>
      </c>
      <c r="M519" s="164" t="n">
        <f aca="false">A519</f>
        <v>522</v>
      </c>
      <c r="N519" s="165" t="n">
        <f aca="false">B519</f>
        <v>616</v>
      </c>
      <c r="O519" s="166" t="n">
        <f aca="false">A519</f>
        <v>522</v>
      </c>
      <c r="P519" s="24"/>
      <c r="Q519" s="196"/>
      <c r="R519" s="197"/>
      <c r="U519" s="171"/>
    </row>
    <row r="520" customFormat="false" ht="15.75" hidden="false" customHeight="true" outlineLevel="0" collapsed="false">
      <c r="A520" s="172" t="n">
        <v>523</v>
      </c>
      <c r="B520" s="173" t="n">
        <v>617</v>
      </c>
      <c r="C520" s="174" t="n">
        <f aca="false">ROUND($P$1*A520,2)</f>
        <v>30895.39</v>
      </c>
      <c r="D520" s="175" t="n">
        <f aca="false">TRUNC(C520/12,2)</f>
        <v>2574.61</v>
      </c>
      <c r="E520" s="176" t="n">
        <f aca="false">TRUNC(D520*$P$3,2)</f>
        <v>285.78</v>
      </c>
      <c r="F520" s="177" t="n">
        <f aca="false">TRUNC(IF(A520&lt;=$A$270,$D$270*$P$5,D520*$P$5),2)</f>
        <v>77.23</v>
      </c>
      <c r="G520" s="178" t="n">
        <f aca="false">TRUNC(IF(A520&lt;=$A$270,$D$270*$P$6,D520*$P$6),2)</f>
        <v>25.74</v>
      </c>
      <c r="H520" s="177" t="n">
        <f aca="false">TRUNC($P$9,2)</f>
        <v>2.29</v>
      </c>
      <c r="I520" s="177" t="n">
        <f aca="false">TRUNC(IF(A520&lt;$A$427,$D$427*$R$10+$P$10,IF(A520&gt;$A$782,$D$782*$R$10+$P$10,D520*$R$10+$P$10)),2)</f>
        <v>87.9</v>
      </c>
      <c r="J520" s="174" t="n">
        <f aca="false">TRUNC(IF(A520&lt;$A$427,($D$427*$R$11)+$P$11,IF(A520&gt;$A$782,$D$782*$R$11+$P$11,D520*$R$11+$P$11)),2)</f>
        <v>221.2</v>
      </c>
      <c r="K520" s="176" t="n">
        <f aca="false">TRUNC(IF(A520&lt;$A$427,$D$427*$R$12+$P$12,IF(A520&gt;$A$782,$D$782*$R$12+$P$12,D520*$R$12+$P$12)),2)</f>
        <v>159.04</v>
      </c>
      <c r="L520" s="179" t="n">
        <f aca="false">B520</f>
        <v>617</v>
      </c>
      <c r="M520" s="180" t="n">
        <f aca="false">A520</f>
        <v>523</v>
      </c>
      <c r="N520" s="181" t="n">
        <f aca="false">B520</f>
        <v>617</v>
      </c>
      <c r="O520" s="182" t="n">
        <f aca="false">A520</f>
        <v>523</v>
      </c>
      <c r="P520" s="24"/>
      <c r="Q520" s="196"/>
      <c r="R520" s="197"/>
      <c r="U520" s="171"/>
    </row>
    <row r="521" customFormat="false" ht="15.75" hidden="false" customHeight="true" outlineLevel="0" collapsed="false">
      <c r="A521" s="156" t="n">
        <v>523</v>
      </c>
      <c r="B521" s="157" t="n">
        <v>618</v>
      </c>
      <c r="C521" s="158" t="n">
        <f aca="false">ROUND($P$1*A521,2)</f>
        <v>30895.39</v>
      </c>
      <c r="D521" s="159" t="n">
        <f aca="false">TRUNC(C521/12,2)</f>
        <v>2574.61</v>
      </c>
      <c r="E521" s="160" t="n">
        <f aca="false">TRUNC(D521*$P$3,2)</f>
        <v>285.78</v>
      </c>
      <c r="F521" s="161" t="n">
        <f aca="false">TRUNC(IF(A521&lt;=$A$270,$D$270*$P$5,D521*$P$5),2)</f>
        <v>77.23</v>
      </c>
      <c r="G521" s="162" t="n">
        <f aca="false">TRUNC(IF(A521&lt;=$A$270,$D$270*$P$6,D521*$P$6),2)</f>
        <v>25.74</v>
      </c>
      <c r="H521" s="161" t="n">
        <f aca="false">TRUNC($P$9,2)</f>
        <v>2.29</v>
      </c>
      <c r="I521" s="161" t="n">
        <f aca="false">TRUNC(IF(A521&lt;$A$427,$D$427*$R$10+$P$10,IF(A521&gt;$A$782,$D$782*$R$10+$P$10,D521*$R$10+$P$10)),2)</f>
        <v>87.9</v>
      </c>
      <c r="J521" s="158" t="n">
        <f aca="false">TRUNC(IF(A521&lt;$A$427,($D$427*$R$11)+$P$11,IF(A521&gt;$A$782,$D$782*$R$11+$P$11,D521*$R$11+$P$11)),2)</f>
        <v>221.2</v>
      </c>
      <c r="K521" s="160" t="n">
        <f aca="false">TRUNC(IF(A521&lt;$A$427,$D$427*$R$12+$P$12,IF(A521&gt;$A$782,$D$782*$R$12+$P$12,D521*$R$12+$P$12)),2)</f>
        <v>159.04</v>
      </c>
      <c r="L521" s="163" t="n">
        <f aca="false">B521</f>
        <v>618</v>
      </c>
      <c r="M521" s="164" t="n">
        <f aca="false">A521</f>
        <v>523</v>
      </c>
      <c r="N521" s="165" t="n">
        <f aca="false">B521</f>
        <v>618</v>
      </c>
      <c r="O521" s="166" t="n">
        <f aca="false">A521</f>
        <v>523</v>
      </c>
      <c r="P521" s="24"/>
      <c r="Q521" s="196"/>
      <c r="R521" s="197"/>
      <c r="U521" s="171"/>
    </row>
    <row r="522" customFormat="false" ht="15.75" hidden="false" customHeight="true" outlineLevel="0" collapsed="false">
      <c r="A522" s="172" t="n">
        <v>524</v>
      </c>
      <c r="B522" s="173" t="n">
        <v>619</v>
      </c>
      <c r="C522" s="174" t="n">
        <f aca="false">ROUND($P$1*A522,2)</f>
        <v>30954.46</v>
      </c>
      <c r="D522" s="175" t="n">
        <f aca="false">TRUNC(C522/12,2)</f>
        <v>2579.53</v>
      </c>
      <c r="E522" s="176" t="n">
        <f aca="false">TRUNC(D522*$P$3,2)</f>
        <v>286.32</v>
      </c>
      <c r="F522" s="177" t="n">
        <f aca="false">TRUNC(IF(A522&lt;=$A$270,$D$270*$P$5,D522*$P$5),2)</f>
        <v>77.38</v>
      </c>
      <c r="G522" s="178" t="n">
        <f aca="false">TRUNC(IF(A522&lt;=$A$270,$D$270*$P$6,D522*$P$6),2)</f>
        <v>25.79</v>
      </c>
      <c r="H522" s="177" t="n">
        <f aca="false">TRUNC($P$9,2)</f>
        <v>2.29</v>
      </c>
      <c r="I522" s="177" t="n">
        <f aca="false">TRUNC(IF(A522&lt;$A$427,$D$427*$R$10+$P$10,IF(A522&gt;$A$782,$D$782*$R$10+$P$10,D522*$R$10+$P$10)),2)</f>
        <v>88.05</v>
      </c>
      <c r="J522" s="174" t="n">
        <f aca="false">TRUNC(IF(A522&lt;$A$427,($D$427*$R$11)+$P$11,IF(A522&gt;$A$782,$D$782*$R$11+$P$11,D522*$R$11+$P$11)),2)</f>
        <v>221.6</v>
      </c>
      <c r="K522" s="176" t="n">
        <f aca="false">TRUNC(IF(A522&lt;$A$427,$D$427*$R$12+$P$12,IF(A522&gt;$A$782,$D$782*$R$12+$P$12,D522*$R$12+$P$12)),2)</f>
        <v>159.34</v>
      </c>
      <c r="L522" s="179" t="n">
        <f aca="false">B522</f>
        <v>619</v>
      </c>
      <c r="M522" s="180" t="n">
        <f aca="false">A522</f>
        <v>524</v>
      </c>
      <c r="N522" s="181" t="n">
        <f aca="false">B522</f>
        <v>619</v>
      </c>
      <c r="O522" s="182" t="n">
        <f aca="false">A522</f>
        <v>524</v>
      </c>
      <c r="P522" s="24"/>
      <c r="Q522" s="196"/>
      <c r="R522" s="197"/>
      <c r="U522" s="171"/>
    </row>
    <row r="523" customFormat="false" ht="15.75" hidden="false" customHeight="true" outlineLevel="0" collapsed="false">
      <c r="A523" s="156" t="n">
        <v>525</v>
      </c>
      <c r="B523" s="157" t="n">
        <v>620</v>
      </c>
      <c r="C523" s="158" t="n">
        <f aca="false">ROUND($P$1*A523,2)</f>
        <v>31013.54</v>
      </c>
      <c r="D523" s="159" t="n">
        <f aca="false">TRUNC(C523/12,2)</f>
        <v>2584.46</v>
      </c>
      <c r="E523" s="160" t="n">
        <f aca="false">TRUNC(D523*$P$3,2)</f>
        <v>286.87</v>
      </c>
      <c r="F523" s="161" t="n">
        <f aca="false">TRUNC(IF(A523&lt;=$A$270,$D$270*$P$5,D523*$P$5),2)</f>
        <v>77.53</v>
      </c>
      <c r="G523" s="162" t="n">
        <f aca="false">TRUNC(IF(A523&lt;=$A$270,$D$270*$P$6,D523*$P$6),2)</f>
        <v>25.84</v>
      </c>
      <c r="H523" s="161" t="n">
        <f aca="false">TRUNC($P$9,2)</f>
        <v>2.29</v>
      </c>
      <c r="I523" s="161" t="n">
        <f aca="false">TRUNC(IF(A523&lt;$A$427,$D$427*$R$10+$P$10,IF(A523&gt;$A$782,$D$782*$R$10+$P$10,D523*$R$10+$P$10)),2)</f>
        <v>88.2</v>
      </c>
      <c r="J523" s="158" t="n">
        <f aca="false">TRUNC(IF(A523&lt;$A$427,($D$427*$R$11)+$P$11,IF(A523&gt;$A$782,$D$782*$R$11+$P$11,D523*$R$11+$P$11)),2)</f>
        <v>221.99</v>
      </c>
      <c r="K523" s="160" t="n">
        <f aca="false">TRUNC(IF(A523&lt;$A$427,$D$427*$R$12+$P$12,IF(A523&gt;$A$782,$D$782*$R$12+$P$12,D523*$R$12+$P$12)),2)</f>
        <v>159.63</v>
      </c>
      <c r="L523" s="163" t="n">
        <f aca="false">B523</f>
        <v>620</v>
      </c>
      <c r="M523" s="164" t="n">
        <f aca="false">A523</f>
        <v>525</v>
      </c>
      <c r="N523" s="165" t="n">
        <f aca="false">B523</f>
        <v>620</v>
      </c>
      <c r="O523" s="166" t="n">
        <f aca="false">A523</f>
        <v>525</v>
      </c>
      <c r="P523" s="24"/>
      <c r="Q523" s="196"/>
      <c r="R523" s="197"/>
      <c r="U523" s="171"/>
    </row>
    <row r="524" customFormat="false" ht="15.75" hidden="false" customHeight="true" outlineLevel="0" collapsed="false">
      <c r="A524" s="172" t="n">
        <v>526</v>
      </c>
      <c r="B524" s="173" t="n">
        <v>621</v>
      </c>
      <c r="C524" s="174" t="n">
        <f aca="false">ROUND($P$1*A524,2)</f>
        <v>31072.61</v>
      </c>
      <c r="D524" s="175" t="n">
        <f aca="false">TRUNC(C524/12,2)</f>
        <v>2589.38</v>
      </c>
      <c r="E524" s="176" t="n">
        <f aca="false">TRUNC(D524*$P$3,2)</f>
        <v>287.42</v>
      </c>
      <c r="F524" s="177" t="n">
        <f aca="false">TRUNC(IF(A524&lt;=$A$270,$D$270*$P$5,D524*$P$5),2)</f>
        <v>77.68</v>
      </c>
      <c r="G524" s="178" t="n">
        <f aca="false">TRUNC(IF(A524&lt;=$A$270,$D$270*$P$6,D524*$P$6),2)</f>
        <v>25.89</v>
      </c>
      <c r="H524" s="177" t="n">
        <f aca="false">TRUNC($P$9,2)</f>
        <v>2.29</v>
      </c>
      <c r="I524" s="177" t="n">
        <f aca="false">TRUNC(IF(A524&lt;$A$427,$D$427*$R$10+$P$10,IF(A524&gt;$A$782,$D$782*$R$10+$P$10,D524*$R$10+$P$10)),2)</f>
        <v>88.35</v>
      </c>
      <c r="J524" s="174" t="n">
        <f aca="false">TRUNC(IF(A524&lt;$A$427,($D$427*$R$11)+$P$11,IF(A524&gt;$A$782,$D$782*$R$11+$P$11,D524*$R$11+$P$11)),2)</f>
        <v>222.39</v>
      </c>
      <c r="K524" s="176" t="n">
        <f aca="false">TRUNC(IF(A524&lt;$A$427,$D$427*$R$12+$P$12,IF(A524&gt;$A$782,$D$782*$R$12+$P$12,D524*$R$12+$P$12)),2)</f>
        <v>159.93</v>
      </c>
      <c r="L524" s="179" t="n">
        <f aca="false">B524</f>
        <v>621</v>
      </c>
      <c r="M524" s="180" t="n">
        <f aca="false">A524</f>
        <v>526</v>
      </c>
      <c r="N524" s="181" t="n">
        <f aca="false">B524</f>
        <v>621</v>
      </c>
      <c r="O524" s="182" t="n">
        <f aca="false">A524</f>
        <v>526</v>
      </c>
      <c r="P524" s="24"/>
      <c r="Q524" s="196"/>
      <c r="R524" s="197"/>
      <c r="U524" s="171"/>
    </row>
    <row r="525" customFormat="false" ht="15.75" hidden="false" customHeight="true" outlineLevel="0" collapsed="false">
      <c r="A525" s="156" t="n">
        <v>527</v>
      </c>
      <c r="B525" s="157" t="n">
        <v>622</v>
      </c>
      <c r="C525" s="158" t="n">
        <f aca="false">ROUND($P$1*A525,2)</f>
        <v>31131.68</v>
      </c>
      <c r="D525" s="159" t="n">
        <f aca="false">TRUNC(C525/12,2)</f>
        <v>2594.3</v>
      </c>
      <c r="E525" s="160" t="n">
        <f aca="false">TRUNC(D525*$P$3,2)</f>
        <v>287.96</v>
      </c>
      <c r="F525" s="161" t="n">
        <f aca="false">TRUNC(IF(A525&lt;=$A$270,$D$270*$P$5,D525*$P$5),2)</f>
        <v>77.82</v>
      </c>
      <c r="G525" s="162" t="n">
        <f aca="false">TRUNC(IF(A525&lt;=$A$270,$D$270*$P$6,D525*$P$6),2)</f>
        <v>25.94</v>
      </c>
      <c r="H525" s="161" t="n">
        <f aca="false">TRUNC($P$9,2)</f>
        <v>2.29</v>
      </c>
      <c r="I525" s="161" t="n">
        <f aca="false">TRUNC(IF(A525&lt;$A$427,$D$427*$R$10+$P$10,IF(A525&gt;$A$782,$D$782*$R$10+$P$10,D525*$R$10+$P$10)),2)</f>
        <v>88.49</v>
      </c>
      <c r="J525" s="158" t="n">
        <f aca="false">TRUNC(IF(A525&lt;$A$427,($D$427*$R$11)+$P$11,IF(A525&gt;$A$782,$D$782*$R$11+$P$11,D525*$R$11+$P$11)),2)</f>
        <v>222.78</v>
      </c>
      <c r="K525" s="160" t="n">
        <f aca="false">TRUNC(IF(A525&lt;$A$427,$D$427*$R$12+$P$12,IF(A525&gt;$A$782,$D$782*$R$12+$P$12,D525*$R$12+$P$12)),2)</f>
        <v>160.22</v>
      </c>
      <c r="L525" s="163" t="n">
        <f aca="false">B525</f>
        <v>622</v>
      </c>
      <c r="M525" s="164" t="n">
        <f aca="false">A525</f>
        <v>527</v>
      </c>
      <c r="N525" s="165" t="n">
        <f aca="false">B525</f>
        <v>622</v>
      </c>
      <c r="O525" s="166" t="n">
        <f aca="false">A525</f>
        <v>527</v>
      </c>
      <c r="P525" s="24"/>
      <c r="Q525" s="196"/>
      <c r="R525" s="197"/>
      <c r="U525" s="171"/>
    </row>
    <row r="526" customFormat="false" ht="15.75" hidden="false" customHeight="true" outlineLevel="0" collapsed="false">
      <c r="A526" s="172" t="n">
        <v>528</v>
      </c>
      <c r="B526" s="173" t="n">
        <v>623</v>
      </c>
      <c r="C526" s="174" t="n">
        <f aca="false">ROUND($P$1*A526,2)</f>
        <v>31190.76</v>
      </c>
      <c r="D526" s="175" t="n">
        <f aca="false">TRUNC(C526/12,2)</f>
        <v>2599.23</v>
      </c>
      <c r="E526" s="176" t="n">
        <f aca="false">TRUNC(D526*$P$3,2)</f>
        <v>288.51</v>
      </c>
      <c r="F526" s="177" t="n">
        <f aca="false">TRUNC(IF(A526&lt;=$A$270,$D$270*$P$5,D526*$P$5),2)</f>
        <v>77.97</v>
      </c>
      <c r="G526" s="178" t="n">
        <f aca="false">TRUNC(IF(A526&lt;=$A$270,$D$270*$P$6,D526*$P$6),2)</f>
        <v>25.99</v>
      </c>
      <c r="H526" s="177" t="n">
        <f aca="false">TRUNC($P$9,2)</f>
        <v>2.29</v>
      </c>
      <c r="I526" s="177" t="n">
        <f aca="false">TRUNC(IF(A526&lt;$A$427,$D$427*$R$10+$P$10,IF(A526&gt;$A$782,$D$782*$R$10+$P$10,D526*$R$10+$P$10)),2)</f>
        <v>88.64</v>
      </c>
      <c r="J526" s="174" t="n">
        <f aca="false">TRUNC(IF(A526&lt;$A$427,($D$427*$R$11)+$P$11,IF(A526&gt;$A$782,$D$782*$R$11+$P$11,D526*$R$11+$P$11)),2)</f>
        <v>223.17</v>
      </c>
      <c r="K526" s="176" t="n">
        <f aca="false">TRUNC(IF(A526&lt;$A$427,$D$427*$R$12+$P$12,IF(A526&gt;$A$782,$D$782*$R$12+$P$12,D526*$R$12+$P$12)),2)</f>
        <v>160.52</v>
      </c>
      <c r="L526" s="179" t="n">
        <f aca="false">B526</f>
        <v>623</v>
      </c>
      <c r="M526" s="180" t="n">
        <f aca="false">A526</f>
        <v>528</v>
      </c>
      <c r="N526" s="181" t="n">
        <f aca="false">B526</f>
        <v>623</v>
      </c>
      <c r="O526" s="182" t="n">
        <f aca="false">A526</f>
        <v>528</v>
      </c>
      <c r="P526" s="24"/>
      <c r="Q526" s="196"/>
      <c r="R526" s="197"/>
      <c r="U526" s="171"/>
    </row>
    <row r="527" customFormat="false" ht="15.75" hidden="false" customHeight="true" outlineLevel="0" collapsed="false">
      <c r="A527" s="156" t="n">
        <v>529</v>
      </c>
      <c r="B527" s="157" t="n">
        <v>624</v>
      </c>
      <c r="C527" s="158" t="n">
        <f aca="false">ROUND($P$1*A527,2)</f>
        <v>31249.83</v>
      </c>
      <c r="D527" s="159" t="n">
        <f aca="false">TRUNC(C527/12,2)</f>
        <v>2604.15</v>
      </c>
      <c r="E527" s="160" t="n">
        <f aca="false">TRUNC(D527*$P$3,2)</f>
        <v>289.06</v>
      </c>
      <c r="F527" s="161" t="n">
        <f aca="false">TRUNC(IF(A527&lt;=$A$270,$D$270*$P$5,D527*$P$5),2)</f>
        <v>78.12</v>
      </c>
      <c r="G527" s="162" t="n">
        <f aca="false">TRUNC(IF(A527&lt;=$A$270,$D$270*$P$6,D527*$P$6),2)</f>
        <v>26.04</v>
      </c>
      <c r="H527" s="161" t="n">
        <f aca="false">TRUNC($P$9,2)</f>
        <v>2.29</v>
      </c>
      <c r="I527" s="161" t="n">
        <f aca="false">TRUNC(IF(A527&lt;$A$427,$D$427*$R$10+$P$10,IF(A527&gt;$A$782,$D$782*$R$10+$P$10,D527*$R$10+$P$10)),2)</f>
        <v>88.79</v>
      </c>
      <c r="J527" s="158" t="n">
        <f aca="false">TRUNC(IF(A527&lt;$A$427,($D$427*$R$11)+$P$11,IF(A527&gt;$A$782,$D$782*$R$11+$P$11,D527*$R$11+$P$11)),2)</f>
        <v>223.57</v>
      </c>
      <c r="K527" s="160" t="n">
        <f aca="false">TRUNC(IF(A527&lt;$A$427,$D$427*$R$12+$P$12,IF(A527&gt;$A$782,$D$782*$R$12+$P$12,D527*$R$12+$P$12)),2)</f>
        <v>160.81</v>
      </c>
      <c r="L527" s="163" t="n">
        <f aca="false">B527</f>
        <v>624</v>
      </c>
      <c r="M527" s="164" t="n">
        <f aca="false">A527</f>
        <v>529</v>
      </c>
      <c r="N527" s="165" t="n">
        <f aca="false">B527</f>
        <v>624</v>
      </c>
      <c r="O527" s="166" t="n">
        <f aca="false">A527</f>
        <v>529</v>
      </c>
      <c r="P527" s="24"/>
      <c r="Q527" s="196"/>
      <c r="R527" s="197"/>
      <c r="U527" s="171"/>
    </row>
    <row r="528" customFormat="false" ht="15.75" hidden="false" customHeight="true" outlineLevel="0" collapsed="false">
      <c r="A528" s="172" t="n">
        <v>529</v>
      </c>
      <c r="B528" s="173" t="n">
        <v>625</v>
      </c>
      <c r="C528" s="174" t="n">
        <f aca="false">ROUND($P$1*A528,2)</f>
        <v>31249.83</v>
      </c>
      <c r="D528" s="175" t="n">
        <f aca="false">TRUNC(C528/12,2)</f>
        <v>2604.15</v>
      </c>
      <c r="E528" s="176" t="n">
        <f aca="false">TRUNC(D528*$P$3,2)</f>
        <v>289.06</v>
      </c>
      <c r="F528" s="177" t="n">
        <f aca="false">TRUNC(IF(A528&lt;=$A$270,$D$270*$P$5,D528*$P$5),2)</f>
        <v>78.12</v>
      </c>
      <c r="G528" s="178" t="n">
        <f aca="false">TRUNC(IF(A528&lt;=$A$270,$D$270*$P$6,D528*$P$6),2)</f>
        <v>26.04</v>
      </c>
      <c r="H528" s="177" t="n">
        <f aca="false">TRUNC($P$9,2)</f>
        <v>2.29</v>
      </c>
      <c r="I528" s="177" t="n">
        <f aca="false">TRUNC(IF(A528&lt;$A$427,$D$427*$R$10+$P$10,IF(A528&gt;$A$782,$D$782*$R$10+$P$10,D528*$R$10+$P$10)),2)</f>
        <v>88.79</v>
      </c>
      <c r="J528" s="174" t="n">
        <f aca="false">TRUNC(IF(A528&lt;$A$427,($D$427*$R$11)+$P$11,IF(A528&gt;$A$782,$D$782*$R$11+$P$11,D528*$R$11+$P$11)),2)</f>
        <v>223.57</v>
      </c>
      <c r="K528" s="176" t="n">
        <f aca="false">TRUNC(IF(A528&lt;$A$427,$D$427*$R$12+$P$12,IF(A528&gt;$A$782,$D$782*$R$12+$P$12,D528*$R$12+$P$12)),2)</f>
        <v>160.81</v>
      </c>
      <c r="L528" s="179" t="n">
        <f aca="false">B528</f>
        <v>625</v>
      </c>
      <c r="M528" s="180" t="n">
        <f aca="false">A528</f>
        <v>529</v>
      </c>
      <c r="N528" s="181" t="n">
        <f aca="false">B528</f>
        <v>625</v>
      </c>
      <c r="O528" s="182" t="n">
        <f aca="false">A528</f>
        <v>529</v>
      </c>
      <c r="P528" s="24"/>
      <c r="Q528" s="196"/>
      <c r="R528" s="197"/>
      <c r="U528" s="171"/>
    </row>
    <row r="529" customFormat="false" ht="15.75" hidden="false" customHeight="true" outlineLevel="0" collapsed="false">
      <c r="A529" s="156" t="n">
        <v>530</v>
      </c>
      <c r="B529" s="157" t="n">
        <v>626</v>
      </c>
      <c r="C529" s="158" t="n">
        <f aca="false">ROUND($P$1*A529,2)</f>
        <v>31308.9</v>
      </c>
      <c r="D529" s="159" t="n">
        <f aca="false">TRUNC(C529/12,2)</f>
        <v>2609.07</v>
      </c>
      <c r="E529" s="160" t="n">
        <f aca="false">TRUNC(D529*$P$3,2)</f>
        <v>289.6</v>
      </c>
      <c r="F529" s="161" t="n">
        <f aca="false">TRUNC(IF(A529&lt;=$A$270,$D$270*$P$5,D529*$P$5),2)</f>
        <v>78.27</v>
      </c>
      <c r="G529" s="162" t="n">
        <f aca="false">TRUNC(IF(A529&lt;=$A$270,$D$270*$P$6,D529*$P$6),2)</f>
        <v>26.09</v>
      </c>
      <c r="H529" s="161" t="n">
        <f aca="false">TRUNC($P$9,2)</f>
        <v>2.29</v>
      </c>
      <c r="I529" s="161" t="n">
        <f aca="false">TRUNC(IF(A529&lt;$A$427,$D$427*$R$10+$P$10,IF(A529&gt;$A$782,$D$782*$R$10+$P$10,D529*$R$10+$P$10)),2)</f>
        <v>88.94</v>
      </c>
      <c r="J529" s="158" t="n">
        <f aca="false">TRUNC(IF(A529&lt;$A$427,($D$427*$R$11)+$P$11,IF(A529&gt;$A$782,$D$782*$R$11+$P$11,D529*$R$11+$P$11)),2)</f>
        <v>223.96</v>
      </c>
      <c r="K529" s="160" t="n">
        <f aca="false">TRUNC(IF(A529&lt;$A$427,$D$427*$R$12+$P$12,IF(A529&gt;$A$782,$D$782*$R$12+$P$12,D529*$R$12+$P$12)),2)</f>
        <v>161.11</v>
      </c>
      <c r="L529" s="163" t="n">
        <f aca="false">B529</f>
        <v>626</v>
      </c>
      <c r="M529" s="164" t="n">
        <f aca="false">A529</f>
        <v>530</v>
      </c>
      <c r="N529" s="165" t="n">
        <f aca="false">B529</f>
        <v>626</v>
      </c>
      <c r="O529" s="166" t="n">
        <f aca="false">A529</f>
        <v>530</v>
      </c>
      <c r="P529" s="24"/>
      <c r="Q529" s="196"/>
      <c r="R529" s="197"/>
      <c r="U529" s="171"/>
    </row>
    <row r="530" customFormat="false" ht="15.75" hidden="false" customHeight="true" outlineLevel="0" collapsed="false">
      <c r="A530" s="172" t="n">
        <v>531</v>
      </c>
      <c r="B530" s="173" t="n">
        <v>627</v>
      </c>
      <c r="C530" s="174" t="n">
        <f aca="false">ROUND($P$1*A530,2)</f>
        <v>31367.98</v>
      </c>
      <c r="D530" s="175" t="n">
        <f aca="false">TRUNC(C530/12,2)</f>
        <v>2613.99</v>
      </c>
      <c r="E530" s="176" t="n">
        <f aca="false">TRUNC(D530*$P$3,2)</f>
        <v>290.15</v>
      </c>
      <c r="F530" s="177" t="n">
        <f aca="false">TRUNC(IF(A530&lt;=$A$270,$D$270*$P$5,D530*$P$5),2)</f>
        <v>78.41</v>
      </c>
      <c r="G530" s="178" t="n">
        <f aca="false">TRUNC(IF(A530&lt;=$A$270,$D$270*$P$6,D530*$P$6),2)</f>
        <v>26.13</v>
      </c>
      <c r="H530" s="177" t="n">
        <f aca="false">TRUNC($P$9,2)</f>
        <v>2.29</v>
      </c>
      <c r="I530" s="177" t="n">
        <f aca="false">TRUNC(IF(A530&lt;$A$427,$D$427*$R$10+$P$10,IF(A530&gt;$A$782,$D$782*$R$10+$P$10,D530*$R$10+$P$10)),2)</f>
        <v>89.08</v>
      </c>
      <c r="J530" s="174" t="n">
        <f aca="false">TRUNC(IF(A530&lt;$A$427,($D$427*$R$11)+$P$11,IF(A530&gt;$A$782,$D$782*$R$11+$P$11,D530*$R$11+$P$11)),2)</f>
        <v>224.35</v>
      </c>
      <c r="K530" s="176" t="n">
        <f aca="false">TRUNC(IF(A530&lt;$A$427,$D$427*$R$12+$P$12,IF(A530&gt;$A$782,$D$782*$R$12+$P$12,D530*$R$12+$P$12)),2)</f>
        <v>161.4</v>
      </c>
      <c r="L530" s="179" t="n">
        <f aca="false">B530</f>
        <v>627</v>
      </c>
      <c r="M530" s="180" t="n">
        <f aca="false">A530</f>
        <v>531</v>
      </c>
      <c r="N530" s="181" t="n">
        <f aca="false">B530</f>
        <v>627</v>
      </c>
      <c r="O530" s="182" t="n">
        <f aca="false">A530</f>
        <v>531</v>
      </c>
      <c r="P530" s="24"/>
      <c r="Q530" s="196"/>
      <c r="R530" s="197"/>
      <c r="U530" s="171"/>
    </row>
    <row r="531" customFormat="false" ht="15.75" hidden="false" customHeight="true" outlineLevel="0" collapsed="false">
      <c r="A531" s="156" t="n">
        <v>532</v>
      </c>
      <c r="B531" s="157" t="n">
        <v>628</v>
      </c>
      <c r="C531" s="158" t="n">
        <f aca="false">ROUND($P$1*A531,2)</f>
        <v>31427.05</v>
      </c>
      <c r="D531" s="159" t="n">
        <f aca="false">TRUNC(C531/12,2)</f>
        <v>2618.92</v>
      </c>
      <c r="E531" s="160" t="n">
        <f aca="false">TRUNC(D531*$P$3,2)</f>
        <v>290.7</v>
      </c>
      <c r="F531" s="161" t="n">
        <f aca="false">TRUNC(IF(A531&lt;=$A$270,$D$270*$P$5,D531*$P$5),2)</f>
        <v>78.56</v>
      </c>
      <c r="G531" s="162" t="n">
        <f aca="false">TRUNC(IF(A531&lt;=$A$270,$D$270*$P$6,D531*$P$6),2)</f>
        <v>26.18</v>
      </c>
      <c r="H531" s="161" t="n">
        <f aca="false">TRUNC($P$9,2)</f>
        <v>2.29</v>
      </c>
      <c r="I531" s="161" t="n">
        <f aca="false">TRUNC(IF(A531&lt;$A$427,$D$427*$R$10+$P$10,IF(A531&gt;$A$782,$D$782*$R$10+$P$10,D531*$R$10+$P$10)),2)</f>
        <v>89.23</v>
      </c>
      <c r="J531" s="158" t="n">
        <f aca="false">TRUNC(IF(A531&lt;$A$427,($D$427*$R$11)+$P$11,IF(A531&gt;$A$782,$D$782*$R$11+$P$11,D531*$R$11+$P$11)),2)</f>
        <v>224.75</v>
      </c>
      <c r="K531" s="160" t="n">
        <f aca="false">TRUNC(IF(A531&lt;$A$427,$D$427*$R$12+$P$12,IF(A531&gt;$A$782,$D$782*$R$12+$P$12,D531*$R$12+$P$12)),2)</f>
        <v>161.7</v>
      </c>
      <c r="L531" s="163" t="n">
        <f aca="false">B531</f>
        <v>628</v>
      </c>
      <c r="M531" s="164" t="n">
        <f aca="false">A531</f>
        <v>532</v>
      </c>
      <c r="N531" s="165" t="n">
        <f aca="false">B531</f>
        <v>628</v>
      </c>
      <c r="O531" s="166" t="n">
        <f aca="false">A531</f>
        <v>532</v>
      </c>
      <c r="P531" s="24"/>
      <c r="Q531" s="196"/>
      <c r="R531" s="197"/>
      <c r="U531" s="171"/>
    </row>
    <row r="532" customFormat="false" ht="15.75" hidden="false" customHeight="true" outlineLevel="0" collapsed="false">
      <c r="A532" s="172" t="n">
        <v>532</v>
      </c>
      <c r="B532" s="173" t="n">
        <v>629</v>
      </c>
      <c r="C532" s="174" t="n">
        <f aca="false">ROUND($P$1*A532,2)</f>
        <v>31427.05</v>
      </c>
      <c r="D532" s="175" t="n">
        <f aca="false">TRUNC(C532/12,2)</f>
        <v>2618.92</v>
      </c>
      <c r="E532" s="176" t="n">
        <f aca="false">TRUNC(D532*$P$3,2)</f>
        <v>290.7</v>
      </c>
      <c r="F532" s="177" t="n">
        <f aca="false">TRUNC(IF(A532&lt;=$A$270,$D$270*$P$5,D532*$P$5),2)</f>
        <v>78.56</v>
      </c>
      <c r="G532" s="178" t="n">
        <f aca="false">TRUNC(IF(A532&lt;=$A$270,$D$270*$P$6,D532*$P$6),2)</f>
        <v>26.18</v>
      </c>
      <c r="H532" s="177" t="n">
        <f aca="false">TRUNC($P$9,2)</f>
        <v>2.29</v>
      </c>
      <c r="I532" s="177" t="n">
        <f aca="false">TRUNC(IF(A532&lt;$A$427,$D$427*$R$10+$P$10,IF(A532&gt;$A$782,$D$782*$R$10+$P$10,D532*$R$10+$P$10)),2)</f>
        <v>89.23</v>
      </c>
      <c r="J532" s="174" t="n">
        <f aca="false">TRUNC(IF(A532&lt;$A$427,($D$427*$R$11)+$P$11,IF(A532&gt;$A$782,$D$782*$R$11+$P$11,D532*$R$11+$P$11)),2)</f>
        <v>224.75</v>
      </c>
      <c r="K532" s="176" t="n">
        <f aca="false">TRUNC(IF(A532&lt;$A$427,$D$427*$R$12+$P$12,IF(A532&gt;$A$782,$D$782*$R$12+$P$12,D532*$R$12+$P$12)),2)</f>
        <v>161.7</v>
      </c>
      <c r="L532" s="179" t="n">
        <f aca="false">B532</f>
        <v>629</v>
      </c>
      <c r="M532" s="180" t="n">
        <f aca="false">A532</f>
        <v>532</v>
      </c>
      <c r="N532" s="181" t="n">
        <f aca="false">B532</f>
        <v>629</v>
      </c>
      <c r="O532" s="182" t="n">
        <f aca="false">A532</f>
        <v>532</v>
      </c>
      <c r="P532" s="24"/>
      <c r="Q532" s="196"/>
      <c r="R532" s="197"/>
      <c r="U532" s="171"/>
    </row>
    <row r="533" customFormat="false" ht="15.75" hidden="false" customHeight="true" outlineLevel="0" collapsed="false">
      <c r="A533" s="156" t="n">
        <v>533</v>
      </c>
      <c r="B533" s="157" t="n">
        <v>630</v>
      </c>
      <c r="C533" s="158" t="n">
        <f aca="false">ROUND($P$1*A533,2)</f>
        <v>31486.12</v>
      </c>
      <c r="D533" s="159" t="n">
        <f aca="false">TRUNC(C533/12,2)</f>
        <v>2623.84</v>
      </c>
      <c r="E533" s="160" t="n">
        <f aca="false">TRUNC(D533*$P$3,2)</f>
        <v>291.24</v>
      </c>
      <c r="F533" s="161" t="n">
        <f aca="false">TRUNC(IF(A533&lt;=$A$270,$D$270*$P$5,D533*$P$5),2)</f>
        <v>78.71</v>
      </c>
      <c r="G533" s="162" t="n">
        <f aca="false">TRUNC(IF(A533&lt;=$A$270,$D$270*$P$6,D533*$P$6),2)</f>
        <v>26.23</v>
      </c>
      <c r="H533" s="161" t="n">
        <f aca="false">TRUNC($P$9,2)</f>
        <v>2.29</v>
      </c>
      <c r="I533" s="161" t="n">
        <f aca="false">TRUNC(IF(A533&lt;$A$427,$D$427*$R$10+$P$10,IF(A533&gt;$A$782,$D$782*$R$10+$P$10,D533*$R$10+$P$10)),2)</f>
        <v>89.38</v>
      </c>
      <c r="J533" s="158" t="n">
        <f aca="false">TRUNC(IF(A533&lt;$A$427,($D$427*$R$11)+$P$11,IF(A533&gt;$A$782,$D$782*$R$11+$P$11,D533*$R$11+$P$11)),2)</f>
        <v>225.14</v>
      </c>
      <c r="K533" s="160" t="n">
        <f aca="false">TRUNC(IF(A533&lt;$A$427,$D$427*$R$12+$P$12,IF(A533&gt;$A$782,$D$782*$R$12+$P$12,D533*$R$12+$P$12)),2)</f>
        <v>162</v>
      </c>
      <c r="L533" s="163" t="n">
        <f aca="false">B533</f>
        <v>630</v>
      </c>
      <c r="M533" s="164" t="n">
        <f aca="false">A533</f>
        <v>533</v>
      </c>
      <c r="N533" s="165" t="n">
        <f aca="false">B533</f>
        <v>630</v>
      </c>
      <c r="O533" s="166" t="n">
        <f aca="false">A533</f>
        <v>533</v>
      </c>
      <c r="P533" s="24"/>
      <c r="Q533" s="196"/>
      <c r="R533" s="197"/>
      <c r="U533" s="171"/>
    </row>
    <row r="534" customFormat="false" ht="15.75" hidden="false" customHeight="true" outlineLevel="0" collapsed="false">
      <c r="A534" s="172" t="n">
        <v>534</v>
      </c>
      <c r="B534" s="173" t="n">
        <v>631</v>
      </c>
      <c r="C534" s="174" t="n">
        <f aca="false">ROUND($P$1*A534,2)</f>
        <v>31545.2</v>
      </c>
      <c r="D534" s="175" t="n">
        <f aca="false">TRUNC(C534/12,2)</f>
        <v>2628.76</v>
      </c>
      <c r="E534" s="176" t="n">
        <f aca="false">TRUNC(D534*$P$3,2)</f>
        <v>291.79</v>
      </c>
      <c r="F534" s="177" t="n">
        <f aca="false">TRUNC(IF(A534&lt;=$A$270,$D$270*$P$5,D534*$P$5),2)</f>
        <v>78.86</v>
      </c>
      <c r="G534" s="178" t="n">
        <f aca="false">TRUNC(IF(A534&lt;=$A$270,$D$270*$P$6,D534*$P$6),2)</f>
        <v>26.28</v>
      </c>
      <c r="H534" s="177" t="n">
        <f aca="false">TRUNC($P$9,2)</f>
        <v>2.29</v>
      </c>
      <c r="I534" s="177" t="n">
        <f aca="false">TRUNC(IF(A534&lt;$A$427,$D$427*$R$10+$P$10,IF(A534&gt;$A$782,$D$782*$R$10+$P$10,D534*$R$10+$P$10)),2)</f>
        <v>89.53</v>
      </c>
      <c r="J534" s="174" t="n">
        <f aca="false">TRUNC(IF(A534&lt;$A$427,($D$427*$R$11)+$P$11,IF(A534&gt;$A$782,$D$782*$R$11+$P$11,D534*$R$11+$P$11)),2)</f>
        <v>225.54</v>
      </c>
      <c r="K534" s="176" t="n">
        <f aca="false">TRUNC(IF(A534&lt;$A$427,$D$427*$R$12+$P$12,IF(A534&gt;$A$782,$D$782*$R$12+$P$12,D534*$R$12+$P$12)),2)</f>
        <v>162.29</v>
      </c>
      <c r="L534" s="179" t="n">
        <f aca="false">B534</f>
        <v>631</v>
      </c>
      <c r="M534" s="180" t="n">
        <f aca="false">A534</f>
        <v>534</v>
      </c>
      <c r="N534" s="181" t="n">
        <f aca="false">B534</f>
        <v>631</v>
      </c>
      <c r="O534" s="182" t="n">
        <f aca="false">A534</f>
        <v>534</v>
      </c>
      <c r="P534" s="24"/>
      <c r="Q534" s="196"/>
      <c r="R534" s="197"/>
      <c r="U534" s="171"/>
    </row>
    <row r="535" customFormat="false" ht="15.75" hidden="false" customHeight="true" outlineLevel="0" collapsed="false">
      <c r="A535" s="156" t="n">
        <v>535</v>
      </c>
      <c r="B535" s="157" t="n">
        <v>632</v>
      </c>
      <c r="C535" s="158" t="n">
        <f aca="false">ROUND($P$1*A535,2)</f>
        <v>31604.27</v>
      </c>
      <c r="D535" s="159" t="n">
        <f aca="false">TRUNC(C535/12,2)</f>
        <v>2633.68</v>
      </c>
      <c r="E535" s="160" t="n">
        <f aca="false">TRUNC(D535*$P$3,2)</f>
        <v>292.33</v>
      </c>
      <c r="F535" s="161" t="n">
        <f aca="false">TRUNC(IF(A535&lt;=$A$270,$D$270*$P$5,D535*$P$5),2)</f>
        <v>79.01</v>
      </c>
      <c r="G535" s="162" t="n">
        <f aca="false">TRUNC(IF(A535&lt;=$A$270,$D$270*$P$6,D535*$P$6),2)</f>
        <v>26.33</v>
      </c>
      <c r="H535" s="161" t="n">
        <f aca="false">TRUNC($P$9,2)</f>
        <v>2.29</v>
      </c>
      <c r="I535" s="161" t="n">
        <f aca="false">TRUNC(IF(A535&lt;$A$427,$D$427*$R$10+$P$10,IF(A535&gt;$A$782,$D$782*$R$10+$P$10,D535*$R$10+$P$10)),2)</f>
        <v>89.68</v>
      </c>
      <c r="J535" s="158" t="n">
        <f aca="false">TRUNC(IF(A535&lt;$A$427,($D$427*$R$11)+$P$11,IF(A535&gt;$A$782,$D$782*$R$11+$P$11,D535*$R$11+$P$11)),2)</f>
        <v>225.93</v>
      </c>
      <c r="K535" s="160" t="n">
        <f aca="false">TRUNC(IF(A535&lt;$A$427,$D$427*$R$12+$P$12,IF(A535&gt;$A$782,$D$782*$R$12+$P$12,D535*$R$12+$P$12)),2)</f>
        <v>162.59</v>
      </c>
      <c r="L535" s="163" t="n">
        <f aca="false">B535</f>
        <v>632</v>
      </c>
      <c r="M535" s="164" t="n">
        <f aca="false">A535</f>
        <v>535</v>
      </c>
      <c r="N535" s="165" t="n">
        <f aca="false">B535</f>
        <v>632</v>
      </c>
      <c r="O535" s="166" t="n">
        <f aca="false">A535</f>
        <v>535</v>
      </c>
      <c r="P535" s="24"/>
      <c r="Q535" s="196"/>
      <c r="R535" s="197"/>
      <c r="U535" s="171"/>
    </row>
    <row r="536" customFormat="false" ht="15.75" hidden="false" customHeight="true" outlineLevel="0" collapsed="false">
      <c r="A536" s="172" t="n">
        <v>535</v>
      </c>
      <c r="B536" s="173" t="n">
        <v>633</v>
      </c>
      <c r="C536" s="174" t="n">
        <f aca="false">ROUND($P$1*A536,2)</f>
        <v>31604.27</v>
      </c>
      <c r="D536" s="175" t="n">
        <f aca="false">TRUNC(C536/12,2)</f>
        <v>2633.68</v>
      </c>
      <c r="E536" s="176" t="n">
        <f aca="false">TRUNC(D536*$P$3,2)</f>
        <v>292.33</v>
      </c>
      <c r="F536" s="177" t="n">
        <f aca="false">TRUNC(IF(A536&lt;=$A$270,$D$270*$P$5,D536*$P$5),2)</f>
        <v>79.01</v>
      </c>
      <c r="G536" s="178" t="n">
        <f aca="false">TRUNC(IF(A536&lt;=$A$270,$D$270*$P$6,D536*$P$6),2)</f>
        <v>26.33</v>
      </c>
      <c r="H536" s="177" t="n">
        <f aca="false">TRUNC($P$9,2)</f>
        <v>2.29</v>
      </c>
      <c r="I536" s="177" t="n">
        <f aca="false">TRUNC(IF(A536&lt;$A$427,$D$427*$R$10+$P$10,IF(A536&gt;$A$782,$D$782*$R$10+$P$10,D536*$R$10+$P$10)),2)</f>
        <v>89.68</v>
      </c>
      <c r="J536" s="174" t="n">
        <f aca="false">TRUNC(IF(A536&lt;$A$427,($D$427*$R$11)+$P$11,IF(A536&gt;$A$782,$D$782*$R$11+$P$11,D536*$R$11+$P$11)),2)</f>
        <v>225.93</v>
      </c>
      <c r="K536" s="176" t="n">
        <f aca="false">TRUNC(IF(A536&lt;$A$427,$D$427*$R$12+$P$12,IF(A536&gt;$A$782,$D$782*$R$12+$P$12,D536*$R$12+$P$12)),2)</f>
        <v>162.59</v>
      </c>
      <c r="L536" s="179" t="n">
        <f aca="false">B536</f>
        <v>633</v>
      </c>
      <c r="M536" s="180" t="n">
        <f aca="false">A536</f>
        <v>535</v>
      </c>
      <c r="N536" s="181" t="n">
        <f aca="false">B536</f>
        <v>633</v>
      </c>
      <c r="O536" s="182" t="n">
        <f aca="false">A536</f>
        <v>535</v>
      </c>
      <c r="P536" s="24"/>
      <c r="Q536" s="196"/>
      <c r="R536" s="197"/>
      <c r="U536" s="171"/>
    </row>
    <row r="537" customFormat="false" ht="15.75" hidden="false" customHeight="true" outlineLevel="0" collapsed="false">
      <c r="A537" s="156" t="n">
        <v>536</v>
      </c>
      <c r="B537" s="157" t="n">
        <v>634</v>
      </c>
      <c r="C537" s="158" t="n">
        <f aca="false">ROUND($P$1*A537,2)</f>
        <v>31663.34</v>
      </c>
      <c r="D537" s="159" t="n">
        <f aca="false">TRUNC(C537/12,2)</f>
        <v>2638.61</v>
      </c>
      <c r="E537" s="160" t="n">
        <f aca="false">TRUNC(D537*$P$3,2)</f>
        <v>292.88</v>
      </c>
      <c r="F537" s="161" t="n">
        <f aca="false">TRUNC(IF(A537&lt;=$A$270,$D$270*$P$5,D537*$P$5),2)</f>
        <v>79.15</v>
      </c>
      <c r="G537" s="162" t="n">
        <f aca="false">TRUNC(IF(A537&lt;=$A$270,$D$270*$P$6,D537*$P$6),2)</f>
        <v>26.38</v>
      </c>
      <c r="H537" s="161" t="n">
        <f aca="false">TRUNC($P$9,2)</f>
        <v>2.29</v>
      </c>
      <c r="I537" s="161" t="n">
        <f aca="false">TRUNC(IF(A537&lt;$A$427,$D$427*$R$10+$P$10,IF(A537&gt;$A$782,$D$782*$R$10+$P$10,D537*$R$10+$P$10)),2)</f>
        <v>89.82</v>
      </c>
      <c r="J537" s="158" t="n">
        <f aca="false">TRUNC(IF(A537&lt;$A$427,($D$427*$R$11)+$P$11,IF(A537&gt;$A$782,$D$782*$R$11+$P$11,D537*$R$11+$P$11)),2)</f>
        <v>226.32</v>
      </c>
      <c r="K537" s="160" t="n">
        <f aca="false">TRUNC(IF(A537&lt;$A$427,$D$427*$R$12+$P$12,IF(A537&gt;$A$782,$D$782*$R$12+$P$12,D537*$R$12+$P$12)),2)</f>
        <v>162.88</v>
      </c>
      <c r="L537" s="163" t="n">
        <f aca="false">B537</f>
        <v>634</v>
      </c>
      <c r="M537" s="164" t="n">
        <f aca="false">A537</f>
        <v>536</v>
      </c>
      <c r="N537" s="165" t="n">
        <f aca="false">B537</f>
        <v>634</v>
      </c>
      <c r="O537" s="166" t="n">
        <f aca="false">A537</f>
        <v>536</v>
      </c>
      <c r="P537" s="24"/>
      <c r="Q537" s="196"/>
      <c r="R537" s="197"/>
      <c r="U537" s="171"/>
    </row>
    <row r="538" customFormat="false" ht="15.75" hidden="false" customHeight="true" outlineLevel="0" collapsed="false">
      <c r="A538" s="172" t="n">
        <v>537</v>
      </c>
      <c r="B538" s="173" t="n">
        <v>635</v>
      </c>
      <c r="C538" s="174" t="n">
        <f aca="false">ROUND($P$1*A538,2)</f>
        <v>31722.42</v>
      </c>
      <c r="D538" s="175" t="n">
        <f aca="false">TRUNC(C538/12,2)</f>
        <v>2643.53</v>
      </c>
      <c r="E538" s="176" t="n">
        <f aca="false">TRUNC(D538*$P$3,2)</f>
        <v>293.43</v>
      </c>
      <c r="F538" s="177" t="n">
        <f aca="false">TRUNC(IF(A538&lt;=$A$270,$D$270*$P$5,D538*$P$5),2)</f>
        <v>79.3</v>
      </c>
      <c r="G538" s="178" t="n">
        <f aca="false">TRUNC(IF(A538&lt;=$A$270,$D$270*$P$6,D538*$P$6),2)</f>
        <v>26.43</v>
      </c>
      <c r="H538" s="177" t="n">
        <f aca="false">TRUNC($P$9,2)</f>
        <v>2.29</v>
      </c>
      <c r="I538" s="177" t="n">
        <f aca="false">TRUNC(IF(A538&lt;$A$427,$D$427*$R$10+$P$10,IF(A538&gt;$A$782,$D$782*$R$10+$P$10,D538*$R$10+$P$10)),2)</f>
        <v>89.97</v>
      </c>
      <c r="J538" s="174" t="n">
        <f aca="false">TRUNC(IF(A538&lt;$A$427,($D$427*$R$11)+$P$11,IF(A538&gt;$A$782,$D$782*$R$11+$P$11,D538*$R$11+$P$11)),2)</f>
        <v>226.72</v>
      </c>
      <c r="K538" s="176" t="n">
        <f aca="false">TRUNC(IF(A538&lt;$A$427,$D$427*$R$12+$P$12,IF(A538&gt;$A$782,$D$782*$R$12+$P$12,D538*$R$12+$P$12)),2)</f>
        <v>163.18</v>
      </c>
      <c r="L538" s="179" t="n">
        <f aca="false">B538</f>
        <v>635</v>
      </c>
      <c r="M538" s="180" t="n">
        <f aca="false">A538</f>
        <v>537</v>
      </c>
      <c r="N538" s="181" t="n">
        <f aca="false">B538</f>
        <v>635</v>
      </c>
      <c r="O538" s="182" t="n">
        <f aca="false">A538</f>
        <v>537</v>
      </c>
      <c r="P538" s="24"/>
      <c r="Q538" s="196"/>
      <c r="R538" s="197"/>
      <c r="U538" s="171"/>
    </row>
    <row r="539" customFormat="false" ht="15.75" hidden="false" customHeight="true" outlineLevel="0" collapsed="false">
      <c r="A539" s="156" t="n">
        <v>538</v>
      </c>
      <c r="B539" s="157" t="n">
        <v>636</v>
      </c>
      <c r="C539" s="158" t="n">
        <f aca="false">ROUND($P$1*A539,2)</f>
        <v>31781.49</v>
      </c>
      <c r="D539" s="159" t="n">
        <f aca="false">TRUNC(C539/12,2)</f>
        <v>2648.45</v>
      </c>
      <c r="E539" s="160" t="n">
        <f aca="false">TRUNC(D539*$P$3,2)</f>
        <v>293.97</v>
      </c>
      <c r="F539" s="161" t="n">
        <f aca="false">TRUNC(IF(A539&lt;=$A$270,$D$270*$P$5,D539*$P$5),2)</f>
        <v>79.45</v>
      </c>
      <c r="G539" s="162" t="n">
        <f aca="false">TRUNC(IF(A539&lt;=$A$270,$D$270*$P$6,D539*$P$6),2)</f>
        <v>26.48</v>
      </c>
      <c r="H539" s="161" t="n">
        <f aca="false">TRUNC($P$9,2)</f>
        <v>2.29</v>
      </c>
      <c r="I539" s="161" t="n">
        <f aca="false">TRUNC(IF(A539&lt;$A$427,$D$427*$R$10+$P$10,IF(A539&gt;$A$782,$D$782*$R$10+$P$10,D539*$R$10+$P$10)),2)</f>
        <v>90.12</v>
      </c>
      <c r="J539" s="158" t="n">
        <f aca="false">TRUNC(IF(A539&lt;$A$427,($D$427*$R$11)+$P$11,IF(A539&gt;$A$782,$D$782*$R$11+$P$11,D539*$R$11+$P$11)),2)</f>
        <v>227.11</v>
      </c>
      <c r="K539" s="160" t="n">
        <f aca="false">TRUNC(IF(A539&lt;$A$427,$D$427*$R$12+$P$12,IF(A539&gt;$A$782,$D$782*$R$12+$P$12,D539*$R$12+$P$12)),2)</f>
        <v>163.47</v>
      </c>
      <c r="L539" s="163" t="n">
        <f aca="false">B539</f>
        <v>636</v>
      </c>
      <c r="M539" s="164" t="n">
        <f aca="false">A539</f>
        <v>538</v>
      </c>
      <c r="N539" s="165" t="n">
        <f aca="false">B539</f>
        <v>636</v>
      </c>
      <c r="O539" s="166" t="n">
        <f aca="false">A539</f>
        <v>538</v>
      </c>
      <c r="P539" s="24"/>
      <c r="Q539" s="196"/>
      <c r="R539" s="197"/>
      <c r="U539" s="171"/>
    </row>
    <row r="540" customFormat="false" ht="15.75" hidden="false" customHeight="true" outlineLevel="0" collapsed="false">
      <c r="A540" s="172" t="n">
        <v>538</v>
      </c>
      <c r="B540" s="173" t="n">
        <v>637</v>
      </c>
      <c r="C540" s="174" t="n">
        <f aca="false">ROUND($P$1*A540,2)</f>
        <v>31781.49</v>
      </c>
      <c r="D540" s="175" t="n">
        <f aca="false">TRUNC(C540/12,2)</f>
        <v>2648.45</v>
      </c>
      <c r="E540" s="176" t="n">
        <f aca="false">TRUNC(D540*$P$3,2)</f>
        <v>293.97</v>
      </c>
      <c r="F540" s="177" t="n">
        <f aca="false">TRUNC(IF(A540&lt;=$A$270,$D$270*$P$5,D540*$P$5),2)</f>
        <v>79.45</v>
      </c>
      <c r="G540" s="178" t="n">
        <f aca="false">TRUNC(IF(A540&lt;=$A$270,$D$270*$P$6,D540*$P$6),2)</f>
        <v>26.48</v>
      </c>
      <c r="H540" s="177" t="n">
        <f aca="false">TRUNC($P$9,2)</f>
        <v>2.29</v>
      </c>
      <c r="I540" s="177" t="n">
        <f aca="false">TRUNC(IF(A540&lt;$A$427,$D$427*$R$10+$P$10,IF(A540&gt;$A$782,$D$782*$R$10+$P$10,D540*$R$10+$P$10)),2)</f>
        <v>90.12</v>
      </c>
      <c r="J540" s="174" t="n">
        <f aca="false">TRUNC(IF(A540&lt;$A$427,($D$427*$R$11)+$P$11,IF(A540&gt;$A$782,$D$782*$R$11+$P$11,D540*$R$11+$P$11)),2)</f>
        <v>227.11</v>
      </c>
      <c r="K540" s="176" t="n">
        <f aca="false">TRUNC(IF(A540&lt;$A$427,$D$427*$R$12+$P$12,IF(A540&gt;$A$782,$D$782*$R$12+$P$12,D540*$R$12+$P$12)),2)</f>
        <v>163.47</v>
      </c>
      <c r="L540" s="179" t="n">
        <f aca="false">B540</f>
        <v>637</v>
      </c>
      <c r="M540" s="180" t="n">
        <f aca="false">A540</f>
        <v>538</v>
      </c>
      <c r="N540" s="181" t="n">
        <f aca="false">B540</f>
        <v>637</v>
      </c>
      <c r="O540" s="182" t="n">
        <f aca="false">A540</f>
        <v>538</v>
      </c>
      <c r="P540" s="24"/>
      <c r="Q540" s="196"/>
      <c r="R540" s="197"/>
      <c r="U540" s="171"/>
    </row>
    <row r="541" customFormat="false" ht="15.75" hidden="false" customHeight="true" outlineLevel="0" collapsed="false">
      <c r="A541" s="156" t="n">
        <v>539</v>
      </c>
      <c r="B541" s="157" t="n">
        <v>638</v>
      </c>
      <c r="C541" s="158" t="n">
        <f aca="false">ROUND($P$1*A541,2)</f>
        <v>31840.56</v>
      </c>
      <c r="D541" s="159" t="n">
        <f aca="false">TRUNC(C541/12,2)</f>
        <v>2653.38</v>
      </c>
      <c r="E541" s="160" t="n">
        <f aca="false">TRUNC(D541*$P$3,2)</f>
        <v>294.52</v>
      </c>
      <c r="F541" s="161" t="n">
        <f aca="false">TRUNC(IF(A541&lt;=$A$270,$D$270*$P$5,D541*$P$5),2)</f>
        <v>79.6</v>
      </c>
      <c r="G541" s="162" t="n">
        <f aca="false">TRUNC(IF(A541&lt;=$A$270,$D$270*$P$6,D541*$P$6),2)</f>
        <v>26.53</v>
      </c>
      <c r="H541" s="161" t="n">
        <f aca="false">TRUNC($P$9,2)</f>
        <v>2.29</v>
      </c>
      <c r="I541" s="161" t="n">
        <f aca="false">TRUNC(IF(A541&lt;$A$427,$D$427*$R$10+$P$10,IF(A541&gt;$A$782,$D$782*$R$10+$P$10,D541*$R$10+$P$10)),2)</f>
        <v>90.27</v>
      </c>
      <c r="J541" s="158" t="n">
        <f aca="false">TRUNC(IF(A541&lt;$A$427,($D$427*$R$11)+$P$11,IF(A541&gt;$A$782,$D$782*$R$11+$P$11,D541*$R$11+$P$11)),2)</f>
        <v>227.51</v>
      </c>
      <c r="K541" s="160" t="n">
        <f aca="false">TRUNC(IF(A541&lt;$A$427,$D$427*$R$12+$P$12,IF(A541&gt;$A$782,$D$782*$R$12+$P$12,D541*$R$12+$P$12)),2)</f>
        <v>163.77</v>
      </c>
      <c r="L541" s="163" t="n">
        <f aca="false">B541</f>
        <v>638</v>
      </c>
      <c r="M541" s="164" t="n">
        <f aca="false">A541</f>
        <v>539</v>
      </c>
      <c r="N541" s="165" t="n">
        <f aca="false">B541</f>
        <v>638</v>
      </c>
      <c r="O541" s="166" t="n">
        <f aca="false">A541</f>
        <v>539</v>
      </c>
      <c r="P541" s="24"/>
      <c r="Q541" s="196"/>
      <c r="R541" s="197"/>
      <c r="U541" s="171"/>
    </row>
    <row r="542" customFormat="false" ht="15.75" hidden="false" customHeight="true" outlineLevel="0" collapsed="false">
      <c r="A542" s="172" t="n">
        <v>540</v>
      </c>
      <c r="B542" s="173" t="n">
        <v>639</v>
      </c>
      <c r="C542" s="174" t="n">
        <f aca="false">ROUND($P$1*A542,2)</f>
        <v>31899.64</v>
      </c>
      <c r="D542" s="175" t="n">
        <f aca="false">TRUNC(C542/12,2)</f>
        <v>2658.3</v>
      </c>
      <c r="E542" s="176" t="n">
        <f aca="false">TRUNC(D542*$P$3,2)</f>
        <v>295.07</v>
      </c>
      <c r="F542" s="177" t="n">
        <f aca="false">TRUNC(IF(A542&lt;=$A$270,$D$270*$P$5,D542*$P$5),2)</f>
        <v>79.74</v>
      </c>
      <c r="G542" s="178" t="n">
        <f aca="false">TRUNC(IF(A542&lt;=$A$270,$D$270*$P$6,D542*$P$6),2)</f>
        <v>26.58</v>
      </c>
      <c r="H542" s="177" t="n">
        <f aca="false">TRUNC($P$9,2)</f>
        <v>2.29</v>
      </c>
      <c r="I542" s="177" t="n">
        <f aca="false">TRUNC(IF(A542&lt;$A$427,$D$427*$R$10+$P$10,IF(A542&gt;$A$782,$D$782*$R$10+$P$10,D542*$R$10+$P$10)),2)</f>
        <v>90.41</v>
      </c>
      <c r="J542" s="174" t="n">
        <f aca="false">TRUNC(IF(A542&lt;$A$427,($D$427*$R$11)+$P$11,IF(A542&gt;$A$782,$D$782*$R$11+$P$11,D542*$R$11+$P$11)),2)</f>
        <v>227.9</v>
      </c>
      <c r="K542" s="176" t="n">
        <f aca="false">TRUNC(IF(A542&lt;$A$427,$D$427*$R$12+$P$12,IF(A542&gt;$A$782,$D$782*$R$12+$P$12,D542*$R$12+$P$12)),2)</f>
        <v>164.06</v>
      </c>
      <c r="L542" s="179" t="n">
        <f aca="false">B542</f>
        <v>639</v>
      </c>
      <c r="M542" s="180" t="n">
        <f aca="false">A542</f>
        <v>540</v>
      </c>
      <c r="N542" s="181" t="n">
        <f aca="false">B542</f>
        <v>639</v>
      </c>
      <c r="O542" s="182" t="n">
        <f aca="false">A542</f>
        <v>540</v>
      </c>
      <c r="P542" s="24"/>
      <c r="Q542" s="196"/>
      <c r="R542" s="197"/>
      <c r="U542" s="171"/>
    </row>
    <row r="543" customFormat="false" ht="15.75" hidden="false" customHeight="true" outlineLevel="0" collapsed="false">
      <c r="A543" s="156" t="n">
        <v>540</v>
      </c>
      <c r="B543" s="157" t="n">
        <v>640</v>
      </c>
      <c r="C543" s="158" t="n">
        <f aca="false">ROUND($P$1*A543,2)</f>
        <v>31899.64</v>
      </c>
      <c r="D543" s="159" t="n">
        <f aca="false">TRUNC(C543/12,2)</f>
        <v>2658.3</v>
      </c>
      <c r="E543" s="160" t="n">
        <f aca="false">TRUNC(D543*$P$3,2)</f>
        <v>295.07</v>
      </c>
      <c r="F543" s="161" t="n">
        <f aca="false">TRUNC(IF(A543&lt;=$A$270,$D$270*$P$5,D543*$P$5),2)</f>
        <v>79.74</v>
      </c>
      <c r="G543" s="162" t="n">
        <f aca="false">TRUNC(IF(A543&lt;=$A$270,$D$270*$P$6,D543*$P$6),2)</f>
        <v>26.58</v>
      </c>
      <c r="H543" s="161" t="n">
        <f aca="false">TRUNC($P$9,2)</f>
        <v>2.29</v>
      </c>
      <c r="I543" s="161" t="n">
        <f aca="false">TRUNC(IF(A543&lt;$A$427,$D$427*$R$10+$P$10,IF(A543&gt;$A$782,$D$782*$R$10+$P$10,D543*$R$10+$P$10)),2)</f>
        <v>90.41</v>
      </c>
      <c r="J543" s="158" t="n">
        <f aca="false">TRUNC(IF(A543&lt;$A$427,($D$427*$R$11)+$P$11,IF(A543&gt;$A$782,$D$782*$R$11+$P$11,D543*$R$11+$P$11)),2)</f>
        <v>227.9</v>
      </c>
      <c r="K543" s="160" t="n">
        <f aca="false">TRUNC(IF(A543&lt;$A$427,$D$427*$R$12+$P$12,IF(A543&gt;$A$782,$D$782*$R$12+$P$12,D543*$R$12+$P$12)),2)</f>
        <v>164.06</v>
      </c>
      <c r="L543" s="163" t="n">
        <f aca="false">B543</f>
        <v>640</v>
      </c>
      <c r="M543" s="164" t="n">
        <f aca="false">A543</f>
        <v>540</v>
      </c>
      <c r="N543" s="165" t="n">
        <f aca="false">B543</f>
        <v>640</v>
      </c>
      <c r="O543" s="166" t="n">
        <f aca="false">A543</f>
        <v>540</v>
      </c>
      <c r="P543" s="24"/>
      <c r="Q543" s="196"/>
      <c r="R543" s="197"/>
      <c r="U543" s="171"/>
    </row>
    <row r="544" customFormat="false" ht="15.75" hidden="false" customHeight="true" outlineLevel="0" collapsed="false">
      <c r="A544" s="172" t="n">
        <v>541</v>
      </c>
      <c r="B544" s="173" t="n">
        <v>641</v>
      </c>
      <c r="C544" s="174" t="n">
        <f aca="false">ROUND($P$1*A544,2)</f>
        <v>31958.71</v>
      </c>
      <c r="D544" s="175" t="n">
        <f aca="false">TRUNC(C544/12,2)</f>
        <v>2663.22</v>
      </c>
      <c r="E544" s="176" t="n">
        <f aca="false">TRUNC(D544*$P$3,2)</f>
        <v>295.61</v>
      </c>
      <c r="F544" s="177" t="n">
        <f aca="false">TRUNC(IF(A544&lt;=$A$270,$D$270*$P$5,D544*$P$5),2)</f>
        <v>79.89</v>
      </c>
      <c r="G544" s="178" t="n">
        <f aca="false">TRUNC(IF(A544&lt;=$A$270,$D$270*$P$6,D544*$P$6),2)</f>
        <v>26.63</v>
      </c>
      <c r="H544" s="177" t="n">
        <f aca="false">TRUNC($P$9,2)</f>
        <v>2.29</v>
      </c>
      <c r="I544" s="177" t="n">
        <f aca="false">TRUNC(IF(A544&lt;$A$427,$D$427*$R$10+$P$10,IF(A544&gt;$A$782,$D$782*$R$10+$P$10,D544*$R$10+$P$10)),2)</f>
        <v>90.56</v>
      </c>
      <c r="J544" s="174" t="n">
        <f aca="false">TRUNC(IF(A544&lt;$A$427,($D$427*$R$11)+$P$11,IF(A544&gt;$A$782,$D$782*$R$11+$P$11,D544*$R$11+$P$11)),2)</f>
        <v>228.29</v>
      </c>
      <c r="K544" s="176" t="n">
        <f aca="false">TRUNC(IF(A544&lt;$A$427,$D$427*$R$12+$P$12,IF(A544&gt;$A$782,$D$782*$R$12+$P$12,D544*$R$12+$P$12)),2)</f>
        <v>164.36</v>
      </c>
      <c r="L544" s="179" t="n">
        <f aca="false">B544</f>
        <v>641</v>
      </c>
      <c r="M544" s="180" t="n">
        <f aca="false">A544</f>
        <v>541</v>
      </c>
      <c r="N544" s="181" t="n">
        <f aca="false">B544</f>
        <v>641</v>
      </c>
      <c r="O544" s="182" t="n">
        <f aca="false">A544</f>
        <v>541</v>
      </c>
      <c r="P544" s="24"/>
      <c r="Q544" s="25"/>
      <c r="R544" s="198"/>
      <c r="U544" s="171"/>
    </row>
    <row r="545" customFormat="false" ht="15.75" hidden="false" customHeight="true" outlineLevel="0" collapsed="false">
      <c r="A545" s="156" t="n">
        <v>542</v>
      </c>
      <c r="B545" s="157" t="n">
        <v>642</v>
      </c>
      <c r="C545" s="158" t="n">
        <f aca="false">ROUND($P$1*A545,2)</f>
        <v>32017.78</v>
      </c>
      <c r="D545" s="159" t="n">
        <f aca="false">TRUNC(C545/12,2)</f>
        <v>2668.14</v>
      </c>
      <c r="E545" s="160" t="n">
        <f aca="false">TRUNC(D545*$P$3,2)</f>
        <v>296.16</v>
      </c>
      <c r="F545" s="161" t="n">
        <f aca="false">TRUNC(IF(A545&lt;=$A$270,$D$270*$P$5,D545*$P$5),2)</f>
        <v>80.04</v>
      </c>
      <c r="G545" s="162" t="n">
        <f aca="false">TRUNC(IF(A545&lt;=$A$270,$D$270*$P$6,D545*$P$6),2)</f>
        <v>26.68</v>
      </c>
      <c r="H545" s="161" t="n">
        <f aca="false">TRUNC($P$9,2)</f>
        <v>2.29</v>
      </c>
      <c r="I545" s="161" t="n">
        <f aca="false">TRUNC(IF(A545&lt;$A$427,$D$427*$R$10+$P$10,IF(A545&gt;$A$782,$D$782*$R$10+$P$10,D545*$R$10+$P$10)),2)</f>
        <v>90.71</v>
      </c>
      <c r="J545" s="158" t="n">
        <f aca="false">TRUNC(IF(A545&lt;$A$427,($D$427*$R$11)+$P$11,IF(A545&gt;$A$782,$D$782*$R$11+$P$11,D545*$R$11+$P$11)),2)</f>
        <v>228.69</v>
      </c>
      <c r="K545" s="160" t="n">
        <f aca="false">TRUNC(IF(A545&lt;$A$427,$D$427*$R$12+$P$12,IF(A545&gt;$A$782,$D$782*$R$12+$P$12,D545*$R$12+$P$12)),2)</f>
        <v>164.65</v>
      </c>
      <c r="L545" s="163" t="n">
        <f aca="false">B545</f>
        <v>642</v>
      </c>
      <c r="M545" s="164" t="n">
        <f aca="false">A545</f>
        <v>542</v>
      </c>
      <c r="N545" s="165" t="n">
        <f aca="false">B545</f>
        <v>642</v>
      </c>
      <c r="O545" s="166" t="n">
        <f aca="false">A545</f>
        <v>542</v>
      </c>
      <c r="P545" s="199"/>
      <c r="Q545" s="199"/>
      <c r="R545" s="197"/>
      <c r="U545" s="171"/>
    </row>
    <row r="546" customFormat="false" ht="15.75" hidden="false" customHeight="true" outlineLevel="0" collapsed="false">
      <c r="A546" s="172" t="n">
        <v>543</v>
      </c>
      <c r="B546" s="173" t="n">
        <v>643</v>
      </c>
      <c r="C546" s="174" t="n">
        <f aca="false">ROUND($P$1*A546,2)</f>
        <v>32076.86</v>
      </c>
      <c r="D546" s="175" t="n">
        <f aca="false">TRUNC(C546/12,2)</f>
        <v>2673.07</v>
      </c>
      <c r="E546" s="176" t="n">
        <f aca="false">TRUNC(D546*$P$3,2)</f>
        <v>296.71</v>
      </c>
      <c r="F546" s="177" t="n">
        <f aca="false">TRUNC(IF(A546&lt;=$A$270,$D$270*$P$5,D546*$P$5),2)</f>
        <v>80.19</v>
      </c>
      <c r="G546" s="178" t="n">
        <f aca="false">TRUNC(IF(A546&lt;=$A$270,$D$270*$P$6,D546*$P$6),2)</f>
        <v>26.73</v>
      </c>
      <c r="H546" s="177" t="n">
        <f aca="false">TRUNC($P$9,2)</f>
        <v>2.29</v>
      </c>
      <c r="I546" s="177" t="n">
        <f aca="false">TRUNC(IF(A546&lt;$A$427,$D$427*$R$10+$P$10,IF(A546&gt;$A$782,$D$782*$R$10+$P$10,D546*$R$10+$P$10)),2)</f>
        <v>90.86</v>
      </c>
      <c r="J546" s="174" t="n">
        <f aca="false">TRUNC(IF(A546&lt;$A$427,($D$427*$R$11)+$P$11,IF(A546&gt;$A$782,$D$782*$R$11+$P$11,D546*$R$11+$P$11)),2)</f>
        <v>229.08</v>
      </c>
      <c r="K546" s="176" t="n">
        <f aca="false">TRUNC(IF(A546&lt;$A$427,$D$427*$R$12+$P$12,IF(A546&gt;$A$782,$D$782*$R$12+$P$12,D546*$R$12+$P$12)),2)</f>
        <v>164.95</v>
      </c>
      <c r="L546" s="179" t="n">
        <f aca="false">B546</f>
        <v>643</v>
      </c>
      <c r="M546" s="180" t="n">
        <f aca="false">A546</f>
        <v>543</v>
      </c>
      <c r="N546" s="181" t="n">
        <f aca="false">B546</f>
        <v>643</v>
      </c>
      <c r="O546" s="182" t="n">
        <f aca="false">A546</f>
        <v>543</v>
      </c>
      <c r="P546" s="24"/>
      <c r="Q546" s="196"/>
      <c r="R546" s="197"/>
      <c r="U546" s="171"/>
    </row>
    <row r="547" customFormat="false" ht="15.75" hidden="false" customHeight="true" outlineLevel="0" collapsed="false">
      <c r="A547" s="156" t="n">
        <v>543</v>
      </c>
      <c r="B547" s="157" t="n">
        <v>644</v>
      </c>
      <c r="C547" s="158" t="n">
        <f aca="false">ROUND($P$1*A547,2)</f>
        <v>32076.86</v>
      </c>
      <c r="D547" s="159" t="n">
        <f aca="false">TRUNC(C547/12,2)</f>
        <v>2673.07</v>
      </c>
      <c r="E547" s="160" t="n">
        <f aca="false">TRUNC(D547*$P$3,2)</f>
        <v>296.71</v>
      </c>
      <c r="F547" s="161" t="n">
        <f aca="false">TRUNC(IF(A547&lt;=$A$270,$D$270*$P$5,D547*$P$5),2)</f>
        <v>80.19</v>
      </c>
      <c r="G547" s="162" t="n">
        <f aca="false">TRUNC(IF(A547&lt;=$A$270,$D$270*$P$6,D547*$P$6),2)</f>
        <v>26.73</v>
      </c>
      <c r="H547" s="161" t="n">
        <f aca="false">TRUNC($P$9,2)</f>
        <v>2.29</v>
      </c>
      <c r="I547" s="161" t="n">
        <f aca="false">TRUNC(IF(A547&lt;$A$427,$D$427*$R$10+$P$10,IF(A547&gt;$A$782,$D$782*$R$10+$P$10,D547*$R$10+$P$10)),2)</f>
        <v>90.86</v>
      </c>
      <c r="J547" s="158" t="n">
        <f aca="false">TRUNC(IF(A547&lt;$A$427,($D$427*$R$11)+$P$11,IF(A547&gt;$A$782,$D$782*$R$11+$P$11,D547*$R$11+$P$11)),2)</f>
        <v>229.08</v>
      </c>
      <c r="K547" s="160" t="n">
        <f aca="false">TRUNC(IF(A547&lt;$A$427,$D$427*$R$12+$P$12,IF(A547&gt;$A$782,$D$782*$R$12+$P$12,D547*$R$12+$P$12)),2)</f>
        <v>164.95</v>
      </c>
      <c r="L547" s="163" t="n">
        <f aca="false">B547</f>
        <v>644</v>
      </c>
      <c r="M547" s="164" t="n">
        <f aca="false">A547</f>
        <v>543</v>
      </c>
      <c r="N547" s="165" t="n">
        <f aca="false">B547</f>
        <v>644</v>
      </c>
      <c r="O547" s="166" t="n">
        <f aca="false">A547</f>
        <v>543</v>
      </c>
      <c r="P547" s="24"/>
      <c r="Q547" s="196"/>
      <c r="R547" s="197"/>
      <c r="U547" s="171"/>
    </row>
    <row r="548" customFormat="false" ht="15.75" hidden="false" customHeight="true" outlineLevel="0" collapsed="false">
      <c r="A548" s="172" t="n">
        <v>544</v>
      </c>
      <c r="B548" s="173" t="n">
        <v>645</v>
      </c>
      <c r="C548" s="174" t="n">
        <f aca="false">ROUND($P$1*A548,2)</f>
        <v>32135.93</v>
      </c>
      <c r="D548" s="175" t="n">
        <f aca="false">TRUNC(C548/12,2)</f>
        <v>2677.99</v>
      </c>
      <c r="E548" s="176" t="n">
        <f aca="false">TRUNC(D548*$P$3,2)</f>
        <v>297.25</v>
      </c>
      <c r="F548" s="177" t="n">
        <f aca="false">TRUNC(IF(A548&lt;=$A$270,$D$270*$P$5,D548*$P$5),2)</f>
        <v>80.33</v>
      </c>
      <c r="G548" s="178" t="n">
        <f aca="false">TRUNC(IF(A548&lt;=$A$270,$D$270*$P$6,D548*$P$6),2)</f>
        <v>26.77</v>
      </c>
      <c r="H548" s="177" t="n">
        <f aca="false">TRUNC($P$9,2)</f>
        <v>2.29</v>
      </c>
      <c r="I548" s="177" t="n">
        <f aca="false">TRUNC(IF(A548&lt;$A$427,$D$427*$R$10+$P$10,IF(A548&gt;$A$782,$D$782*$R$10+$P$10,D548*$R$10+$P$10)),2)</f>
        <v>91</v>
      </c>
      <c r="J548" s="174" t="n">
        <f aca="false">TRUNC(IF(A548&lt;$A$427,($D$427*$R$11)+$P$11,IF(A548&gt;$A$782,$D$782*$R$11+$P$11,D548*$R$11+$P$11)),2)</f>
        <v>229.47</v>
      </c>
      <c r="K548" s="176" t="n">
        <f aca="false">TRUNC(IF(A548&lt;$A$427,$D$427*$R$12+$P$12,IF(A548&gt;$A$782,$D$782*$R$12+$P$12,D548*$R$12+$P$12)),2)</f>
        <v>165.24</v>
      </c>
      <c r="L548" s="179" t="n">
        <f aca="false">B548</f>
        <v>645</v>
      </c>
      <c r="M548" s="180" t="n">
        <f aca="false">A548</f>
        <v>544</v>
      </c>
      <c r="N548" s="181" t="n">
        <f aca="false">B548</f>
        <v>645</v>
      </c>
      <c r="O548" s="182" t="n">
        <f aca="false">A548</f>
        <v>544</v>
      </c>
      <c r="P548" s="24"/>
      <c r="Q548" s="196"/>
      <c r="R548" s="197"/>
      <c r="U548" s="171"/>
    </row>
    <row r="549" customFormat="false" ht="15.75" hidden="false" customHeight="true" outlineLevel="0" collapsed="false">
      <c r="A549" s="156" t="n">
        <v>545</v>
      </c>
      <c r="B549" s="157" t="n">
        <v>646</v>
      </c>
      <c r="C549" s="158" t="n">
        <f aca="false">ROUND($P$1*A549,2)</f>
        <v>32195</v>
      </c>
      <c r="D549" s="159" t="n">
        <f aca="false">TRUNC(C549/12,2)</f>
        <v>2682.91</v>
      </c>
      <c r="E549" s="160" t="n">
        <f aca="false">TRUNC(D549*$P$3,2)</f>
        <v>297.8</v>
      </c>
      <c r="F549" s="161" t="n">
        <f aca="false">TRUNC(IF(A549&lt;=$A$270,$D$270*$P$5,D549*$P$5),2)</f>
        <v>80.48</v>
      </c>
      <c r="G549" s="162" t="n">
        <f aca="false">TRUNC(IF(A549&lt;=$A$270,$D$270*$P$6,D549*$P$6),2)</f>
        <v>26.82</v>
      </c>
      <c r="H549" s="161" t="n">
        <f aca="false">TRUNC($P$9,2)</f>
        <v>2.29</v>
      </c>
      <c r="I549" s="161" t="n">
        <f aca="false">TRUNC(IF(A549&lt;$A$427,$D$427*$R$10+$P$10,IF(A549&gt;$A$782,$D$782*$R$10+$P$10,D549*$R$10+$P$10)),2)</f>
        <v>91.15</v>
      </c>
      <c r="J549" s="158" t="n">
        <f aca="false">TRUNC(IF(A549&lt;$A$427,($D$427*$R$11)+$P$11,IF(A549&gt;$A$782,$D$782*$R$11+$P$11,D549*$R$11+$P$11)),2)</f>
        <v>229.87</v>
      </c>
      <c r="K549" s="160" t="n">
        <f aca="false">TRUNC(IF(A549&lt;$A$427,$D$427*$R$12+$P$12,IF(A549&gt;$A$782,$D$782*$R$12+$P$12,D549*$R$12+$P$12)),2)</f>
        <v>165.54</v>
      </c>
      <c r="L549" s="163" t="n">
        <f aca="false">B549</f>
        <v>646</v>
      </c>
      <c r="M549" s="164" t="n">
        <f aca="false">A549</f>
        <v>545</v>
      </c>
      <c r="N549" s="165" t="n">
        <f aca="false">B549</f>
        <v>646</v>
      </c>
      <c r="O549" s="166" t="n">
        <f aca="false">A549</f>
        <v>545</v>
      </c>
      <c r="P549" s="24"/>
      <c r="Q549" s="196"/>
      <c r="R549" s="197"/>
      <c r="U549" s="171"/>
    </row>
    <row r="550" customFormat="false" ht="15.75" hidden="false" customHeight="true" outlineLevel="0" collapsed="false">
      <c r="A550" s="172" t="n">
        <v>546</v>
      </c>
      <c r="B550" s="173" t="n">
        <v>647</v>
      </c>
      <c r="C550" s="174" t="n">
        <f aca="false">ROUND($P$1*A550,2)</f>
        <v>32254.08</v>
      </c>
      <c r="D550" s="175" t="n">
        <f aca="false">TRUNC(C550/12,2)</f>
        <v>2687.84</v>
      </c>
      <c r="E550" s="176" t="n">
        <f aca="false">TRUNC(D550*$P$3,2)</f>
        <v>298.35</v>
      </c>
      <c r="F550" s="177" t="n">
        <f aca="false">TRUNC(IF(A550&lt;=$A$270,$D$270*$P$5,D550*$P$5),2)</f>
        <v>80.63</v>
      </c>
      <c r="G550" s="178" t="n">
        <f aca="false">TRUNC(IF(A550&lt;=$A$270,$D$270*$P$6,D550*$P$6),2)</f>
        <v>26.87</v>
      </c>
      <c r="H550" s="177" t="n">
        <f aca="false">TRUNC($P$9,2)</f>
        <v>2.29</v>
      </c>
      <c r="I550" s="177" t="n">
        <f aca="false">TRUNC(IF(A550&lt;$A$427,$D$427*$R$10+$P$10,IF(A550&gt;$A$782,$D$782*$R$10+$P$10,D550*$R$10+$P$10)),2)</f>
        <v>91.3</v>
      </c>
      <c r="J550" s="174" t="n">
        <f aca="false">TRUNC(IF(A550&lt;$A$427,($D$427*$R$11)+$P$11,IF(A550&gt;$A$782,$D$782*$R$11+$P$11,D550*$R$11+$P$11)),2)</f>
        <v>230.26</v>
      </c>
      <c r="K550" s="176" t="n">
        <f aca="false">TRUNC(IF(A550&lt;$A$427,$D$427*$R$12+$P$12,IF(A550&gt;$A$782,$D$782*$R$12+$P$12,D550*$R$12+$P$12)),2)</f>
        <v>165.84</v>
      </c>
      <c r="L550" s="179" t="n">
        <f aca="false">B550</f>
        <v>647</v>
      </c>
      <c r="M550" s="180" t="n">
        <f aca="false">A550</f>
        <v>546</v>
      </c>
      <c r="N550" s="181" t="n">
        <f aca="false">B550</f>
        <v>647</v>
      </c>
      <c r="O550" s="182" t="n">
        <f aca="false">A550</f>
        <v>546</v>
      </c>
      <c r="P550" s="24"/>
      <c r="Q550" s="196"/>
      <c r="R550" s="197"/>
      <c r="U550" s="171"/>
    </row>
    <row r="551" customFormat="false" ht="15.75" hidden="false" customHeight="true" outlineLevel="0" collapsed="false">
      <c r="A551" s="156" t="n">
        <v>546</v>
      </c>
      <c r="B551" s="157" t="n">
        <v>648</v>
      </c>
      <c r="C551" s="158" t="n">
        <f aca="false">ROUND($P$1*A551,2)</f>
        <v>32254.08</v>
      </c>
      <c r="D551" s="159" t="n">
        <f aca="false">TRUNC(C551/12,2)</f>
        <v>2687.84</v>
      </c>
      <c r="E551" s="160" t="n">
        <f aca="false">TRUNC(D551*$P$3,2)</f>
        <v>298.35</v>
      </c>
      <c r="F551" s="161" t="n">
        <f aca="false">TRUNC(IF(A551&lt;=$A$270,$D$270*$P$5,D551*$P$5),2)</f>
        <v>80.63</v>
      </c>
      <c r="G551" s="162" t="n">
        <f aca="false">TRUNC(IF(A551&lt;=$A$270,$D$270*$P$6,D551*$P$6),2)</f>
        <v>26.87</v>
      </c>
      <c r="H551" s="161" t="n">
        <f aca="false">TRUNC($P$9,2)</f>
        <v>2.29</v>
      </c>
      <c r="I551" s="161" t="n">
        <f aca="false">TRUNC(IF(A551&lt;$A$427,$D$427*$R$10+$P$10,IF(A551&gt;$A$782,$D$782*$R$10+$P$10,D551*$R$10+$P$10)),2)</f>
        <v>91.3</v>
      </c>
      <c r="J551" s="158" t="n">
        <f aca="false">TRUNC(IF(A551&lt;$A$427,($D$427*$R$11)+$P$11,IF(A551&gt;$A$782,$D$782*$R$11+$P$11,D551*$R$11+$P$11)),2)</f>
        <v>230.26</v>
      </c>
      <c r="K551" s="160" t="n">
        <f aca="false">TRUNC(IF(A551&lt;$A$427,$D$427*$R$12+$P$12,IF(A551&gt;$A$782,$D$782*$R$12+$P$12,D551*$R$12+$P$12)),2)</f>
        <v>165.84</v>
      </c>
      <c r="L551" s="163" t="n">
        <f aca="false">B551</f>
        <v>648</v>
      </c>
      <c r="M551" s="164" t="n">
        <f aca="false">A551</f>
        <v>546</v>
      </c>
      <c r="N551" s="165" t="n">
        <f aca="false">B551</f>
        <v>648</v>
      </c>
      <c r="O551" s="166" t="n">
        <f aca="false">A551</f>
        <v>546</v>
      </c>
      <c r="P551" s="24"/>
      <c r="Q551" s="196"/>
      <c r="R551" s="197"/>
      <c r="U551" s="171"/>
    </row>
    <row r="552" customFormat="false" ht="15.75" hidden="false" customHeight="true" outlineLevel="0" collapsed="false">
      <c r="A552" s="172" t="n">
        <v>547</v>
      </c>
      <c r="B552" s="173" t="n">
        <v>649</v>
      </c>
      <c r="C552" s="174" t="n">
        <f aca="false">ROUND($P$1*A552,2)</f>
        <v>32313.15</v>
      </c>
      <c r="D552" s="175" t="n">
        <f aca="false">TRUNC(C552/12,2)</f>
        <v>2692.76</v>
      </c>
      <c r="E552" s="176" t="n">
        <f aca="false">TRUNC(D552*$P$3,2)</f>
        <v>298.89</v>
      </c>
      <c r="F552" s="177" t="n">
        <f aca="false">TRUNC(IF(A552&lt;=$A$270,$D$270*$P$5,D552*$P$5),2)</f>
        <v>80.78</v>
      </c>
      <c r="G552" s="178" t="n">
        <f aca="false">TRUNC(IF(A552&lt;=$A$270,$D$270*$P$6,D552*$P$6),2)</f>
        <v>26.92</v>
      </c>
      <c r="H552" s="177" t="n">
        <f aca="false">TRUNC($P$9,2)</f>
        <v>2.29</v>
      </c>
      <c r="I552" s="177" t="n">
        <f aca="false">TRUNC(IF(A552&lt;$A$427,$D$427*$R$10+$P$10,IF(A552&gt;$A$782,$D$782*$R$10+$P$10,D552*$R$10+$P$10)),2)</f>
        <v>91.45</v>
      </c>
      <c r="J552" s="174" t="n">
        <f aca="false">TRUNC(IF(A552&lt;$A$427,($D$427*$R$11)+$P$11,IF(A552&gt;$A$782,$D$782*$R$11+$P$11,D552*$R$11+$P$11)),2)</f>
        <v>230.66</v>
      </c>
      <c r="K552" s="176" t="n">
        <f aca="false">TRUNC(IF(A552&lt;$A$427,$D$427*$R$12+$P$12,IF(A552&gt;$A$782,$D$782*$R$12+$P$12,D552*$R$12+$P$12)),2)</f>
        <v>166.13</v>
      </c>
      <c r="L552" s="179" t="n">
        <f aca="false">B552</f>
        <v>649</v>
      </c>
      <c r="M552" s="180" t="n">
        <f aca="false">A552</f>
        <v>547</v>
      </c>
      <c r="N552" s="181" t="n">
        <f aca="false">B552</f>
        <v>649</v>
      </c>
      <c r="O552" s="182" t="n">
        <f aca="false">A552</f>
        <v>547</v>
      </c>
      <c r="P552" s="24"/>
      <c r="Q552" s="196"/>
      <c r="R552" s="197"/>
      <c r="U552" s="171"/>
    </row>
    <row r="553" customFormat="false" ht="15.75" hidden="false" customHeight="true" outlineLevel="0" collapsed="false">
      <c r="A553" s="156" t="n">
        <v>548</v>
      </c>
      <c r="B553" s="157" t="n">
        <v>650</v>
      </c>
      <c r="C553" s="158" t="n">
        <f aca="false">ROUND($P$1*A553,2)</f>
        <v>32372.22</v>
      </c>
      <c r="D553" s="159" t="n">
        <f aca="false">TRUNC(C553/12,2)</f>
        <v>2697.68</v>
      </c>
      <c r="E553" s="160" t="n">
        <f aca="false">TRUNC(D553*$P$3,2)</f>
        <v>299.44</v>
      </c>
      <c r="F553" s="161" t="n">
        <f aca="false">TRUNC(IF(A553&lt;=$A$270,$D$270*$P$5,D553*$P$5),2)</f>
        <v>80.93</v>
      </c>
      <c r="G553" s="162" t="n">
        <f aca="false">TRUNC(IF(A553&lt;=$A$270,$D$270*$P$6,D553*$P$6),2)</f>
        <v>26.97</v>
      </c>
      <c r="H553" s="161" t="n">
        <f aca="false">TRUNC($P$9,2)</f>
        <v>2.29</v>
      </c>
      <c r="I553" s="161" t="n">
        <f aca="false">TRUNC(IF(A553&lt;$A$427,$D$427*$R$10+$P$10,IF(A553&gt;$A$782,$D$782*$R$10+$P$10,D553*$R$10+$P$10)),2)</f>
        <v>91.6</v>
      </c>
      <c r="J553" s="158" t="n">
        <f aca="false">TRUNC(IF(A553&lt;$A$427,($D$427*$R$11)+$P$11,IF(A553&gt;$A$782,$D$782*$R$11+$P$11,D553*$R$11+$P$11)),2)</f>
        <v>231.05</v>
      </c>
      <c r="K553" s="160" t="n">
        <f aca="false">TRUNC(IF(A553&lt;$A$427,$D$427*$R$12+$P$12,IF(A553&gt;$A$782,$D$782*$R$12+$P$12,D553*$R$12+$P$12)),2)</f>
        <v>166.43</v>
      </c>
      <c r="L553" s="163" t="n">
        <f aca="false">B553</f>
        <v>650</v>
      </c>
      <c r="M553" s="164" t="n">
        <f aca="false">A553</f>
        <v>548</v>
      </c>
      <c r="N553" s="165" t="n">
        <f aca="false">B553</f>
        <v>650</v>
      </c>
      <c r="O553" s="166" t="n">
        <f aca="false">A553</f>
        <v>548</v>
      </c>
      <c r="P553" s="24"/>
      <c r="Q553" s="196"/>
      <c r="R553" s="197"/>
      <c r="U553" s="171"/>
    </row>
    <row r="554" customFormat="false" ht="15.75" hidden="false" customHeight="true" outlineLevel="0" collapsed="false">
      <c r="A554" s="172" t="n">
        <v>549</v>
      </c>
      <c r="B554" s="173" t="n">
        <v>651</v>
      </c>
      <c r="C554" s="174" t="n">
        <f aca="false">ROUND($P$1*A554,2)</f>
        <v>32431.3</v>
      </c>
      <c r="D554" s="175" t="n">
        <f aca="false">TRUNC(C554/12,2)</f>
        <v>2702.6</v>
      </c>
      <c r="E554" s="176" t="n">
        <f aca="false">TRUNC(D554*$P$3,2)</f>
        <v>299.98</v>
      </c>
      <c r="F554" s="177" t="n">
        <f aca="false">TRUNC(IF(A554&lt;=$A$270,$D$270*$P$5,D554*$P$5),2)</f>
        <v>81.07</v>
      </c>
      <c r="G554" s="178" t="n">
        <f aca="false">TRUNC(IF(A554&lt;=$A$270,$D$270*$P$6,D554*$P$6),2)</f>
        <v>27.02</v>
      </c>
      <c r="H554" s="177" t="n">
        <f aca="false">TRUNC($P$9,2)</f>
        <v>2.29</v>
      </c>
      <c r="I554" s="177" t="n">
        <f aca="false">TRUNC(IF(A554&lt;$A$427,$D$427*$R$10+$P$10,IF(A554&gt;$A$782,$D$782*$R$10+$P$10,D554*$R$10+$P$10)),2)</f>
        <v>91.74</v>
      </c>
      <c r="J554" s="174" t="n">
        <f aca="false">TRUNC(IF(A554&lt;$A$427,($D$427*$R$11)+$P$11,IF(A554&gt;$A$782,$D$782*$R$11+$P$11,D554*$R$11+$P$11)),2)</f>
        <v>231.44</v>
      </c>
      <c r="K554" s="176" t="n">
        <f aca="false">TRUNC(IF(A554&lt;$A$427,$D$427*$R$12+$P$12,IF(A554&gt;$A$782,$D$782*$R$12+$P$12,D554*$R$12+$P$12)),2)</f>
        <v>166.72</v>
      </c>
      <c r="L554" s="179" t="n">
        <f aca="false">B554</f>
        <v>651</v>
      </c>
      <c r="M554" s="180" t="n">
        <f aca="false">A554</f>
        <v>549</v>
      </c>
      <c r="N554" s="181" t="n">
        <f aca="false">B554</f>
        <v>651</v>
      </c>
      <c r="O554" s="182" t="n">
        <f aca="false">A554</f>
        <v>549</v>
      </c>
      <c r="P554" s="24"/>
      <c r="Q554" s="196"/>
      <c r="R554" s="197"/>
      <c r="U554" s="171"/>
    </row>
    <row r="555" customFormat="false" ht="15.75" hidden="false" customHeight="true" outlineLevel="0" collapsed="false">
      <c r="A555" s="156" t="n">
        <v>549</v>
      </c>
      <c r="B555" s="157" t="n">
        <v>652</v>
      </c>
      <c r="C555" s="158" t="n">
        <f aca="false">ROUND($P$1*A555,2)</f>
        <v>32431.3</v>
      </c>
      <c r="D555" s="159" t="n">
        <f aca="false">TRUNC(C555/12,2)</f>
        <v>2702.6</v>
      </c>
      <c r="E555" s="160" t="n">
        <f aca="false">TRUNC(D555*$P$3,2)</f>
        <v>299.98</v>
      </c>
      <c r="F555" s="161" t="n">
        <f aca="false">TRUNC(IF(A555&lt;=$A$270,$D$270*$P$5,D555*$P$5),2)</f>
        <v>81.07</v>
      </c>
      <c r="G555" s="162" t="n">
        <f aca="false">TRUNC(IF(A555&lt;=$A$270,$D$270*$P$6,D555*$P$6),2)</f>
        <v>27.02</v>
      </c>
      <c r="H555" s="161" t="n">
        <f aca="false">TRUNC($P$9,2)</f>
        <v>2.29</v>
      </c>
      <c r="I555" s="161" t="n">
        <f aca="false">TRUNC(IF(A555&lt;$A$427,$D$427*$R$10+$P$10,IF(A555&gt;$A$782,$D$782*$R$10+$P$10,D555*$R$10+$P$10)),2)</f>
        <v>91.74</v>
      </c>
      <c r="J555" s="158" t="n">
        <f aca="false">TRUNC(IF(A555&lt;$A$427,($D$427*$R$11)+$P$11,IF(A555&gt;$A$782,$D$782*$R$11+$P$11,D555*$R$11+$P$11)),2)</f>
        <v>231.44</v>
      </c>
      <c r="K555" s="160" t="n">
        <f aca="false">TRUNC(IF(A555&lt;$A$427,$D$427*$R$12+$P$12,IF(A555&gt;$A$782,$D$782*$R$12+$P$12,D555*$R$12+$P$12)),2)</f>
        <v>166.72</v>
      </c>
      <c r="L555" s="163" t="n">
        <f aca="false">B555</f>
        <v>652</v>
      </c>
      <c r="M555" s="164" t="n">
        <f aca="false">A555</f>
        <v>549</v>
      </c>
      <c r="N555" s="165" t="n">
        <f aca="false">B555</f>
        <v>652</v>
      </c>
      <c r="O555" s="166" t="n">
        <f aca="false">A555</f>
        <v>549</v>
      </c>
      <c r="P555" s="24"/>
      <c r="Q555" s="196"/>
      <c r="R555" s="197"/>
      <c r="U555" s="171"/>
    </row>
    <row r="556" customFormat="false" ht="15.75" hidden="false" customHeight="true" outlineLevel="0" collapsed="false">
      <c r="A556" s="172" t="n">
        <v>550</v>
      </c>
      <c r="B556" s="173" t="n">
        <v>653</v>
      </c>
      <c r="C556" s="174" t="n">
        <f aca="false">ROUND($P$1*A556,2)</f>
        <v>32490.37</v>
      </c>
      <c r="D556" s="175" t="n">
        <f aca="false">TRUNC(C556/12,2)</f>
        <v>2707.53</v>
      </c>
      <c r="E556" s="176" t="n">
        <f aca="false">TRUNC(D556*$P$3,2)</f>
        <v>300.53</v>
      </c>
      <c r="F556" s="177" t="n">
        <f aca="false">TRUNC(IF(A556&lt;=$A$270,$D$270*$P$5,D556*$P$5),2)</f>
        <v>81.22</v>
      </c>
      <c r="G556" s="178" t="n">
        <f aca="false">TRUNC(IF(A556&lt;=$A$270,$D$270*$P$6,D556*$P$6),2)</f>
        <v>27.07</v>
      </c>
      <c r="H556" s="177" t="n">
        <f aca="false">TRUNC($P$9,2)</f>
        <v>2.29</v>
      </c>
      <c r="I556" s="177" t="n">
        <f aca="false">TRUNC(IF(A556&lt;$A$427,$D$427*$R$10+$P$10,IF(A556&gt;$A$782,$D$782*$R$10+$P$10,D556*$R$10+$P$10)),2)</f>
        <v>91.89</v>
      </c>
      <c r="J556" s="174" t="n">
        <f aca="false">TRUNC(IF(A556&lt;$A$427,($D$427*$R$11)+$P$11,IF(A556&gt;$A$782,$D$782*$R$11+$P$11,D556*$R$11+$P$11)),2)</f>
        <v>231.84</v>
      </c>
      <c r="K556" s="176" t="n">
        <f aca="false">TRUNC(IF(A556&lt;$A$427,$D$427*$R$12+$P$12,IF(A556&gt;$A$782,$D$782*$R$12+$P$12,D556*$R$12+$P$12)),2)</f>
        <v>167.02</v>
      </c>
      <c r="L556" s="179" t="n">
        <f aca="false">B556</f>
        <v>653</v>
      </c>
      <c r="M556" s="180" t="n">
        <f aca="false">A556</f>
        <v>550</v>
      </c>
      <c r="N556" s="181" t="n">
        <f aca="false">B556</f>
        <v>653</v>
      </c>
      <c r="O556" s="182" t="n">
        <f aca="false">A556</f>
        <v>550</v>
      </c>
      <c r="P556" s="24"/>
      <c r="Q556" s="196"/>
      <c r="R556" s="197"/>
      <c r="U556" s="171"/>
    </row>
    <row r="557" customFormat="false" ht="15.75" hidden="false" customHeight="true" outlineLevel="0" collapsed="false">
      <c r="A557" s="156" t="n">
        <v>551</v>
      </c>
      <c r="B557" s="157" t="n">
        <v>654</v>
      </c>
      <c r="C557" s="158" t="n">
        <f aca="false">ROUND($P$1*A557,2)</f>
        <v>32549.44</v>
      </c>
      <c r="D557" s="159" t="n">
        <f aca="false">TRUNC(C557/12,2)</f>
        <v>2712.45</v>
      </c>
      <c r="E557" s="160" t="n">
        <f aca="false">TRUNC(D557*$P$3,2)</f>
        <v>301.08</v>
      </c>
      <c r="F557" s="161" t="n">
        <f aca="false">TRUNC(IF(A557&lt;=$A$270,$D$270*$P$5,D557*$P$5),2)</f>
        <v>81.37</v>
      </c>
      <c r="G557" s="162" t="n">
        <f aca="false">TRUNC(IF(A557&lt;=$A$270,$D$270*$P$6,D557*$P$6),2)</f>
        <v>27.12</v>
      </c>
      <c r="H557" s="161" t="n">
        <f aca="false">TRUNC($P$9,2)</f>
        <v>2.29</v>
      </c>
      <c r="I557" s="161" t="n">
        <f aca="false">TRUNC(IF(A557&lt;$A$427,$D$427*$R$10+$P$10,IF(A557&gt;$A$782,$D$782*$R$10+$P$10,D557*$R$10+$P$10)),2)</f>
        <v>92.04</v>
      </c>
      <c r="J557" s="158" t="n">
        <f aca="false">TRUNC(IF(A557&lt;$A$427,($D$427*$R$11)+$P$11,IF(A557&gt;$A$782,$D$782*$R$11+$P$11,D557*$R$11+$P$11)),2)</f>
        <v>232.23</v>
      </c>
      <c r="K557" s="160" t="n">
        <f aca="false">TRUNC(IF(A557&lt;$A$427,$D$427*$R$12+$P$12,IF(A557&gt;$A$782,$D$782*$R$12+$P$12,D557*$R$12+$P$12)),2)</f>
        <v>167.31</v>
      </c>
      <c r="L557" s="163" t="n">
        <f aca="false">B557</f>
        <v>654</v>
      </c>
      <c r="M557" s="164" t="n">
        <f aca="false">A557</f>
        <v>551</v>
      </c>
      <c r="N557" s="165" t="n">
        <f aca="false">B557</f>
        <v>654</v>
      </c>
      <c r="O557" s="166" t="n">
        <f aca="false">A557</f>
        <v>551</v>
      </c>
      <c r="P557" s="24"/>
      <c r="Q557" s="196"/>
      <c r="R557" s="197"/>
      <c r="U557" s="171"/>
    </row>
    <row r="558" customFormat="false" ht="15.75" hidden="false" customHeight="true" outlineLevel="0" collapsed="false">
      <c r="A558" s="172" t="n">
        <v>551</v>
      </c>
      <c r="B558" s="173" t="n">
        <v>655</v>
      </c>
      <c r="C558" s="174" t="n">
        <f aca="false">ROUND($P$1*A558,2)</f>
        <v>32549.44</v>
      </c>
      <c r="D558" s="175" t="n">
        <f aca="false">TRUNC(C558/12,2)</f>
        <v>2712.45</v>
      </c>
      <c r="E558" s="176" t="n">
        <f aca="false">TRUNC(D558*$P$3,2)</f>
        <v>301.08</v>
      </c>
      <c r="F558" s="177" t="n">
        <f aca="false">TRUNC(IF(A558&lt;=$A$270,$D$270*$P$5,D558*$P$5),2)</f>
        <v>81.37</v>
      </c>
      <c r="G558" s="178" t="n">
        <f aca="false">TRUNC(IF(A558&lt;=$A$270,$D$270*$P$6,D558*$P$6),2)</f>
        <v>27.12</v>
      </c>
      <c r="H558" s="177" t="n">
        <f aca="false">TRUNC($P$9,2)</f>
        <v>2.29</v>
      </c>
      <c r="I558" s="177" t="n">
        <f aca="false">TRUNC(IF(A558&lt;$A$427,$D$427*$R$10+$P$10,IF(A558&gt;$A$782,$D$782*$R$10+$P$10,D558*$R$10+$P$10)),2)</f>
        <v>92.04</v>
      </c>
      <c r="J558" s="174" t="n">
        <f aca="false">TRUNC(IF(A558&lt;$A$427,($D$427*$R$11)+$P$11,IF(A558&gt;$A$782,$D$782*$R$11+$P$11,D558*$R$11+$P$11)),2)</f>
        <v>232.23</v>
      </c>
      <c r="K558" s="176" t="n">
        <f aca="false">TRUNC(IF(A558&lt;$A$427,$D$427*$R$12+$P$12,IF(A558&gt;$A$782,$D$782*$R$12+$P$12,D558*$R$12+$P$12)),2)</f>
        <v>167.31</v>
      </c>
      <c r="L558" s="179" t="n">
        <f aca="false">B558</f>
        <v>655</v>
      </c>
      <c r="M558" s="180" t="n">
        <f aca="false">A558</f>
        <v>551</v>
      </c>
      <c r="N558" s="181" t="n">
        <f aca="false">B558</f>
        <v>655</v>
      </c>
      <c r="O558" s="182" t="n">
        <f aca="false">A558</f>
        <v>551</v>
      </c>
      <c r="P558" s="24"/>
      <c r="Q558" s="196"/>
      <c r="R558" s="197"/>
      <c r="U558" s="171"/>
    </row>
    <row r="559" customFormat="false" ht="15.75" hidden="false" customHeight="true" outlineLevel="0" collapsed="false">
      <c r="A559" s="156" t="n">
        <v>552</v>
      </c>
      <c r="B559" s="157" t="n">
        <v>656</v>
      </c>
      <c r="C559" s="158" t="n">
        <f aca="false">ROUND($P$1*A559,2)</f>
        <v>32608.52</v>
      </c>
      <c r="D559" s="159" t="n">
        <f aca="false">TRUNC(C559/12,2)</f>
        <v>2717.37</v>
      </c>
      <c r="E559" s="160" t="n">
        <f aca="false">TRUNC(D559*$P$3,2)</f>
        <v>301.62</v>
      </c>
      <c r="F559" s="161" t="n">
        <f aca="false">TRUNC(IF(A559&lt;=$A$270,$D$270*$P$5,D559*$P$5),2)</f>
        <v>81.52</v>
      </c>
      <c r="G559" s="162" t="n">
        <f aca="false">TRUNC(IF(A559&lt;=$A$270,$D$270*$P$6,D559*$P$6),2)</f>
        <v>27.17</v>
      </c>
      <c r="H559" s="161" t="n">
        <f aca="false">TRUNC($P$9,2)</f>
        <v>2.29</v>
      </c>
      <c r="I559" s="161" t="n">
        <f aca="false">TRUNC(IF(A559&lt;$A$427,$D$427*$R$10+$P$10,IF(A559&gt;$A$782,$D$782*$R$10+$P$10,D559*$R$10+$P$10)),2)</f>
        <v>92.19</v>
      </c>
      <c r="J559" s="158" t="n">
        <f aca="false">TRUNC(IF(A559&lt;$A$427,($D$427*$R$11)+$P$11,IF(A559&gt;$A$782,$D$782*$R$11+$P$11,D559*$R$11+$P$11)),2)</f>
        <v>232.62</v>
      </c>
      <c r="K559" s="160" t="n">
        <f aca="false">TRUNC(IF(A559&lt;$A$427,$D$427*$R$12+$P$12,IF(A559&gt;$A$782,$D$782*$R$12+$P$12,D559*$R$12+$P$12)),2)</f>
        <v>167.61</v>
      </c>
      <c r="L559" s="163" t="n">
        <f aca="false">B559</f>
        <v>656</v>
      </c>
      <c r="M559" s="164" t="n">
        <f aca="false">A559</f>
        <v>552</v>
      </c>
      <c r="N559" s="165" t="n">
        <f aca="false">B559</f>
        <v>656</v>
      </c>
      <c r="O559" s="166" t="n">
        <f aca="false">A559</f>
        <v>552</v>
      </c>
      <c r="P559" s="24"/>
      <c r="Q559" s="196"/>
      <c r="R559" s="197"/>
      <c r="U559" s="171"/>
    </row>
    <row r="560" customFormat="false" ht="15.75" hidden="false" customHeight="true" outlineLevel="0" collapsed="false">
      <c r="A560" s="172" t="n">
        <v>553</v>
      </c>
      <c r="B560" s="173" t="n">
        <v>657</v>
      </c>
      <c r="C560" s="174" t="n">
        <f aca="false">ROUND($P$1*A560,2)</f>
        <v>32667.59</v>
      </c>
      <c r="D560" s="175" t="n">
        <f aca="false">TRUNC(C560/12,2)</f>
        <v>2722.29</v>
      </c>
      <c r="E560" s="176" t="n">
        <f aca="false">TRUNC(D560*$P$3,2)</f>
        <v>302.17</v>
      </c>
      <c r="F560" s="177" t="n">
        <f aca="false">TRUNC(IF(A560&lt;=$A$270,$D$270*$P$5,D560*$P$5),2)</f>
        <v>81.66</v>
      </c>
      <c r="G560" s="178" t="n">
        <f aca="false">TRUNC(IF(A560&lt;=$A$270,$D$270*$P$6,D560*$P$6),2)</f>
        <v>27.22</v>
      </c>
      <c r="H560" s="177" t="n">
        <f aca="false">TRUNC($P$9,2)</f>
        <v>2.29</v>
      </c>
      <c r="I560" s="177" t="n">
        <f aca="false">TRUNC(IF(A560&lt;$A$427,$D$427*$R$10+$P$10,IF(A560&gt;$A$782,$D$782*$R$10+$P$10,D560*$R$10+$P$10)),2)</f>
        <v>92.33</v>
      </c>
      <c r="J560" s="174" t="n">
        <f aca="false">TRUNC(IF(A560&lt;$A$427,($D$427*$R$11)+$P$11,IF(A560&gt;$A$782,$D$782*$R$11+$P$11,D560*$R$11+$P$11)),2)</f>
        <v>233.02</v>
      </c>
      <c r="K560" s="176" t="n">
        <f aca="false">TRUNC(IF(A560&lt;$A$427,$D$427*$R$12+$P$12,IF(A560&gt;$A$782,$D$782*$R$12+$P$12,D560*$R$12+$P$12)),2)</f>
        <v>167.9</v>
      </c>
      <c r="L560" s="179" t="n">
        <f aca="false">B560</f>
        <v>657</v>
      </c>
      <c r="M560" s="180" t="n">
        <f aca="false">A560</f>
        <v>553</v>
      </c>
      <c r="N560" s="181" t="n">
        <f aca="false">B560</f>
        <v>657</v>
      </c>
      <c r="O560" s="182" t="n">
        <f aca="false">A560</f>
        <v>553</v>
      </c>
      <c r="P560" s="24"/>
      <c r="Q560" s="196"/>
      <c r="R560" s="197"/>
      <c r="U560" s="171"/>
    </row>
    <row r="561" customFormat="false" ht="15.75" hidden="false" customHeight="true" outlineLevel="0" collapsed="false">
      <c r="A561" s="156" t="n">
        <v>554</v>
      </c>
      <c r="B561" s="157" t="n">
        <v>658</v>
      </c>
      <c r="C561" s="158" t="n">
        <f aca="false">ROUND($P$1*A561,2)</f>
        <v>32726.66</v>
      </c>
      <c r="D561" s="159" t="n">
        <f aca="false">TRUNC(C561/12,2)</f>
        <v>2727.22</v>
      </c>
      <c r="E561" s="160" t="n">
        <f aca="false">TRUNC(D561*$P$3,2)</f>
        <v>302.72</v>
      </c>
      <c r="F561" s="161" t="n">
        <f aca="false">TRUNC(IF(A561&lt;=$A$270,$D$270*$P$5,D561*$P$5),2)</f>
        <v>81.81</v>
      </c>
      <c r="G561" s="162" t="n">
        <f aca="false">TRUNC(IF(A561&lt;=$A$270,$D$270*$P$6,D561*$P$6),2)</f>
        <v>27.27</v>
      </c>
      <c r="H561" s="161" t="n">
        <f aca="false">TRUNC($P$9,2)</f>
        <v>2.29</v>
      </c>
      <c r="I561" s="161" t="n">
        <f aca="false">TRUNC(IF(A561&lt;$A$427,$D$427*$R$10+$P$10,IF(A561&gt;$A$782,$D$782*$R$10+$P$10,D561*$R$10+$P$10)),2)</f>
        <v>92.48</v>
      </c>
      <c r="J561" s="158" t="n">
        <f aca="false">TRUNC(IF(A561&lt;$A$427,($D$427*$R$11)+$P$11,IF(A561&gt;$A$782,$D$782*$R$11+$P$11,D561*$R$11+$P$11)),2)</f>
        <v>233.41</v>
      </c>
      <c r="K561" s="160" t="n">
        <f aca="false">TRUNC(IF(A561&lt;$A$427,$D$427*$R$12+$P$12,IF(A561&gt;$A$782,$D$782*$R$12+$P$12,D561*$R$12+$P$12)),2)</f>
        <v>168.2</v>
      </c>
      <c r="L561" s="163" t="n">
        <f aca="false">B561</f>
        <v>658</v>
      </c>
      <c r="M561" s="164" t="n">
        <f aca="false">A561</f>
        <v>554</v>
      </c>
      <c r="N561" s="165" t="n">
        <f aca="false">B561</f>
        <v>658</v>
      </c>
      <c r="O561" s="166" t="n">
        <f aca="false">A561</f>
        <v>554</v>
      </c>
      <c r="P561" s="24"/>
      <c r="Q561" s="196"/>
      <c r="R561" s="197"/>
      <c r="U561" s="171"/>
    </row>
    <row r="562" customFormat="false" ht="15.75" hidden="false" customHeight="true" outlineLevel="0" collapsed="false">
      <c r="A562" s="172" t="n">
        <v>555</v>
      </c>
      <c r="B562" s="173" t="n">
        <v>659</v>
      </c>
      <c r="C562" s="174" t="n">
        <f aca="false">ROUND($P$1*A562,2)</f>
        <v>32785.74</v>
      </c>
      <c r="D562" s="175" t="n">
        <f aca="false">TRUNC(C562/12,2)</f>
        <v>2732.14</v>
      </c>
      <c r="E562" s="176" t="n">
        <f aca="false">TRUNC(D562*$P$3,2)</f>
        <v>303.26</v>
      </c>
      <c r="F562" s="177" t="n">
        <f aca="false">TRUNC(IF(A562&lt;=$A$270,$D$270*$P$5,D562*$P$5),2)</f>
        <v>81.96</v>
      </c>
      <c r="G562" s="178" t="n">
        <f aca="false">TRUNC(IF(A562&lt;=$A$270,$D$270*$P$6,D562*$P$6),2)</f>
        <v>27.32</v>
      </c>
      <c r="H562" s="177" t="n">
        <f aca="false">TRUNC($P$9,2)</f>
        <v>2.29</v>
      </c>
      <c r="I562" s="177" t="n">
        <f aca="false">TRUNC(IF(A562&lt;$A$427,$D$427*$R$10+$P$10,IF(A562&gt;$A$782,$D$782*$R$10+$P$10,D562*$R$10+$P$10)),2)</f>
        <v>92.63</v>
      </c>
      <c r="J562" s="174" t="n">
        <f aca="false">TRUNC(IF(A562&lt;$A$427,($D$427*$R$11)+$P$11,IF(A562&gt;$A$782,$D$782*$R$11+$P$11,D562*$R$11+$P$11)),2)</f>
        <v>233.81</v>
      </c>
      <c r="K562" s="176" t="n">
        <f aca="false">TRUNC(IF(A562&lt;$A$427,$D$427*$R$12+$P$12,IF(A562&gt;$A$782,$D$782*$R$12+$P$12,D562*$R$12+$P$12)),2)</f>
        <v>168.49</v>
      </c>
      <c r="L562" s="179" t="n">
        <f aca="false">B562</f>
        <v>659</v>
      </c>
      <c r="M562" s="180" t="n">
        <f aca="false">A562</f>
        <v>555</v>
      </c>
      <c r="N562" s="181" t="n">
        <f aca="false">B562</f>
        <v>659</v>
      </c>
      <c r="O562" s="182" t="n">
        <f aca="false">A562</f>
        <v>555</v>
      </c>
      <c r="P562" s="24"/>
      <c r="Q562" s="196"/>
      <c r="R562" s="197"/>
      <c r="U562" s="171"/>
    </row>
    <row r="563" customFormat="false" ht="15.75" hidden="false" customHeight="true" outlineLevel="0" collapsed="false">
      <c r="A563" s="156" t="n">
        <v>556</v>
      </c>
      <c r="B563" s="157" t="n">
        <v>660</v>
      </c>
      <c r="C563" s="158" t="n">
        <f aca="false">ROUND($P$1*A563,2)</f>
        <v>32844.81</v>
      </c>
      <c r="D563" s="159" t="n">
        <f aca="false">TRUNC(C563/12,2)</f>
        <v>2737.06</v>
      </c>
      <c r="E563" s="160" t="n">
        <f aca="false">TRUNC(D563*$P$3,2)</f>
        <v>303.81</v>
      </c>
      <c r="F563" s="161" t="n">
        <f aca="false">TRUNC(IF(A563&lt;=$A$270,$D$270*$P$5,D563*$P$5),2)</f>
        <v>82.11</v>
      </c>
      <c r="G563" s="162" t="n">
        <f aca="false">TRUNC(IF(A563&lt;=$A$270,$D$270*$P$6,D563*$P$6),2)</f>
        <v>27.37</v>
      </c>
      <c r="H563" s="161" t="n">
        <f aca="false">TRUNC($P$9,2)</f>
        <v>2.29</v>
      </c>
      <c r="I563" s="161" t="n">
        <f aca="false">TRUNC(IF(A563&lt;$A$427,$D$427*$R$10+$P$10,IF(A563&gt;$A$782,$D$782*$R$10+$P$10,D563*$R$10+$P$10)),2)</f>
        <v>92.78</v>
      </c>
      <c r="J563" s="158" t="n">
        <f aca="false">TRUNC(IF(A563&lt;$A$427,($D$427*$R$11)+$P$11,IF(A563&gt;$A$782,$D$782*$R$11+$P$11,D563*$R$11+$P$11)),2)</f>
        <v>234.2</v>
      </c>
      <c r="K563" s="160" t="n">
        <f aca="false">TRUNC(IF(A563&lt;$A$427,$D$427*$R$12+$P$12,IF(A563&gt;$A$782,$D$782*$R$12+$P$12,D563*$R$12+$P$12)),2)</f>
        <v>168.79</v>
      </c>
      <c r="L563" s="163" t="n">
        <f aca="false">B563</f>
        <v>660</v>
      </c>
      <c r="M563" s="164" t="n">
        <f aca="false">A563</f>
        <v>556</v>
      </c>
      <c r="N563" s="165" t="n">
        <f aca="false">B563</f>
        <v>660</v>
      </c>
      <c r="O563" s="166" t="n">
        <f aca="false">A563</f>
        <v>556</v>
      </c>
      <c r="P563" s="24"/>
      <c r="Q563" s="196"/>
      <c r="R563" s="197"/>
      <c r="U563" s="171"/>
    </row>
    <row r="564" customFormat="false" ht="15.75" hidden="false" customHeight="true" outlineLevel="0" collapsed="false">
      <c r="A564" s="172" t="n">
        <v>557</v>
      </c>
      <c r="B564" s="173" t="n">
        <v>661</v>
      </c>
      <c r="C564" s="174" t="n">
        <f aca="false">ROUND($P$1*A564,2)</f>
        <v>32903.88</v>
      </c>
      <c r="D564" s="175" t="n">
        <f aca="false">TRUNC(C564/12,2)</f>
        <v>2741.99</v>
      </c>
      <c r="E564" s="176" t="n">
        <f aca="false">TRUNC(D564*$P$3,2)</f>
        <v>304.36</v>
      </c>
      <c r="F564" s="177" t="n">
        <f aca="false">TRUNC(IF(A564&lt;=$A$270,$D$270*$P$5,D564*$P$5),2)</f>
        <v>82.25</v>
      </c>
      <c r="G564" s="178" t="n">
        <f aca="false">TRUNC(IF(A564&lt;=$A$270,$D$270*$P$6,D564*$P$6),2)</f>
        <v>27.41</v>
      </c>
      <c r="H564" s="177" t="n">
        <f aca="false">TRUNC($P$9,2)</f>
        <v>2.29</v>
      </c>
      <c r="I564" s="177" t="n">
        <f aca="false">TRUNC(IF(A564&lt;$A$427,$D$427*$R$10+$P$10,IF(A564&gt;$A$782,$D$782*$R$10+$P$10,D564*$R$10+$P$10)),2)</f>
        <v>92.92</v>
      </c>
      <c r="J564" s="174" t="n">
        <f aca="false">TRUNC(IF(A564&lt;$A$427,($D$427*$R$11)+$P$11,IF(A564&gt;$A$782,$D$782*$R$11+$P$11,D564*$R$11+$P$11)),2)</f>
        <v>234.59</v>
      </c>
      <c r="K564" s="176" t="n">
        <f aca="false">TRUNC(IF(A564&lt;$A$427,$D$427*$R$12+$P$12,IF(A564&gt;$A$782,$D$782*$R$12+$P$12,D564*$R$12+$P$12)),2)</f>
        <v>169.08</v>
      </c>
      <c r="L564" s="179" t="n">
        <f aca="false">B564</f>
        <v>661</v>
      </c>
      <c r="M564" s="180" t="n">
        <f aca="false">A564</f>
        <v>557</v>
      </c>
      <c r="N564" s="181" t="n">
        <f aca="false">B564</f>
        <v>661</v>
      </c>
      <c r="O564" s="182" t="n">
        <f aca="false">A564</f>
        <v>557</v>
      </c>
      <c r="P564" s="24"/>
      <c r="Q564" s="196"/>
      <c r="R564" s="197"/>
      <c r="U564" s="171"/>
    </row>
    <row r="565" customFormat="false" ht="15.75" hidden="false" customHeight="true" outlineLevel="0" collapsed="false">
      <c r="A565" s="156" t="n">
        <v>558</v>
      </c>
      <c r="B565" s="157" t="n">
        <v>662</v>
      </c>
      <c r="C565" s="158" t="n">
        <f aca="false">ROUND($P$1*A565,2)</f>
        <v>32962.96</v>
      </c>
      <c r="D565" s="159" t="n">
        <f aca="false">TRUNC(C565/12,2)</f>
        <v>2746.91</v>
      </c>
      <c r="E565" s="160" t="n">
        <f aca="false">TRUNC(D565*$P$3,2)</f>
        <v>304.9</v>
      </c>
      <c r="F565" s="161" t="n">
        <f aca="false">TRUNC(IF(A565&lt;=$A$270,$D$270*$P$5,D565*$P$5),2)</f>
        <v>82.4</v>
      </c>
      <c r="G565" s="162" t="n">
        <f aca="false">TRUNC(IF(A565&lt;=$A$270,$D$270*$P$6,D565*$P$6),2)</f>
        <v>27.46</v>
      </c>
      <c r="H565" s="161" t="n">
        <f aca="false">TRUNC($P$9,2)</f>
        <v>2.29</v>
      </c>
      <c r="I565" s="161" t="n">
        <f aca="false">TRUNC(IF(A565&lt;$A$427,$D$427*$R$10+$P$10,IF(A565&gt;$A$782,$D$782*$R$10+$P$10,D565*$R$10+$P$10)),2)</f>
        <v>93.07</v>
      </c>
      <c r="J565" s="158" t="n">
        <f aca="false">TRUNC(IF(A565&lt;$A$427,($D$427*$R$11)+$P$11,IF(A565&gt;$A$782,$D$782*$R$11+$P$11,D565*$R$11+$P$11)),2)</f>
        <v>234.99</v>
      </c>
      <c r="K565" s="160" t="n">
        <f aca="false">TRUNC(IF(A565&lt;$A$427,$D$427*$R$12+$P$12,IF(A565&gt;$A$782,$D$782*$R$12+$P$12,D565*$R$12+$P$12)),2)</f>
        <v>169.38</v>
      </c>
      <c r="L565" s="163" t="n">
        <f aca="false">B565</f>
        <v>662</v>
      </c>
      <c r="M565" s="164" t="n">
        <f aca="false">A565</f>
        <v>558</v>
      </c>
      <c r="N565" s="165" t="n">
        <f aca="false">B565</f>
        <v>662</v>
      </c>
      <c r="O565" s="166" t="n">
        <f aca="false">A565</f>
        <v>558</v>
      </c>
      <c r="P565" s="24"/>
      <c r="Q565" s="196"/>
      <c r="R565" s="197"/>
      <c r="U565" s="171"/>
    </row>
    <row r="566" customFormat="false" ht="15.75" hidden="false" customHeight="true" outlineLevel="0" collapsed="false">
      <c r="A566" s="172" t="n">
        <v>558</v>
      </c>
      <c r="B566" s="173" t="n">
        <v>663</v>
      </c>
      <c r="C566" s="174" t="n">
        <f aca="false">ROUND($P$1*A566,2)</f>
        <v>32962.96</v>
      </c>
      <c r="D566" s="175" t="n">
        <f aca="false">TRUNC(C566/12,2)</f>
        <v>2746.91</v>
      </c>
      <c r="E566" s="176" t="n">
        <f aca="false">TRUNC(D566*$P$3,2)</f>
        <v>304.9</v>
      </c>
      <c r="F566" s="177" t="n">
        <f aca="false">TRUNC(IF(A566&lt;=$A$270,$D$270*$P$5,D566*$P$5),2)</f>
        <v>82.4</v>
      </c>
      <c r="G566" s="178" t="n">
        <f aca="false">TRUNC(IF(A566&lt;=$A$270,$D$270*$P$6,D566*$P$6),2)</f>
        <v>27.46</v>
      </c>
      <c r="H566" s="177" t="n">
        <f aca="false">TRUNC($P$9,2)</f>
        <v>2.29</v>
      </c>
      <c r="I566" s="177" t="n">
        <f aca="false">TRUNC(IF(A566&lt;$A$427,$D$427*$R$10+$P$10,IF(A566&gt;$A$782,$D$782*$R$10+$P$10,D566*$R$10+$P$10)),2)</f>
        <v>93.07</v>
      </c>
      <c r="J566" s="174" t="n">
        <f aca="false">TRUNC(IF(A566&lt;$A$427,($D$427*$R$11)+$P$11,IF(A566&gt;$A$782,$D$782*$R$11+$P$11,D566*$R$11+$P$11)),2)</f>
        <v>234.99</v>
      </c>
      <c r="K566" s="176" t="n">
        <f aca="false">TRUNC(IF(A566&lt;$A$427,$D$427*$R$12+$P$12,IF(A566&gt;$A$782,$D$782*$R$12+$P$12,D566*$R$12+$P$12)),2)</f>
        <v>169.38</v>
      </c>
      <c r="L566" s="179" t="n">
        <f aca="false">B566</f>
        <v>663</v>
      </c>
      <c r="M566" s="180" t="n">
        <f aca="false">A566</f>
        <v>558</v>
      </c>
      <c r="N566" s="181" t="n">
        <f aca="false">B566</f>
        <v>663</v>
      </c>
      <c r="O566" s="182" t="n">
        <f aca="false">A566</f>
        <v>558</v>
      </c>
      <c r="P566" s="24"/>
      <c r="Q566" s="196"/>
      <c r="R566" s="197"/>
      <c r="U566" s="171"/>
    </row>
    <row r="567" customFormat="false" ht="15.75" hidden="false" customHeight="true" outlineLevel="0" collapsed="false">
      <c r="A567" s="156" t="n">
        <v>559</v>
      </c>
      <c r="B567" s="157" t="n">
        <v>664</v>
      </c>
      <c r="C567" s="158" t="n">
        <f aca="false">ROUND($P$1*A567,2)</f>
        <v>33022.03</v>
      </c>
      <c r="D567" s="159" t="n">
        <f aca="false">TRUNC(C567/12,2)</f>
        <v>2751.83</v>
      </c>
      <c r="E567" s="160" t="n">
        <f aca="false">TRUNC(D567*$P$3,2)</f>
        <v>305.45</v>
      </c>
      <c r="F567" s="161" t="n">
        <f aca="false">TRUNC(IF(A567&lt;=$A$270,$D$270*$P$5,D567*$P$5),2)</f>
        <v>82.55</v>
      </c>
      <c r="G567" s="162" t="n">
        <f aca="false">TRUNC(IF(A567&lt;=$A$270,$D$270*$P$6,D567*$P$6),2)</f>
        <v>27.51</v>
      </c>
      <c r="H567" s="161" t="n">
        <f aca="false">TRUNC($P$9,2)</f>
        <v>2.29</v>
      </c>
      <c r="I567" s="161" t="n">
        <f aca="false">TRUNC(IF(A567&lt;$A$427,$D$427*$R$10+$P$10,IF(A567&gt;$A$782,$D$782*$R$10+$P$10,D567*$R$10+$P$10)),2)</f>
        <v>93.22</v>
      </c>
      <c r="J567" s="158" t="n">
        <f aca="false">TRUNC(IF(A567&lt;$A$427,($D$427*$R$11)+$P$11,IF(A567&gt;$A$782,$D$782*$R$11+$P$11,D567*$R$11+$P$11)),2)</f>
        <v>235.38</v>
      </c>
      <c r="K567" s="160" t="n">
        <f aca="false">TRUNC(IF(A567&lt;$A$427,$D$427*$R$12+$P$12,IF(A567&gt;$A$782,$D$782*$R$12+$P$12,D567*$R$12+$P$12)),2)</f>
        <v>169.67</v>
      </c>
      <c r="L567" s="163" t="n">
        <f aca="false">B567</f>
        <v>664</v>
      </c>
      <c r="M567" s="164" t="n">
        <f aca="false">A567</f>
        <v>559</v>
      </c>
      <c r="N567" s="165" t="n">
        <f aca="false">B567</f>
        <v>664</v>
      </c>
      <c r="O567" s="166" t="n">
        <f aca="false">A567</f>
        <v>559</v>
      </c>
      <c r="P567" s="24"/>
      <c r="Q567" s="196"/>
      <c r="R567" s="197"/>
      <c r="U567" s="171"/>
    </row>
    <row r="568" customFormat="false" ht="15.75" hidden="false" customHeight="true" outlineLevel="0" collapsed="false">
      <c r="A568" s="172" t="n">
        <v>560</v>
      </c>
      <c r="B568" s="173" t="n">
        <v>665</v>
      </c>
      <c r="C568" s="174" t="n">
        <f aca="false">ROUND($P$1*A568,2)</f>
        <v>33081.1</v>
      </c>
      <c r="D568" s="175" t="n">
        <f aca="false">TRUNC(C568/12,2)</f>
        <v>2756.75</v>
      </c>
      <c r="E568" s="176" t="n">
        <f aca="false">TRUNC(D568*$P$3,2)</f>
        <v>305.99</v>
      </c>
      <c r="F568" s="177" t="n">
        <f aca="false">TRUNC(IF(A568&lt;=$A$270,$D$270*$P$5,D568*$P$5),2)</f>
        <v>82.7</v>
      </c>
      <c r="G568" s="178" t="n">
        <f aca="false">TRUNC(IF(A568&lt;=$A$270,$D$270*$P$6,D568*$P$6),2)</f>
        <v>27.56</v>
      </c>
      <c r="H568" s="177" t="n">
        <f aca="false">TRUNC($P$9,2)</f>
        <v>2.29</v>
      </c>
      <c r="I568" s="177" t="n">
        <f aca="false">TRUNC(IF(A568&lt;$A$427,$D$427*$R$10+$P$10,IF(A568&gt;$A$782,$D$782*$R$10+$P$10,D568*$R$10+$P$10)),2)</f>
        <v>93.37</v>
      </c>
      <c r="J568" s="174" t="n">
        <f aca="false">TRUNC(IF(A568&lt;$A$427,($D$427*$R$11)+$P$11,IF(A568&gt;$A$782,$D$782*$R$11+$P$11,D568*$R$11+$P$11)),2)</f>
        <v>235.78</v>
      </c>
      <c r="K568" s="176" t="n">
        <f aca="false">TRUNC(IF(A568&lt;$A$427,$D$427*$R$12+$P$12,IF(A568&gt;$A$782,$D$782*$R$12+$P$12,D568*$R$12+$P$12)),2)</f>
        <v>169.97</v>
      </c>
      <c r="L568" s="179" t="n">
        <f aca="false">B568</f>
        <v>665</v>
      </c>
      <c r="M568" s="180" t="n">
        <f aca="false">A568</f>
        <v>560</v>
      </c>
      <c r="N568" s="181" t="n">
        <f aca="false">B568</f>
        <v>665</v>
      </c>
      <c r="O568" s="182" t="n">
        <f aca="false">A568</f>
        <v>560</v>
      </c>
      <c r="P568" s="24"/>
      <c r="Q568" s="196"/>
      <c r="R568" s="197"/>
      <c r="U568" s="171"/>
    </row>
    <row r="569" customFormat="false" ht="15.75" hidden="false" customHeight="true" outlineLevel="0" collapsed="false">
      <c r="A569" s="156" t="n">
        <v>561</v>
      </c>
      <c r="B569" s="157" t="n">
        <v>666</v>
      </c>
      <c r="C569" s="158" t="n">
        <f aca="false">ROUND($P$1*A569,2)</f>
        <v>33140.18</v>
      </c>
      <c r="D569" s="159" t="n">
        <f aca="false">TRUNC(C569/12,2)</f>
        <v>2761.68</v>
      </c>
      <c r="E569" s="160" t="n">
        <f aca="false">TRUNC(D569*$P$3,2)</f>
        <v>306.54</v>
      </c>
      <c r="F569" s="161" t="n">
        <f aca="false">TRUNC(IF(A569&lt;=$A$270,$D$270*$P$5,D569*$P$5),2)</f>
        <v>82.85</v>
      </c>
      <c r="G569" s="162" t="n">
        <f aca="false">TRUNC(IF(A569&lt;=$A$270,$D$270*$P$6,D569*$P$6),2)</f>
        <v>27.61</v>
      </c>
      <c r="H569" s="161" t="n">
        <f aca="false">TRUNC($P$9,2)</f>
        <v>2.29</v>
      </c>
      <c r="I569" s="161" t="n">
        <f aca="false">TRUNC(IF(A569&lt;$A$427,$D$427*$R$10+$P$10,IF(A569&gt;$A$782,$D$782*$R$10+$P$10,D569*$R$10+$P$10)),2)</f>
        <v>93.52</v>
      </c>
      <c r="J569" s="158" t="n">
        <f aca="false">TRUNC(IF(A569&lt;$A$427,($D$427*$R$11)+$P$11,IF(A569&gt;$A$782,$D$782*$R$11+$P$11,D569*$R$11+$P$11)),2)</f>
        <v>236.17</v>
      </c>
      <c r="K569" s="160" t="n">
        <f aca="false">TRUNC(IF(A569&lt;$A$427,$D$427*$R$12+$P$12,IF(A569&gt;$A$782,$D$782*$R$12+$P$12,D569*$R$12+$P$12)),2)</f>
        <v>170.27</v>
      </c>
      <c r="L569" s="163" t="n">
        <f aca="false">B569</f>
        <v>666</v>
      </c>
      <c r="M569" s="164" t="n">
        <f aca="false">A569</f>
        <v>561</v>
      </c>
      <c r="N569" s="165" t="n">
        <f aca="false">B569</f>
        <v>666</v>
      </c>
      <c r="O569" s="166" t="n">
        <f aca="false">A569</f>
        <v>561</v>
      </c>
      <c r="P569" s="24"/>
      <c r="Q569" s="196"/>
      <c r="R569" s="197"/>
      <c r="U569" s="171"/>
    </row>
    <row r="570" customFormat="false" ht="15.75" hidden="false" customHeight="true" outlineLevel="0" collapsed="false">
      <c r="A570" s="172" t="n">
        <v>561</v>
      </c>
      <c r="B570" s="173" t="n">
        <v>667</v>
      </c>
      <c r="C570" s="174" t="n">
        <f aca="false">ROUND($P$1*A570,2)</f>
        <v>33140.18</v>
      </c>
      <c r="D570" s="175" t="n">
        <f aca="false">TRUNC(C570/12,2)</f>
        <v>2761.68</v>
      </c>
      <c r="E570" s="176" t="n">
        <f aca="false">TRUNC(D570*$P$3,2)</f>
        <v>306.54</v>
      </c>
      <c r="F570" s="177" t="n">
        <f aca="false">TRUNC(IF(A570&lt;=$A$270,$D$270*$P$5,D570*$P$5),2)</f>
        <v>82.85</v>
      </c>
      <c r="G570" s="178" t="n">
        <f aca="false">TRUNC(IF(A570&lt;=$A$270,$D$270*$P$6,D570*$P$6),2)</f>
        <v>27.61</v>
      </c>
      <c r="H570" s="177" t="n">
        <f aca="false">TRUNC($P$9,2)</f>
        <v>2.29</v>
      </c>
      <c r="I570" s="177" t="n">
        <f aca="false">TRUNC(IF(A570&lt;$A$427,$D$427*$R$10+$P$10,IF(A570&gt;$A$782,$D$782*$R$10+$P$10,D570*$R$10+$P$10)),2)</f>
        <v>93.52</v>
      </c>
      <c r="J570" s="174" t="n">
        <f aca="false">TRUNC(IF(A570&lt;$A$427,($D$427*$R$11)+$P$11,IF(A570&gt;$A$782,$D$782*$R$11+$P$11,D570*$R$11+$P$11)),2)</f>
        <v>236.17</v>
      </c>
      <c r="K570" s="176" t="n">
        <f aca="false">TRUNC(IF(A570&lt;$A$427,$D$427*$R$12+$P$12,IF(A570&gt;$A$782,$D$782*$R$12+$P$12,D570*$R$12+$P$12)),2)</f>
        <v>170.27</v>
      </c>
      <c r="L570" s="179" t="n">
        <f aca="false">B570</f>
        <v>667</v>
      </c>
      <c r="M570" s="180" t="n">
        <f aca="false">A570</f>
        <v>561</v>
      </c>
      <c r="N570" s="181" t="n">
        <f aca="false">B570</f>
        <v>667</v>
      </c>
      <c r="O570" s="182" t="n">
        <f aca="false">A570</f>
        <v>561</v>
      </c>
      <c r="P570" s="24"/>
      <c r="Q570" s="196"/>
      <c r="R570" s="197"/>
      <c r="U570" s="171"/>
    </row>
    <row r="571" customFormat="false" ht="15.75" hidden="false" customHeight="true" outlineLevel="0" collapsed="false">
      <c r="A571" s="156" t="n">
        <v>562</v>
      </c>
      <c r="B571" s="157" t="n">
        <v>668</v>
      </c>
      <c r="C571" s="158" t="n">
        <f aca="false">ROUND($P$1*A571,2)</f>
        <v>33199.25</v>
      </c>
      <c r="D571" s="159" t="n">
        <f aca="false">TRUNC(C571/12,2)</f>
        <v>2766.6</v>
      </c>
      <c r="E571" s="160" t="n">
        <f aca="false">TRUNC(D571*$P$3,2)</f>
        <v>307.09</v>
      </c>
      <c r="F571" s="161" t="n">
        <f aca="false">TRUNC(IF(A571&lt;=$A$270,$D$270*$P$5,D571*$P$5),2)</f>
        <v>82.99</v>
      </c>
      <c r="G571" s="162" t="n">
        <f aca="false">TRUNC(IF(A571&lt;=$A$270,$D$270*$P$6,D571*$P$6),2)</f>
        <v>27.66</v>
      </c>
      <c r="H571" s="161" t="n">
        <f aca="false">TRUNC($P$9,2)</f>
        <v>2.29</v>
      </c>
      <c r="I571" s="161" t="n">
        <f aca="false">TRUNC(IF(A571&lt;$A$427,$D$427*$R$10+$P$10,IF(A571&gt;$A$782,$D$782*$R$10+$P$10,D571*$R$10+$P$10)),2)</f>
        <v>93.66</v>
      </c>
      <c r="J571" s="158" t="n">
        <f aca="false">TRUNC(IF(A571&lt;$A$427,($D$427*$R$11)+$P$11,IF(A571&gt;$A$782,$D$782*$R$11+$P$11,D571*$R$11+$P$11)),2)</f>
        <v>236.56</v>
      </c>
      <c r="K571" s="160" t="n">
        <f aca="false">TRUNC(IF(A571&lt;$A$427,$D$427*$R$12+$P$12,IF(A571&gt;$A$782,$D$782*$R$12+$P$12,D571*$R$12+$P$12)),2)</f>
        <v>170.56</v>
      </c>
      <c r="L571" s="163" t="n">
        <f aca="false">B571</f>
        <v>668</v>
      </c>
      <c r="M571" s="164" t="n">
        <f aca="false">A571</f>
        <v>562</v>
      </c>
      <c r="N571" s="165" t="n">
        <f aca="false">B571</f>
        <v>668</v>
      </c>
      <c r="O571" s="166" t="n">
        <f aca="false">A571</f>
        <v>562</v>
      </c>
      <c r="P571" s="24"/>
      <c r="Q571" s="25"/>
      <c r="R571" s="198"/>
      <c r="U571" s="171"/>
    </row>
    <row r="572" customFormat="false" ht="15.75" hidden="false" customHeight="true" outlineLevel="0" collapsed="false">
      <c r="A572" s="172" t="n">
        <v>563</v>
      </c>
      <c r="B572" s="173" t="n">
        <v>669</v>
      </c>
      <c r="C572" s="174" t="n">
        <f aca="false">ROUND($P$1*A572,2)</f>
        <v>33258.32</v>
      </c>
      <c r="D572" s="175" t="n">
        <f aca="false">TRUNC(C572/12,2)</f>
        <v>2771.52</v>
      </c>
      <c r="E572" s="176" t="n">
        <f aca="false">TRUNC(D572*$P$3,2)</f>
        <v>307.63</v>
      </c>
      <c r="F572" s="177" t="n">
        <f aca="false">TRUNC(IF(A572&lt;=$A$270,$D$270*$P$5,D572*$P$5),2)</f>
        <v>83.14</v>
      </c>
      <c r="G572" s="178" t="n">
        <f aca="false">TRUNC(IF(A572&lt;=$A$270,$D$270*$P$6,D572*$P$6),2)</f>
        <v>27.71</v>
      </c>
      <c r="H572" s="177" t="n">
        <f aca="false">TRUNC($P$9,2)</f>
        <v>2.29</v>
      </c>
      <c r="I572" s="177" t="n">
        <f aca="false">TRUNC(IF(A572&lt;$A$427,$D$427*$R$10+$P$10,IF(A572&gt;$A$782,$D$782*$R$10+$P$10,D572*$R$10+$P$10)),2)</f>
        <v>93.81</v>
      </c>
      <c r="J572" s="174" t="n">
        <f aca="false">TRUNC(IF(A572&lt;$A$427,($D$427*$R$11)+$P$11,IF(A572&gt;$A$782,$D$782*$R$11+$P$11,D572*$R$11+$P$11)),2)</f>
        <v>236.96</v>
      </c>
      <c r="K572" s="176" t="n">
        <f aca="false">TRUNC(IF(A572&lt;$A$427,$D$427*$R$12+$P$12,IF(A572&gt;$A$782,$D$782*$R$12+$P$12,D572*$R$12+$P$12)),2)</f>
        <v>170.86</v>
      </c>
      <c r="L572" s="179" t="n">
        <f aca="false">B572</f>
        <v>669</v>
      </c>
      <c r="M572" s="180" t="n">
        <f aca="false">A572</f>
        <v>563</v>
      </c>
      <c r="N572" s="181" t="n">
        <f aca="false">B572</f>
        <v>669</v>
      </c>
      <c r="O572" s="182" t="n">
        <f aca="false">A572</f>
        <v>563</v>
      </c>
      <c r="P572" s="199"/>
      <c r="Q572" s="199"/>
      <c r="R572" s="197"/>
      <c r="U572" s="171"/>
    </row>
    <row r="573" customFormat="false" ht="15.75" hidden="false" customHeight="true" outlineLevel="0" collapsed="false">
      <c r="A573" s="156" t="n">
        <v>564</v>
      </c>
      <c r="B573" s="157" t="n">
        <v>670</v>
      </c>
      <c r="C573" s="158" t="n">
        <f aca="false">ROUND($P$1*A573,2)</f>
        <v>33317.4</v>
      </c>
      <c r="D573" s="159" t="n">
        <f aca="false">TRUNC(C573/12,2)</f>
        <v>2776.45</v>
      </c>
      <c r="E573" s="160" t="n">
        <f aca="false">TRUNC(D573*$P$3,2)</f>
        <v>308.18</v>
      </c>
      <c r="F573" s="161" t="n">
        <f aca="false">TRUNC(IF(A573&lt;=$A$270,$D$270*$P$5,D573*$P$5),2)</f>
        <v>83.29</v>
      </c>
      <c r="G573" s="162" t="n">
        <f aca="false">TRUNC(IF(A573&lt;=$A$270,$D$270*$P$6,D573*$P$6),2)</f>
        <v>27.76</v>
      </c>
      <c r="H573" s="161" t="n">
        <f aca="false">TRUNC($P$9,2)</f>
        <v>2.29</v>
      </c>
      <c r="I573" s="161" t="n">
        <f aca="false">TRUNC(IF(A573&lt;$A$427,$D$427*$R$10+$P$10,IF(A573&gt;$A$782,$D$782*$R$10+$P$10,D573*$R$10+$P$10)),2)</f>
        <v>93.96</v>
      </c>
      <c r="J573" s="158" t="n">
        <f aca="false">TRUNC(IF(A573&lt;$A$427,($D$427*$R$11)+$P$11,IF(A573&gt;$A$782,$D$782*$R$11+$P$11,D573*$R$11+$P$11)),2)</f>
        <v>237.35</v>
      </c>
      <c r="K573" s="160" t="n">
        <f aca="false">TRUNC(IF(A573&lt;$A$427,$D$427*$R$12+$P$12,IF(A573&gt;$A$782,$D$782*$R$12+$P$12,D573*$R$12+$P$12)),2)</f>
        <v>171.15</v>
      </c>
      <c r="L573" s="163" t="n">
        <f aca="false">B573</f>
        <v>670</v>
      </c>
      <c r="M573" s="164" t="n">
        <f aca="false">A573</f>
        <v>564</v>
      </c>
      <c r="N573" s="165" t="n">
        <f aca="false">B573</f>
        <v>670</v>
      </c>
      <c r="O573" s="166" t="n">
        <f aca="false">A573</f>
        <v>564</v>
      </c>
      <c r="P573" s="24"/>
      <c r="Q573" s="196"/>
      <c r="R573" s="197"/>
      <c r="U573" s="171"/>
    </row>
    <row r="574" customFormat="false" ht="15.75" hidden="false" customHeight="true" outlineLevel="0" collapsed="false">
      <c r="A574" s="172" t="n">
        <v>564</v>
      </c>
      <c r="B574" s="173" t="n">
        <v>671</v>
      </c>
      <c r="C574" s="174" t="n">
        <f aca="false">ROUND($P$1*A574,2)</f>
        <v>33317.4</v>
      </c>
      <c r="D574" s="175" t="n">
        <f aca="false">TRUNC(C574/12,2)</f>
        <v>2776.45</v>
      </c>
      <c r="E574" s="176" t="n">
        <f aca="false">TRUNC(D574*$P$3,2)</f>
        <v>308.18</v>
      </c>
      <c r="F574" s="177" t="n">
        <f aca="false">TRUNC(IF(A574&lt;=$A$270,$D$270*$P$5,D574*$P$5),2)</f>
        <v>83.29</v>
      </c>
      <c r="G574" s="178" t="n">
        <f aca="false">TRUNC(IF(A574&lt;=$A$270,$D$270*$P$6,D574*$P$6),2)</f>
        <v>27.76</v>
      </c>
      <c r="H574" s="177" t="n">
        <f aca="false">TRUNC($P$9,2)</f>
        <v>2.29</v>
      </c>
      <c r="I574" s="177" t="n">
        <f aca="false">TRUNC(IF(A574&lt;$A$427,$D$427*$R$10+$P$10,IF(A574&gt;$A$782,$D$782*$R$10+$P$10,D574*$R$10+$P$10)),2)</f>
        <v>93.96</v>
      </c>
      <c r="J574" s="174" t="n">
        <f aca="false">TRUNC(IF(A574&lt;$A$427,($D$427*$R$11)+$P$11,IF(A574&gt;$A$782,$D$782*$R$11+$P$11,D574*$R$11+$P$11)),2)</f>
        <v>237.35</v>
      </c>
      <c r="K574" s="176" t="n">
        <f aca="false">TRUNC(IF(A574&lt;$A$427,$D$427*$R$12+$P$12,IF(A574&gt;$A$782,$D$782*$R$12+$P$12,D574*$R$12+$P$12)),2)</f>
        <v>171.15</v>
      </c>
      <c r="L574" s="179" t="n">
        <f aca="false">B574</f>
        <v>671</v>
      </c>
      <c r="M574" s="180" t="n">
        <f aca="false">A574</f>
        <v>564</v>
      </c>
      <c r="N574" s="181" t="n">
        <f aca="false">B574</f>
        <v>671</v>
      </c>
      <c r="O574" s="182" t="n">
        <f aca="false">A574</f>
        <v>564</v>
      </c>
      <c r="P574" s="24"/>
      <c r="Q574" s="196"/>
      <c r="R574" s="197"/>
      <c r="U574" s="171"/>
    </row>
    <row r="575" customFormat="false" ht="15.75" hidden="false" customHeight="true" outlineLevel="0" collapsed="false">
      <c r="A575" s="156" t="n">
        <v>565</v>
      </c>
      <c r="B575" s="157" t="n">
        <v>672</v>
      </c>
      <c r="C575" s="158" t="n">
        <f aca="false">ROUND($P$1*A575,2)</f>
        <v>33376.47</v>
      </c>
      <c r="D575" s="159" t="n">
        <f aca="false">TRUNC(C575/12,2)</f>
        <v>2781.37</v>
      </c>
      <c r="E575" s="160" t="n">
        <f aca="false">TRUNC(D575*$P$3,2)</f>
        <v>308.73</v>
      </c>
      <c r="F575" s="161" t="n">
        <f aca="false">TRUNC(IF(A575&lt;=$A$270,$D$270*$P$5,D575*$P$5),2)</f>
        <v>83.44</v>
      </c>
      <c r="G575" s="162" t="n">
        <f aca="false">TRUNC(IF(A575&lt;=$A$270,$D$270*$P$6,D575*$P$6),2)</f>
        <v>27.81</v>
      </c>
      <c r="H575" s="161" t="n">
        <f aca="false">TRUNC($P$9,2)</f>
        <v>2.29</v>
      </c>
      <c r="I575" s="161" t="n">
        <f aca="false">TRUNC(IF(A575&lt;$A$427,$D$427*$R$10+$P$10,IF(A575&gt;$A$782,$D$782*$R$10+$P$10,D575*$R$10+$P$10)),2)</f>
        <v>94.11</v>
      </c>
      <c r="J575" s="158" t="n">
        <f aca="false">TRUNC(IF(A575&lt;$A$427,($D$427*$R$11)+$P$11,IF(A575&gt;$A$782,$D$782*$R$11+$P$11,D575*$R$11+$P$11)),2)</f>
        <v>237.74</v>
      </c>
      <c r="K575" s="160" t="n">
        <f aca="false">TRUNC(IF(A575&lt;$A$427,$D$427*$R$12+$P$12,IF(A575&gt;$A$782,$D$782*$R$12+$P$12,D575*$R$12+$P$12)),2)</f>
        <v>171.45</v>
      </c>
      <c r="L575" s="163" t="n">
        <f aca="false">B575</f>
        <v>672</v>
      </c>
      <c r="M575" s="164" t="n">
        <f aca="false">A575</f>
        <v>565</v>
      </c>
      <c r="N575" s="165" t="n">
        <f aca="false">B575</f>
        <v>672</v>
      </c>
      <c r="O575" s="166" t="n">
        <f aca="false">A575</f>
        <v>565</v>
      </c>
      <c r="P575" s="24"/>
      <c r="Q575" s="196"/>
      <c r="R575" s="197"/>
      <c r="U575" s="171"/>
    </row>
    <row r="576" customFormat="false" ht="15.75" hidden="false" customHeight="true" outlineLevel="0" collapsed="false">
      <c r="A576" s="172" t="n">
        <v>566</v>
      </c>
      <c r="B576" s="173" t="n">
        <v>673</v>
      </c>
      <c r="C576" s="174" t="n">
        <f aca="false">ROUND($P$1*A576,2)</f>
        <v>33435.54</v>
      </c>
      <c r="D576" s="175" t="n">
        <f aca="false">TRUNC(C576/12,2)</f>
        <v>2786.29</v>
      </c>
      <c r="E576" s="176" t="n">
        <f aca="false">TRUNC(D576*$P$3,2)</f>
        <v>309.27</v>
      </c>
      <c r="F576" s="177" t="n">
        <f aca="false">TRUNC(IF(A576&lt;=$A$270,$D$270*$P$5,D576*$P$5),2)</f>
        <v>83.58</v>
      </c>
      <c r="G576" s="178" t="n">
        <f aca="false">TRUNC(IF(A576&lt;=$A$270,$D$270*$P$6,D576*$P$6),2)</f>
        <v>27.86</v>
      </c>
      <c r="H576" s="177" t="n">
        <f aca="false">TRUNC($P$9,2)</f>
        <v>2.29</v>
      </c>
      <c r="I576" s="177" t="n">
        <f aca="false">TRUNC(IF(A576&lt;$A$427,$D$427*$R$10+$P$10,IF(A576&gt;$A$782,$D$782*$R$10+$P$10,D576*$R$10+$P$10)),2)</f>
        <v>94.25</v>
      </c>
      <c r="J576" s="174" t="n">
        <f aca="false">TRUNC(IF(A576&lt;$A$427,($D$427*$R$11)+$P$11,IF(A576&gt;$A$782,$D$782*$R$11+$P$11,D576*$R$11+$P$11)),2)</f>
        <v>238.14</v>
      </c>
      <c r="K576" s="176" t="n">
        <f aca="false">TRUNC(IF(A576&lt;$A$427,$D$427*$R$12+$P$12,IF(A576&gt;$A$782,$D$782*$R$12+$P$12,D576*$R$12+$P$12)),2)</f>
        <v>171.74</v>
      </c>
      <c r="L576" s="179" t="n">
        <f aca="false">B576</f>
        <v>673</v>
      </c>
      <c r="M576" s="180" t="n">
        <f aca="false">A576</f>
        <v>566</v>
      </c>
      <c r="N576" s="181" t="n">
        <f aca="false">B576</f>
        <v>673</v>
      </c>
      <c r="O576" s="182" t="n">
        <f aca="false">A576</f>
        <v>566</v>
      </c>
      <c r="P576" s="24"/>
      <c r="Q576" s="196"/>
      <c r="R576" s="197"/>
      <c r="U576" s="171"/>
    </row>
    <row r="577" customFormat="false" ht="15.75" hidden="false" customHeight="true" outlineLevel="0" collapsed="false">
      <c r="A577" s="156" t="n">
        <v>566</v>
      </c>
      <c r="B577" s="157" t="n">
        <v>674</v>
      </c>
      <c r="C577" s="158" t="n">
        <f aca="false">ROUND($P$1*A577,2)</f>
        <v>33435.54</v>
      </c>
      <c r="D577" s="159" t="n">
        <f aca="false">TRUNC(C577/12,2)</f>
        <v>2786.29</v>
      </c>
      <c r="E577" s="160" t="n">
        <f aca="false">TRUNC(D577*$P$3,2)</f>
        <v>309.27</v>
      </c>
      <c r="F577" s="161" t="n">
        <f aca="false">TRUNC(IF(A577&lt;=$A$270,$D$270*$P$5,D577*$P$5),2)</f>
        <v>83.58</v>
      </c>
      <c r="G577" s="162" t="n">
        <f aca="false">TRUNC(IF(A577&lt;=$A$270,$D$270*$P$6,D577*$P$6),2)</f>
        <v>27.86</v>
      </c>
      <c r="H577" s="161" t="n">
        <f aca="false">TRUNC($P$9,2)</f>
        <v>2.29</v>
      </c>
      <c r="I577" s="161" t="n">
        <f aca="false">TRUNC(IF(A577&lt;$A$427,$D$427*$R$10+$P$10,IF(A577&gt;$A$782,$D$782*$R$10+$P$10,D577*$R$10+$P$10)),2)</f>
        <v>94.25</v>
      </c>
      <c r="J577" s="158" t="n">
        <f aca="false">TRUNC(IF(A577&lt;$A$427,($D$427*$R$11)+$P$11,IF(A577&gt;$A$782,$D$782*$R$11+$P$11,D577*$R$11+$P$11)),2)</f>
        <v>238.14</v>
      </c>
      <c r="K577" s="160" t="n">
        <f aca="false">TRUNC(IF(A577&lt;$A$427,$D$427*$R$12+$P$12,IF(A577&gt;$A$782,$D$782*$R$12+$P$12,D577*$R$12+$P$12)),2)</f>
        <v>171.74</v>
      </c>
      <c r="L577" s="163" t="n">
        <f aca="false">B577</f>
        <v>674</v>
      </c>
      <c r="M577" s="164" t="n">
        <f aca="false">A577</f>
        <v>566</v>
      </c>
      <c r="N577" s="165" t="n">
        <f aca="false">B577</f>
        <v>674</v>
      </c>
      <c r="O577" s="166" t="n">
        <f aca="false">A577</f>
        <v>566</v>
      </c>
      <c r="P577" s="24"/>
      <c r="Q577" s="196"/>
      <c r="R577" s="197"/>
      <c r="U577" s="171"/>
    </row>
    <row r="578" customFormat="false" ht="15.75" hidden="false" customHeight="true" outlineLevel="0" collapsed="false">
      <c r="A578" s="172" t="n">
        <v>567</v>
      </c>
      <c r="B578" s="173" t="n">
        <v>675</v>
      </c>
      <c r="C578" s="174" t="n">
        <f aca="false">ROUND($P$1*A578,2)</f>
        <v>33494.62</v>
      </c>
      <c r="D578" s="175" t="n">
        <f aca="false">TRUNC(C578/12,2)</f>
        <v>2791.21</v>
      </c>
      <c r="E578" s="176" t="n">
        <f aca="false">TRUNC(D578*$P$3,2)</f>
        <v>309.82</v>
      </c>
      <c r="F578" s="177" t="n">
        <f aca="false">TRUNC(IF(A578&lt;=$A$270,$D$270*$P$5,D578*$P$5),2)</f>
        <v>83.73</v>
      </c>
      <c r="G578" s="178" t="n">
        <f aca="false">TRUNC(IF(A578&lt;=$A$270,$D$270*$P$6,D578*$P$6),2)</f>
        <v>27.91</v>
      </c>
      <c r="H578" s="177" t="n">
        <f aca="false">TRUNC($P$9,2)</f>
        <v>2.29</v>
      </c>
      <c r="I578" s="177" t="n">
        <f aca="false">TRUNC(IF(A578&lt;$A$427,$D$427*$R$10+$P$10,IF(A578&gt;$A$782,$D$782*$R$10+$P$10,D578*$R$10+$P$10)),2)</f>
        <v>94.4</v>
      </c>
      <c r="J578" s="174" t="n">
        <f aca="false">TRUNC(IF(A578&lt;$A$427,($D$427*$R$11)+$P$11,IF(A578&gt;$A$782,$D$782*$R$11+$P$11,D578*$R$11+$P$11)),2)</f>
        <v>238.53</v>
      </c>
      <c r="K578" s="176" t="n">
        <f aca="false">TRUNC(IF(A578&lt;$A$427,$D$427*$R$12+$P$12,IF(A578&gt;$A$782,$D$782*$R$12+$P$12,D578*$R$12+$P$12)),2)</f>
        <v>172.04</v>
      </c>
      <c r="L578" s="179" t="n">
        <f aca="false">B578</f>
        <v>675</v>
      </c>
      <c r="M578" s="180" t="n">
        <f aca="false">A578</f>
        <v>567</v>
      </c>
      <c r="N578" s="181" t="n">
        <f aca="false">B578</f>
        <v>675</v>
      </c>
      <c r="O578" s="182" t="n">
        <f aca="false">A578</f>
        <v>567</v>
      </c>
      <c r="P578" s="24"/>
      <c r="Q578" s="196"/>
      <c r="R578" s="197"/>
      <c r="U578" s="171"/>
    </row>
    <row r="579" customFormat="false" ht="15.75" hidden="false" customHeight="true" outlineLevel="0" collapsed="false">
      <c r="A579" s="156" t="n">
        <v>568</v>
      </c>
      <c r="B579" s="157" t="n">
        <v>676</v>
      </c>
      <c r="C579" s="158" t="n">
        <f aca="false">ROUND($P$1*A579,2)</f>
        <v>33553.69</v>
      </c>
      <c r="D579" s="159" t="n">
        <f aca="false">TRUNC(C579/12,2)</f>
        <v>2796.14</v>
      </c>
      <c r="E579" s="160" t="n">
        <f aca="false">TRUNC(D579*$P$3,2)</f>
        <v>310.37</v>
      </c>
      <c r="F579" s="161" t="n">
        <f aca="false">TRUNC(IF(A579&lt;=$A$270,$D$270*$P$5,D579*$P$5),2)</f>
        <v>83.88</v>
      </c>
      <c r="G579" s="162" t="n">
        <f aca="false">TRUNC(IF(A579&lt;=$A$270,$D$270*$P$6,D579*$P$6),2)</f>
        <v>27.96</v>
      </c>
      <c r="H579" s="161" t="n">
        <f aca="false">TRUNC($P$9,2)</f>
        <v>2.29</v>
      </c>
      <c r="I579" s="161" t="n">
        <f aca="false">TRUNC(IF(A579&lt;$A$427,$D$427*$R$10+$P$10,IF(A579&gt;$A$782,$D$782*$R$10+$P$10,D579*$R$10+$P$10)),2)</f>
        <v>94.55</v>
      </c>
      <c r="J579" s="158" t="n">
        <f aca="false">TRUNC(IF(A579&lt;$A$427,($D$427*$R$11)+$P$11,IF(A579&gt;$A$782,$D$782*$R$11+$P$11,D579*$R$11+$P$11)),2)</f>
        <v>238.93</v>
      </c>
      <c r="K579" s="160" t="n">
        <f aca="false">TRUNC(IF(A579&lt;$A$427,$D$427*$R$12+$P$12,IF(A579&gt;$A$782,$D$782*$R$12+$P$12,D579*$R$12+$P$12)),2)</f>
        <v>172.33</v>
      </c>
      <c r="L579" s="163" t="n">
        <f aca="false">B579</f>
        <v>676</v>
      </c>
      <c r="M579" s="164" t="n">
        <f aca="false">A579</f>
        <v>568</v>
      </c>
      <c r="N579" s="165" t="n">
        <f aca="false">B579</f>
        <v>676</v>
      </c>
      <c r="O579" s="166" t="n">
        <f aca="false">A579</f>
        <v>568</v>
      </c>
      <c r="P579" s="24"/>
      <c r="Q579" s="196"/>
      <c r="R579" s="197"/>
      <c r="U579" s="171"/>
    </row>
    <row r="580" customFormat="false" ht="15.75" hidden="false" customHeight="true" outlineLevel="0" collapsed="false">
      <c r="A580" s="172" t="n">
        <v>569</v>
      </c>
      <c r="B580" s="173" t="n">
        <v>677</v>
      </c>
      <c r="C580" s="174" t="n">
        <f aca="false">ROUND($P$1*A580,2)</f>
        <v>33612.76</v>
      </c>
      <c r="D580" s="175" t="n">
        <f aca="false">TRUNC(C580/12,2)</f>
        <v>2801.06</v>
      </c>
      <c r="E580" s="176" t="n">
        <f aca="false">TRUNC(D580*$P$3,2)</f>
        <v>310.91</v>
      </c>
      <c r="F580" s="177" t="n">
        <f aca="false">TRUNC(IF(A580&lt;=$A$270,$D$270*$P$5,D580*$P$5),2)</f>
        <v>84.03</v>
      </c>
      <c r="G580" s="178" t="n">
        <f aca="false">TRUNC(IF(A580&lt;=$A$270,$D$270*$P$6,D580*$P$6),2)</f>
        <v>28.01</v>
      </c>
      <c r="H580" s="177" t="n">
        <f aca="false">TRUNC($P$9,2)</f>
        <v>2.29</v>
      </c>
      <c r="I580" s="177" t="n">
        <f aca="false">TRUNC(IF(A580&lt;$A$427,$D$427*$R$10+$P$10,IF(A580&gt;$A$782,$D$782*$R$10+$P$10,D580*$R$10+$P$10)),2)</f>
        <v>94.7</v>
      </c>
      <c r="J580" s="174" t="n">
        <f aca="false">TRUNC(IF(A580&lt;$A$427,($D$427*$R$11)+$P$11,IF(A580&gt;$A$782,$D$782*$R$11+$P$11,D580*$R$11+$P$11)),2)</f>
        <v>239.32</v>
      </c>
      <c r="K580" s="176" t="n">
        <f aca="false">TRUNC(IF(A580&lt;$A$427,$D$427*$R$12+$P$12,IF(A580&gt;$A$782,$D$782*$R$12+$P$12,D580*$R$12+$P$12)),2)</f>
        <v>172.63</v>
      </c>
      <c r="L580" s="179" t="n">
        <f aca="false">B580</f>
        <v>677</v>
      </c>
      <c r="M580" s="180" t="n">
        <f aca="false">A580</f>
        <v>569</v>
      </c>
      <c r="N580" s="181" t="n">
        <f aca="false">B580</f>
        <v>677</v>
      </c>
      <c r="O580" s="182" t="n">
        <f aca="false">A580</f>
        <v>569</v>
      </c>
      <c r="P580" s="24"/>
      <c r="Q580" s="196"/>
      <c r="R580" s="197"/>
      <c r="U580" s="171"/>
    </row>
    <row r="581" customFormat="false" ht="15.75" hidden="false" customHeight="true" outlineLevel="0" collapsed="false">
      <c r="A581" s="156" t="n">
        <v>569</v>
      </c>
      <c r="B581" s="157" t="n">
        <v>678</v>
      </c>
      <c r="C581" s="158" t="n">
        <f aca="false">ROUND($P$1*A581,2)</f>
        <v>33612.76</v>
      </c>
      <c r="D581" s="159" t="n">
        <f aca="false">TRUNC(C581/12,2)</f>
        <v>2801.06</v>
      </c>
      <c r="E581" s="160" t="n">
        <f aca="false">TRUNC(D581*$P$3,2)</f>
        <v>310.91</v>
      </c>
      <c r="F581" s="161" t="n">
        <f aca="false">TRUNC(IF(A581&lt;=$A$270,$D$270*$P$5,D581*$P$5),2)</f>
        <v>84.03</v>
      </c>
      <c r="G581" s="162" t="n">
        <f aca="false">TRUNC(IF(A581&lt;=$A$270,$D$270*$P$6,D581*$P$6),2)</f>
        <v>28.01</v>
      </c>
      <c r="H581" s="161" t="n">
        <f aca="false">TRUNC($P$9,2)</f>
        <v>2.29</v>
      </c>
      <c r="I581" s="161" t="n">
        <f aca="false">TRUNC(IF(A581&lt;$A$427,$D$427*$R$10+$P$10,IF(A581&gt;$A$782,$D$782*$R$10+$P$10,D581*$R$10+$P$10)),2)</f>
        <v>94.7</v>
      </c>
      <c r="J581" s="158" t="n">
        <f aca="false">TRUNC(IF(A581&lt;$A$427,($D$427*$R$11)+$P$11,IF(A581&gt;$A$782,$D$782*$R$11+$P$11,D581*$R$11+$P$11)),2)</f>
        <v>239.32</v>
      </c>
      <c r="K581" s="160" t="n">
        <f aca="false">TRUNC(IF(A581&lt;$A$427,$D$427*$R$12+$P$12,IF(A581&gt;$A$782,$D$782*$R$12+$P$12,D581*$R$12+$P$12)),2)</f>
        <v>172.63</v>
      </c>
      <c r="L581" s="163" t="n">
        <f aca="false">B581</f>
        <v>678</v>
      </c>
      <c r="M581" s="164" t="n">
        <f aca="false">A581</f>
        <v>569</v>
      </c>
      <c r="N581" s="165" t="n">
        <f aca="false">B581</f>
        <v>678</v>
      </c>
      <c r="O581" s="166" t="n">
        <f aca="false">A581</f>
        <v>569</v>
      </c>
      <c r="P581" s="24"/>
      <c r="Q581" s="196"/>
      <c r="R581" s="197"/>
      <c r="U581" s="171"/>
    </row>
    <row r="582" customFormat="false" ht="15.75" hidden="false" customHeight="true" outlineLevel="0" collapsed="false">
      <c r="A582" s="172" t="n">
        <v>570</v>
      </c>
      <c r="B582" s="173" t="n">
        <v>679</v>
      </c>
      <c r="C582" s="174" t="n">
        <f aca="false">ROUND($P$1*A582,2)</f>
        <v>33671.84</v>
      </c>
      <c r="D582" s="175" t="n">
        <f aca="false">TRUNC(C582/12,2)</f>
        <v>2805.98</v>
      </c>
      <c r="E582" s="176" t="n">
        <f aca="false">TRUNC(D582*$P$3,2)</f>
        <v>311.46</v>
      </c>
      <c r="F582" s="177" t="n">
        <f aca="false">TRUNC(IF(A582&lt;=$A$270,$D$270*$P$5,D582*$P$5),2)</f>
        <v>84.17</v>
      </c>
      <c r="G582" s="178" t="n">
        <f aca="false">TRUNC(IF(A582&lt;=$A$270,$D$270*$P$6,D582*$P$6),2)</f>
        <v>28.05</v>
      </c>
      <c r="H582" s="177" t="n">
        <f aca="false">TRUNC($P$9,2)</f>
        <v>2.29</v>
      </c>
      <c r="I582" s="177" t="n">
        <f aca="false">TRUNC(IF(A582&lt;$A$427,$D$427*$R$10+$P$10,IF(A582&gt;$A$782,$D$782*$R$10+$P$10,D582*$R$10+$P$10)),2)</f>
        <v>94.84</v>
      </c>
      <c r="J582" s="174" t="n">
        <f aca="false">TRUNC(IF(A582&lt;$A$427,($D$427*$R$11)+$P$11,IF(A582&gt;$A$782,$D$782*$R$11+$P$11,D582*$R$11+$P$11)),2)</f>
        <v>239.71</v>
      </c>
      <c r="K582" s="176" t="n">
        <f aca="false">TRUNC(IF(A582&lt;$A$427,$D$427*$R$12+$P$12,IF(A582&gt;$A$782,$D$782*$R$12+$P$12,D582*$R$12+$P$12)),2)</f>
        <v>172.92</v>
      </c>
      <c r="L582" s="179" t="n">
        <f aca="false">B582</f>
        <v>679</v>
      </c>
      <c r="M582" s="180" t="n">
        <f aca="false">A582</f>
        <v>570</v>
      </c>
      <c r="N582" s="181" t="n">
        <f aca="false">B582</f>
        <v>679</v>
      </c>
      <c r="O582" s="182" t="n">
        <f aca="false">A582</f>
        <v>570</v>
      </c>
      <c r="P582" s="24"/>
      <c r="Q582" s="196"/>
      <c r="R582" s="197"/>
      <c r="U582" s="171"/>
    </row>
    <row r="583" customFormat="false" ht="15.75" hidden="false" customHeight="true" outlineLevel="0" collapsed="false">
      <c r="A583" s="156" t="n">
        <v>571</v>
      </c>
      <c r="B583" s="157" t="n">
        <v>680</v>
      </c>
      <c r="C583" s="158" t="n">
        <f aca="false">ROUND($P$1*A583,2)</f>
        <v>33730.91</v>
      </c>
      <c r="D583" s="159" t="n">
        <f aca="false">TRUNC(C583/12,2)</f>
        <v>2810.9</v>
      </c>
      <c r="E583" s="160" t="n">
        <f aca="false">TRUNC(D583*$P$3,2)</f>
        <v>312</v>
      </c>
      <c r="F583" s="161" t="n">
        <f aca="false">TRUNC(IF(A583&lt;=$A$270,$D$270*$P$5,D583*$P$5),2)</f>
        <v>84.32</v>
      </c>
      <c r="G583" s="162" t="n">
        <f aca="false">TRUNC(IF(A583&lt;=$A$270,$D$270*$P$6,D583*$P$6),2)</f>
        <v>28.1</v>
      </c>
      <c r="H583" s="161" t="n">
        <f aca="false">TRUNC($P$9,2)</f>
        <v>2.29</v>
      </c>
      <c r="I583" s="161" t="n">
        <f aca="false">TRUNC(IF(A583&lt;$A$427,$D$427*$R$10+$P$10,IF(A583&gt;$A$782,$D$782*$R$10+$P$10,D583*$R$10+$P$10)),2)</f>
        <v>94.99</v>
      </c>
      <c r="J583" s="158" t="n">
        <f aca="false">TRUNC(IF(A583&lt;$A$427,($D$427*$R$11)+$P$11,IF(A583&gt;$A$782,$D$782*$R$11+$P$11,D583*$R$11+$P$11)),2)</f>
        <v>240.11</v>
      </c>
      <c r="K583" s="160" t="n">
        <f aca="false">TRUNC(IF(A583&lt;$A$427,$D$427*$R$12+$P$12,IF(A583&gt;$A$782,$D$782*$R$12+$P$12,D583*$R$12+$P$12)),2)</f>
        <v>173.22</v>
      </c>
      <c r="L583" s="163" t="n">
        <f aca="false">B583</f>
        <v>680</v>
      </c>
      <c r="M583" s="164" t="n">
        <f aca="false">A583</f>
        <v>571</v>
      </c>
      <c r="N583" s="165" t="n">
        <f aca="false">B583</f>
        <v>680</v>
      </c>
      <c r="O583" s="166" t="n">
        <f aca="false">A583</f>
        <v>571</v>
      </c>
      <c r="P583" s="24"/>
      <c r="Q583" s="196"/>
      <c r="R583" s="197"/>
      <c r="U583" s="171"/>
    </row>
    <row r="584" customFormat="false" ht="15.75" hidden="false" customHeight="true" outlineLevel="0" collapsed="false">
      <c r="A584" s="172" t="n">
        <v>572</v>
      </c>
      <c r="B584" s="173" t="n">
        <v>681</v>
      </c>
      <c r="C584" s="174" t="n">
        <f aca="false">ROUND($P$1*A584,2)</f>
        <v>33789.98</v>
      </c>
      <c r="D584" s="175" t="n">
        <f aca="false">TRUNC(C584/12,2)</f>
        <v>2815.83</v>
      </c>
      <c r="E584" s="176" t="n">
        <f aca="false">TRUNC(D584*$P$3,2)</f>
        <v>312.55</v>
      </c>
      <c r="F584" s="177" t="n">
        <f aca="false">TRUNC(IF(A584&lt;=$A$270,$D$270*$P$5,D584*$P$5),2)</f>
        <v>84.47</v>
      </c>
      <c r="G584" s="178" t="n">
        <f aca="false">TRUNC(IF(A584&lt;=$A$270,$D$270*$P$6,D584*$P$6),2)</f>
        <v>28.15</v>
      </c>
      <c r="H584" s="177" t="n">
        <f aca="false">TRUNC($P$9,2)</f>
        <v>2.29</v>
      </c>
      <c r="I584" s="177" t="n">
        <f aca="false">TRUNC(IF(A584&lt;$A$427,$D$427*$R$10+$P$10,IF(A584&gt;$A$782,$D$782*$R$10+$P$10,D584*$R$10+$P$10)),2)</f>
        <v>95.14</v>
      </c>
      <c r="J584" s="174" t="n">
        <f aca="false">TRUNC(IF(A584&lt;$A$427,($D$427*$R$11)+$P$11,IF(A584&gt;$A$782,$D$782*$R$11+$P$11,D584*$R$11+$P$11)),2)</f>
        <v>240.5</v>
      </c>
      <c r="K584" s="176" t="n">
        <f aca="false">TRUNC(IF(A584&lt;$A$427,$D$427*$R$12+$P$12,IF(A584&gt;$A$782,$D$782*$R$12+$P$12,D584*$R$12+$P$12)),2)</f>
        <v>173.51</v>
      </c>
      <c r="L584" s="179" t="n">
        <f aca="false">B584</f>
        <v>681</v>
      </c>
      <c r="M584" s="180" t="n">
        <f aca="false">A584</f>
        <v>572</v>
      </c>
      <c r="N584" s="181" t="n">
        <f aca="false">B584</f>
        <v>681</v>
      </c>
      <c r="O584" s="182" t="n">
        <f aca="false">A584</f>
        <v>572</v>
      </c>
      <c r="P584" s="24"/>
      <c r="Q584" s="196"/>
      <c r="R584" s="197"/>
      <c r="U584" s="171"/>
    </row>
    <row r="585" customFormat="false" ht="15.75" hidden="false" customHeight="true" outlineLevel="0" collapsed="false">
      <c r="A585" s="156" t="n">
        <v>572</v>
      </c>
      <c r="B585" s="157" t="n">
        <v>682</v>
      </c>
      <c r="C585" s="158" t="n">
        <f aca="false">ROUND($P$1*A585,2)</f>
        <v>33789.98</v>
      </c>
      <c r="D585" s="159" t="n">
        <f aca="false">TRUNC(C585/12,2)</f>
        <v>2815.83</v>
      </c>
      <c r="E585" s="160" t="n">
        <f aca="false">TRUNC(D585*$P$3,2)</f>
        <v>312.55</v>
      </c>
      <c r="F585" s="161" t="n">
        <f aca="false">TRUNC(IF(A585&lt;=$A$270,$D$270*$P$5,D585*$P$5),2)</f>
        <v>84.47</v>
      </c>
      <c r="G585" s="162" t="n">
        <f aca="false">TRUNC(IF(A585&lt;=$A$270,$D$270*$P$6,D585*$P$6),2)</f>
        <v>28.15</v>
      </c>
      <c r="H585" s="161" t="n">
        <f aca="false">TRUNC($P$9,2)</f>
        <v>2.29</v>
      </c>
      <c r="I585" s="161" t="n">
        <f aca="false">TRUNC(IF(A585&lt;$A$427,$D$427*$R$10+$P$10,IF(A585&gt;$A$782,$D$782*$R$10+$P$10,D585*$R$10+$P$10)),2)</f>
        <v>95.14</v>
      </c>
      <c r="J585" s="158" t="n">
        <f aca="false">TRUNC(IF(A585&lt;$A$427,($D$427*$R$11)+$P$11,IF(A585&gt;$A$782,$D$782*$R$11+$P$11,D585*$R$11+$P$11)),2)</f>
        <v>240.5</v>
      </c>
      <c r="K585" s="160" t="n">
        <f aca="false">TRUNC(IF(A585&lt;$A$427,$D$427*$R$12+$P$12,IF(A585&gt;$A$782,$D$782*$R$12+$P$12,D585*$R$12+$P$12)),2)</f>
        <v>173.51</v>
      </c>
      <c r="L585" s="163" t="n">
        <f aca="false">B585</f>
        <v>682</v>
      </c>
      <c r="M585" s="164" t="n">
        <f aca="false">A585</f>
        <v>572</v>
      </c>
      <c r="N585" s="165" t="n">
        <f aca="false">B585</f>
        <v>682</v>
      </c>
      <c r="O585" s="166" t="n">
        <f aca="false">A585</f>
        <v>572</v>
      </c>
      <c r="P585" s="24"/>
      <c r="Q585" s="196"/>
      <c r="R585" s="197"/>
      <c r="U585" s="171"/>
    </row>
    <row r="586" customFormat="false" ht="15.75" hidden="false" customHeight="true" outlineLevel="0" collapsed="false">
      <c r="A586" s="172" t="n">
        <v>573</v>
      </c>
      <c r="B586" s="173" t="n">
        <v>683</v>
      </c>
      <c r="C586" s="174" t="n">
        <f aca="false">ROUND($P$1*A586,2)</f>
        <v>33849.06</v>
      </c>
      <c r="D586" s="175" t="n">
        <f aca="false">TRUNC(C586/12,2)</f>
        <v>2820.75</v>
      </c>
      <c r="E586" s="176" t="n">
        <f aca="false">TRUNC(D586*$P$3,2)</f>
        <v>313.1</v>
      </c>
      <c r="F586" s="177" t="n">
        <f aca="false">TRUNC(IF(A586&lt;=$A$270,$D$270*$P$5,D586*$P$5),2)</f>
        <v>84.62</v>
      </c>
      <c r="G586" s="178" t="n">
        <f aca="false">TRUNC(IF(A586&lt;=$A$270,$D$270*$P$6,D586*$P$6),2)</f>
        <v>28.2</v>
      </c>
      <c r="H586" s="177" t="n">
        <f aca="false">TRUNC($P$9,2)</f>
        <v>2.29</v>
      </c>
      <c r="I586" s="177" t="n">
        <f aca="false">TRUNC(IF(A586&lt;$A$427,$D$427*$R$10+$P$10,IF(A586&gt;$A$782,$D$782*$R$10+$P$10,D586*$R$10+$P$10)),2)</f>
        <v>95.29</v>
      </c>
      <c r="J586" s="174" t="n">
        <f aca="false">TRUNC(IF(A586&lt;$A$427,($D$427*$R$11)+$P$11,IF(A586&gt;$A$782,$D$782*$R$11+$P$11,D586*$R$11+$P$11)),2)</f>
        <v>240.9</v>
      </c>
      <c r="K586" s="176" t="n">
        <f aca="false">TRUNC(IF(A586&lt;$A$427,$D$427*$R$12+$P$12,IF(A586&gt;$A$782,$D$782*$R$12+$P$12,D586*$R$12+$P$12)),2)</f>
        <v>173.81</v>
      </c>
      <c r="L586" s="179" t="n">
        <f aca="false">B586</f>
        <v>683</v>
      </c>
      <c r="M586" s="180" t="n">
        <f aca="false">A586</f>
        <v>573</v>
      </c>
      <c r="N586" s="181" t="n">
        <f aca="false">B586</f>
        <v>683</v>
      </c>
      <c r="O586" s="182" t="n">
        <f aca="false">A586</f>
        <v>573</v>
      </c>
      <c r="P586" s="24"/>
      <c r="Q586" s="196"/>
      <c r="R586" s="197"/>
      <c r="U586" s="171"/>
    </row>
    <row r="587" customFormat="false" ht="15.75" hidden="false" customHeight="true" outlineLevel="0" collapsed="false">
      <c r="A587" s="156" t="n">
        <v>574</v>
      </c>
      <c r="B587" s="157" t="n">
        <v>684</v>
      </c>
      <c r="C587" s="158" t="n">
        <f aca="false">ROUND($P$1*A587,2)</f>
        <v>33908.13</v>
      </c>
      <c r="D587" s="159" t="n">
        <f aca="false">TRUNC(C587/12,2)</f>
        <v>2825.67</v>
      </c>
      <c r="E587" s="160" t="n">
        <f aca="false">TRUNC(D587*$P$3,2)</f>
        <v>313.64</v>
      </c>
      <c r="F587" s="161" t="n">
        <f aca="false">TRUNC(IF(A587&lt;=$A$270,$D$270*$P$5,D587*$P$5),2)</f>
        <v>84.77</v>
      </c>
      <c r="G587" s="162" t="n">
        <f aca="false">TRUNC(IF(A587&lt;=$A$270,$D$270*$P$6,D587*$P$6),2)</f>
        <v>28.25</v>
      </c>
      <c r="H587" s="161" t="n">
        <f aca="false">TRUNC($P$9,2)</f>
        <v>2.29</v>
      </c>
      <c r="I587" s="161" t="n">
        <f aca="false">TRUNC(IF(A587&lt;$A$427,$D$427*$R$10+$P$10,IF(A587&gt;$A$782,$D$782*$R$10+$P$10,D587*$R$10+$P$10)),2)</f>
        <v>95.44</v>
      </c>
      <c r="J587" s="158" t="n">
        <f aca="false">TRUNC(IF(A587&lt;$A$427,($D$427*$R$11)+$P$11,IF(A587&gt;$A$782,$D$782*$R$11+$P$11,D587*$R$11+$P$11)),2)</f>
        <v>241.29</v>
      </c>
      <c r="K587" s="160" t="n">
        <f aca="false">TRUNC(IF(A587&lt;$A$427,$D$427*$R$12+$P$12,IF(A587&gt;$A$782,$D$782*$R$12+$P$12,D587*$R$12+$P$12)),2)</f>
        <v>174.11</v>
      </c>
      <c r="L587" s="163" t="n">
        <f aca="false">B587</f>
        <v>684</v>
      </c>
      <c r="M587" s="164" t="n">
        <f aca="false">A587</f>
        <v>574</v>
      </c>
      <c r="N587" s="165" t="n">
        <f aca="false">B587</f>
        <v>684</v>
      </c>
      <c r="O587" s="166" t="n">
        <f aca="false">A587</f>
        <v>574</v>
      </c>
      <c r="P587" s="24"/>
      <c r="Q587" s="196"/>
      <c r="R587" s="197"/>
      <c r="U587" s="171"/>
    </row>
    <row r="588" customFormat="false" ht="15.75" hidden="false" customHeight="true" outlineLevel="0" collapsed="false">
      <c r="A588" s="172" t="n">
        <v>575</v>
      </c>
      <c r="B588" s="173" t="n">
        <v>685</v>
      </c>
      <c r="C588" s="174" t="n">
        <f aca="false">ROUND($P$1*A588,2)</f>
        <v>33967.21</v>
      </c>
      <c r="D588" s="175" t="n">
        <f aca="false">TRUNC(C588/12,2)</f>
        <v>2830.6</v>
      </c>
      <c r="E588" s="176" t="n">
        <f aca="false">TRUNC(D588*$P$3,2)</f>
        <v>314.19</v>
      </c>
      <c r="F588" s="177" t="n">
        <f aca="false">TRUNC(IF(A588&lt;=$A$270,$D$270*$P$5,D588*$P$5),2)</f>
        <v>84.91</v>
      </c>
      <c r="G588" s="178" t="n">
        <f aca="false">TRUNC(IF(A588&lt;=$A$270,$D$270*$P$6,D588*$P$6),2)</f>
        <v>28.3</v>
      </c>
      <c r="H588" s="177" t="n">
        <f aca="false">TRUNC($P$9,2)</f>
        <v>2.29</v>
      </c>
      <c r="I588" s="177" t="n">
        <f aca="false">TRUNC(IF(A588&lt;$A$427,$D$427*$R$10+$P$10,IF(A588&gt;$A$782,$D$782*$R$10+$P$10,D588*$R$10+$P$10)),2)</f>
        <v>95.58</v>
      </c>
      <c r="J588" s="174" t="n">
        <f aca="false">TRUNC(IF(A588&lt;$A$427,($D$427*$R$11)+$P$11,IF(A588&gt;$A$782,$D$782*$R$11+$P$11,D588*$R$11+$P$11)),2)</f>
        <v>241.68</v>
      </c>
      <c r="K588" s="176" t="n">
        <f aca="false">TRUNC(IF(A588&lt;$A$427,$D$427*$R$12+$P$12,IF(A588&gt;$A$782,$D$782*$R$12+$P$12,D588*$R$12+$P$12)),2)</f>
        <v>174.4</v>
      </c>
      <c r="L588" s="179" t="n">
        <f aca="false">B588</f>
        <v>685</v>
      </c>
      <c r="M588" s="180" t="n">
        <f aca="false">A588</f>
        <v>575</v>
      </c>
      <c r="N588" s="181" t="n">
        <f aca="false">B588</f>
        <v>685</v>
      </c>
      <c r="O588" s="182" t="n">
        <f aca="false">A588</f>
        <v>575</v>
      </c>
      <c r="P588" s="24"/>
      <c r="Q588" s="196"/>
      <c r="R588" s="197"/>
      <c r="U588" s="171"/>
    </row>
    <row r="589" customFormat="false" ht="15.75" hidden="false" customHeight="true" outlineLevel="0" collapsed="false">
      <c r="A589" s="156" t="n">
        <v>575</v>
      </c>
      <c r="B589" s="157" t="n">
        <v>686</v>
      </c>
      <c r="C589" s="158" t="n">
        <f aca="false">ROUND($P$1*A589,2)</f>
        <v>33967.21</v>
      </c>
      <c r="D589" s="159" t="n">
        <f aca="false">TRUNC(C589/12,2)</f>
        <v>2830.6</v>
      </c>
      <c r="E589" s="160" t="n">
        <f aca="false">TRUNC(D589*$P$3,2)</f>
        <v>314.19</v>
      </c>
      <c r="F589" s="161" t="n">
        <f aca="false">TRUNC(IF(A589&lt;=$A$270,$D$270*$P$5,D589*$P$5),2)</f>
        <v>84.91</v>
      </c>
      <c r="G589" s="162" t="n">
        <f aca="false">TRUNC(IF(A589&lt;=$A$270,$D$270*$P$6,D589*$P$6),2)</f>
        <v>28.3</v>
      </c>
      <c r="H589" s="161" t="n">
        <f aca="false">TRUNC($P$9,2)</f>
        <v>2.29</v>
      </c>
      <c r="I589" s="161" t="n">
        <f aca="false">TRUNC(IF(A589&lt;$A$427,$D$427*$R$10+$P$10,IF(A589&gt;$A$782,$D$782*$R$10+$P$10,D589*$R$10+$P$10)),2)</f>
        <v>95.58</v>
      </c>
      <c r="J589" s="158" t="n">
        <f aca="false">TRUNC(IF(A589&lt;$A$427,($D$427*$R$11)+$P$11,IF(A589&gt;$A$782,$D$782*$R$11+$P$11,D589*$R$11+$P$11)),2)</f>
        <v>241.68</v>
      </c>
      <c r="K589" s="160" t="n">
        <f aca="false">TRUNC(IF(A589&lt;$A$427,$D$427*$R$12+$P$12,IF(A589&gt;$A$782,$D$782*$R$12+$P$12,D589*$R$12+$P$12)),2)</f>
        <v>174.4</v>
      </c>
      <c r="L589" s="163" t="n">
        <f aca="false">B589</f>
        <v>686</v>
      </c>
      <c r="M589" s="164" t="n">
        <f aca="false">A589</f>
        <v>575</v>
      </c>
      <c r="N589" s="165" t="n">
        <f aca="false">B589</f>
        <v>686</v>
      </c>
      <c r="O589" s="166" t="n">
        <f aca="false">A589</f>
        <v>575</v>
      </c>
      <c r="P589" s="24"/>
      <c r="Q589" s="196"/>
      <c r="R589" s="197"/>
      <c r="U589" s="171"/>
    </row>
    <row r="590" customFormat="false" ht="15.75" hidden="false" customHeight="true" outlineLevel="0" collapsed="false">
      <c r="A590" s="172" t="n">
        <v>576</v>
      </c>
      <c r="B590" s="173" t="n">
        <v>687</v>
      </c>
      <c r="C590" s="174" t="n">
        <f aca="false">ROUND($P$1*A590,2)</f>
        <v>34026.28</v>
      </c>
      <c r="D590" s="175" t="n">
        <f aca="false">TRUNC(C590/12,2)</f>
        <v>2835.52</v>
      </c>
      <c r="E590" s="176" t="n">
        <f aca="false">TRUNC(D590*$P$3,2)</f>
        <v>314.74</v>
      </c>
      <c r="F590" s="177" t="n">
        <f aca="false">TRUNC(IF(A590&lt;=$A$270,$D$270*$P$5,D590*$P$5),2)</f>
        <v>85.06</v>
      </c>
      <c r="G590" s="178" t="n">
        <f aca="false">TRUNC(IF(A590&lt;=$A$270,$D$270*$P$6,D590*$P$6),2)</f>
        <v>28.35</v>
      </c>
      <c r="H590" s="177" t="n">
        <f aca="false">TRUNC($P$9,2)</f>
        <v>2.29</v>
      </c>
      <c r="I590" s="177" t="n">
        <f aca="false">TRUNC(IF(A590&lt;$A$427,$D$427*$R$10+$P$10,IF(A590&gt;$A$782,$D$782*$R$10+$P$10,D590*$R$10+$P$10)),2)</f>
        <v>95.73</v>
      </c>
      <c r="J590" s="174" t="n">
        <f aca="false">TRUNC(IF(A590&lt;$A$427,($D$427*$R$11)+$P$11,IF(A590&gt;$A$782,$D$782*$R$11+$P$11,D590*$R$11+$P$11)),2)</f>
        <v>242.08</v>
      </c>
      <c r="K590" s="176" t="n">
        <f aca="false">TRUNC(IF(A590&lt;$A$427,$D$427*$R$12+$P$12,IF(A590&gt;$A$782,$D$782*$R$12+$P$12,D590*$R$12+$P$12)),2)</f>
        <v>174.7</v>
      </c>
      <c r="L590" s="179" t="n">
        <f aca="false">B590</f>
        <v>687</v>
      </c>
      <c r="M590" s="180" t="n">
        <f aca="false">A590</f>
        <v>576</v>
      </c>
      <c r="N590" s="181" t="n">
        <f aca="false">B590</f>
        <v>687</v>
      </c>
      <c r="O590" s="182" t="n">
        <f aca="false">A590</f>
        <v>576</v>
      </c>
      <c r="P590" s="24"/>
      <c r="Q590" s="196"/>
      <c r="R590" s="197"/>
      <c r="U590" s="171"/>
    </row>
    <row r="591" customFormat="false" ht="15.75" hidden="false" customHeight="true" outlineLevel="0" collapsed="false">
      <c r="A591" s="156" t="n">
        <v>577</v>
      </c>
      <c r="B591" s="157" t="n">
        <v>688</v>
      </c>
      <c r="C591" s="158" t="n">
        <f aca="false">ROUND($P$1*A591,2)</f>
        <v>34085.35</v>
      </c>
      <c r="D591" s="159" t="n">
        <f aca="false">TRUNC(C591/12,2)</f>
        <v>2840.44</v>
      </c>
      <c r="E591" s="160" t="n">
        <f aca="false">TRUNC(D591*$P$3,2)</f>
        <v>315.28</v>
      </c>
      <c r="F591" s="161" t="n">
        <f aca="false">TRUNC(IF(A591&lt;=$A$270,$D$270*$P$5,D591*$P$5),2)</f>
        <v>85.21</v>
      </c>
      <c r="G591" s="162" t="n">
        <f aca="false">TRUNC(IF(A591&lt;=$A$270,$D$270*$P$6,D591*$P$6),2)</f>
        <v>28.4</v>
      </c>
      <c r="H591" s="161" t="n">
        <f aca="false">TRUNC($P$9,2)</f>
        <v>2.29</v>
      </c>
      <c r="I591" s="161" t="n">
        <f aca="false">TRUNC(IF(A591&lt;$A$427,$D$427*$R$10+$P$10,IF(A591&gt;$A$782,$D$782*$R$10+$P$10,D591*$R$10+$P$10)),2)</f>
        <v>95.88</v>
      </c>
      <c r="J591" s="158" t="n">
        <f aca="false">TRUNC(IF(A591&lt;$A$427,($D$427*$R$11)+$P$11,IF(A591&gt;$A$782,$D$782*$R$11+$P$11,D591*$R$11+$P$11)),2)</f>
        <v>242.47</v>
      </c>
      <c r="K591" s="160" t="n">
        <f aca="false">TRUNC(IF(A591&lt;$A$427,$D$427*$R$12+$P$12,IF(A591&gt;$A$782,$D$782*$R$12+$P$12,D591*$R$12+$P$12)),2)</f>
        <v>174.99</v>
      </c>
      <c r="L591" s="163" t="n">
        <f aca="false">B591</f>
        <v>688</v>
      </c>
      <c r="M591" s="164" t="n">
        <f aca="false">A591</f>
        <v>577</v>
      </c>
      <c r="N591" s="165" t="n">
        <f aca="false">B591</f>
        <v>688</v>
      </c>
      <c r="O591" s="166" t="n">
        <f aca="false">A591</f>
        <v>577</v>
      </c>
      <c r="P591" s="24"/>
      <c r="Q591" s="196"/>
      <c r="R591" s="197"/>
      <c r="U591" s="171"/>
    </row>
    <row r="592" customFormat="false" ht="15.75" hidden="false" customHeight="true" outlineLevel="0" collapsed="false">
      <c r="A592" s="172" t="n">
        <v>577</v>
      </c>
      <c r="B592" s="173" t="n">
        <v>689</v>
      </c>
      <c r="C592" s="174" t="n">
        <f aca="false">ROUND($P$1*A592,2)</f>
        <v>34085.35</v>
      </c>
      <c r="D592" s="175" t="n">
        <f aca="false">TRUNC(C592/12,2)</f>
        <v>2840.44</v>
      </c>
      <c r="E592" s="176" t="n">
        <f aca="false">TRUNC(D592*$P$3,2)</f>
        <v>315.28</v>
      </c>
      <c r="F592" s="177" t="n">
        <f aca="false">TRUNC(IF(A592&lt;=$A$270,$D$270*$P$5,D592*$P$5),2)</f>
        <v>85.21</v>
      </c>
      <c r="G592" s="178" t="n">
        <f aca="false">TRUNC(IF(A592&lt;=$A$270,$D$270*$P$6,D592*$P$6),2)</f>
        <v>28.4</v>
      </c>
      <c r="H592" s="177" t="n">
        <f aca="false">TRUNC($P$9,2)</f>
        <v>2.29</v>
      </c>
      <c r="I592" s="177" t="n">
        <f aca="false">TRUNC(IF(A592&lt;$A$427,$D$427*$R$10+$P$10,IF(A592&gt;$A$782,$D$782*$R$10+$P$10,D592*$R$10+$P$10)),2)</f>
        <v>95.88</v>
      </c>
      <c r="J592" s="174" t="n">
        <f aca="false">TRUNC(IF(A592&lt;$A$427,($D$427*$R$11)+$P$11,IF(A592&gt;$A$782,$D$782*$R$11+$P$11,D592*$R$11+$P$11)),2)</f>
        <v>242.47</v>
      </c>
      <c r="K592" s="176" t="n">
        <f aca="false">TRUNC(IF(A592&lt;$A$427,$D$427*$R$12+$P$12,IF(A592&gt;$A$782,$D$782*$R$12+$P$12,D592*$R$12+$P$12)),2)</f>
        <v>174.99</v>
      </c>
      <c r="L592" s="179" t="n">
        <f aca="false">B592</f>
        <v>689</v>
      </c>
      <c r="M592" s="180" t="n">
        <f aca="false">A592</f>
        <v>577</v>
      </c>
      <c r="N592" s="181" t="n">
        <f aca="false">B592</f>
        <v>689</v>
      </c>
      <c r="O592" s="182" t="n">
        <f aca="false">A592</f>
        <v>577</v>
      </c>
      <c r="P592" s="24"/>
      <c r="Q592" s="196"/>
      <c r="R592" s="197"/>
      <c r="U592" s="171"/>
    </row>
    <row r="593" customFormat="false" ht="15.75" hidden="false" customHeight="true" outlineLevel="0" collapsed="false">
      <c r="A593" s="156" t="n">
        <v>578</v>
      </c>
      <c r="B593" s="157" t="n">
        <v>690</v>
      </c>
      <c r="C593" s="158" t="n">
        <f aca="false">ROUND($P$1*A593,2)</f>
        <v>34144.43</v>
      </c>
      <c r="D593" s="159" t="n">
        <f aca="false">TRUNC(C593/12,2)</f>
        <v>2845.36</v>
      </c>
      <c r="E593" s="160" t="n">
        <f aca="false">TRUNC(D593*$P$3,2)</f>
        <v>315.83</v>
      </c>
      <c r="F593" s="161" t="n">
        <f aca="false">TRUNC(IF(A593&lt;=$A$270,$D$270*$P$5,D593*$P$5),2)</f>
        <v>85.36</v>
      </c>
      <c r="G593" s="162" t="n">
        <f aca="false">TRUNC(IF(A593&lt;=$A$270,$D$270*$P$6,D593*$P$6),2)</f>
        <v>28.45</v>
      </c>
      <c r="H593" s="161" t="n">
        <f aca="false">TRUNC($P$9,2)</f>
        <v>2.29</v>
      </c>
      <c r="I593" s="161" t="n">
        <f aca="false">TRUNC(IF(A593&lt;$A$427,$D$427*$R$10+$P$10,IF(A593&gt;$A$782,$D$782*$R$10+$P$10,D593*$R$10+$P$10)),2)</f>
        <v>96.03</v>
      </c>
      <c r="J593" s="158" t="n">
        <f aca="false">TRUNC(IF(A593&lt;$A$427,($D$427*$R$11)+$P$11,IF(A593&gt;$A$782,$D$782*$R$11+$P$11,D593*$R$11+$P$11)),2)</f>
        <v>242.86</v>
      </c>
      <c r="K593" s="160" t="n">
        <f aca="false">TRUNC(IF(A593&lt;$A$427,$D$427*$R$12+$P$12,IF(A593&gt;$A$782,$D$782*$R$12+$P$12,D593*$R$12+$P$12)),2)</f>
        <v>175.29</v>
      </c>
      <c r="L593" s="163" t="n">
        <f aca="false">B593</f>
        <v>690</v>
      </c>
      <c r="M593" s="164" t="n">
        <f aca="false">A593</f>
        <v>578</v>
      </c>
      <c r="N593" s="165" t="n">
        <f aca="false">B593</f>
        <v>690</v>
      </c>
      <c r="O593" s="166" t="n">
        <f aca="false">A593</f>
        <v>578</v>
      </c>
      <c r="P593" s="24"/>
      <c r="Q593" s="196"/>
      <c r="R593" s="197"/>
      <c r="U593" s="171"/>
    </row>
    <row r="594" customFormat="false" ht="15.75" hidden="false" customHeight="true" outlineLevel="0" collapsed="false">
      <c r="A594" s="172" t="n">
        <v>579</v>
      </c>
      <c r="B594" s="173" t="n">
        <v>691</v>
      </c>
      <c r="C594" s="174" t="n">
        <f aca="false">ROUND($P$1*A594,2)</f>
        <v>34203.5</v>
      </c>
      <c r="D594" s="175" t="n">
        <f aca="false">TRUNC(C594/12,2)</f>
        <v>2850.29</v>
      </c>
      <c r="E594" s="176" t="n">
        <f aca="false">TRUNC(D594*$P$3,2)</f>
        <v>316.38</v>
      </c>
      <c r="F594" s="177" t="n">
        <f aca="false">TRUNC(IF(A594&lt;=$A$270,$D$270*$P$5,D594*$P$5),2)</f>
        <v>85.5</v>
      </c>
      <c r="G594" s="178" t="n">
        <f aca="false">TRUNC(IF(A594&lt;=$A$270,$D$270*$P$6,D594*$P$6),2)</f>
        <v>28.5</v>
      </c>
      <c r="H594" s="177" t="n">
        <f aca="false">TRUNC($P$9,2)</f>
        <v>2.29</v>
      </c>
      <c r="I594" s="177" t="n">
        <f aca="false">TRUNC(IF(A594&lt;$A$427,$D$427*$R$10+$P$10,IF(A594&gt;$A$782,$D$782*$R$10+$P$10,D594*$R$10+$P$10)),2)</f>
        <v>96.17</v>
      </c>
      <c r="J594" s="174" t="n">
        <f aca="false">TRUNC(IF(A594&lt;$A$427,($D$427*$R$11)+$P$11,IF(A594&gt;$A$782,$D$782*$R$11+$P$11,D594*$R$11+$P$11)),2)</f>
        <v>243.26</v>
      </c>
      <c r="K594" s="176" t="n">
        <f aca="false">TRUNC(IF(A594&lt;$A$427,$D$427*$R$12+$P$12,IF(A594&gt;$A$782,$D$782*$R$12+$P$12,D594*$R$12+$P$12)),2)</f>
        <v>175.58</v>
      </c>
      <c r="L594" s="179" t="n">
        <f aca="false">B594</f>
        <v>691</v>
      </c>
      <c r="M594" s="180" t="n">
        <f aca="false">A594</f>
        <v>579</v>
      </c>
      <c r="N594" s="181" t="n">
        <f aca="false">B594</f>
        <v>691</v>
      </c>
      <c r="O594" s="182" t="n">
        <f aca="false">A594</f>
        <v>579</v>
      </c>
      <c r="P594" s="24"/>
      <c r="Q594" s="196"/>
      <c r="R594" s="197"/>
      <c r="U594" s="171"/>
    </row>
    <row r="595" customFormat="false" ht="15.75" hidden="false" customHeight="true" outlineLevel="0" collapsed="false">
      <c r="A595" s="156" t="n">
        <v>580</v>
      </c>
      <c r="B595" s="157" t="n">
        <v>692</v>
      </c>
      <c r="C595" s="158" t="n">
        <f aca="false">ROUND($P$1*A595,2)</f>
        <v>34262.57</v>
      </c>
      <c r="D595" s="159" t="n">
        <f aca="false">TRUNC(C595/12,2)</f>
        <v>2855.21</v>
      </c>
      <c r="E595" s="160" t="n">
        <f aca="false">TRUNC(D595*$P$3,2)</f>
        <v>316.92</v>
      </c>
      <c r="F595" s="161" t="n">
        <f aca="false">TRUNC(IF(A595&lt;=$A$270,$D$270*$P$5,D595*$P$5),2)</f>
        <v>85.65</v>
      </c>
      <c r="G595" s="162" t="n">
        <f aca="false">TRUNC(IF(A595&lt;=$A$270,$D$270*$P$6,D595*$P$6),2)</f>
        <v>28.55</v>
      </c>
      <c r="H595" s="161" t="n">
        <f aca="false">TRUNC($P$9,2)</f>
        <v>2.29</v>
      </c>
      <c r="I595" s="161" t="n">
        <f aca="false">TRUNC(IF(A595&lt;$A$427,$D$427*$R$10+$P$10,IF(A595&gt;$A$782,$D$782*$R$10+$P$10,D595*$R$10+$P$10)),2)</f>
        <v>96.32</v>
      </c>
      <c r="J595" s="158" t="n">
        <f aca="false">TRUNC(IF(A595&lt;$A$427,($D$427*$R$11)+$P$11,IF(A595&gt;$A$782,$D$782*$R$11+$P$11,D595*$R$11+$P$11)),2)</f>
        <v>243.65</v>
      </c>
      <c r="K595" s="160" t="n">
        <f aca="false">TRUNC(IF(A595&lt;$A$427,$D$427*$R$12+$P$12,IF(A595&gt;$A$782,$D$782*$R$12+$P$12,D595*$R$12+$P$12)),2)</f>
        <v>175.88</v>
      </c>
      <c r="L595" s="163" t="n">
        <f aca="false">B595</f>
        <v>692</v>
      </c>
      <c r="M595" s="164" t="n">
        <f aca="false">A595</f>
        <v>580</v>
      </c>
      <c r="N595" s="165" t="n">
        <f aca="false">B595</f>
        <v>692</v>
      </c>
      <c r="O595" s="166" t="n">
        <f aca="false">A595</f>
        <v>580</v>
      </c>
      <c r="P595" s="24"/>
      <c r="Q595" s="196"/>
      <c r="R595" s="197"/>
      <c r="U595" s="171"/>
    </row>
    <row r="596" customFormat="false" ht="15.75" hidden="false" customHeight="true" outlineLevel="0" collapsed="false">
      <c r="A596" s="172" t="n">
        <v>580</v>
      </c>
      <c r="B596" s="173" t="n">
        <v>693</v>
      </c>
      <c r="C596" s="174" t="n">
        <f aca="false">ROUND($P$1*A596,2)</f>
        <v>34262.57</v>
      </c>
      <c r="D596" s="175" t="n">
        <f aca="false">TRUNC(C596/12,2)</f>
        <v>2855.21</v>
      </c>
      <c r="E596" s="176" t="n">
        <f aca="false">TRUNC(D596*$P$3,2)</f>
        <v>316.92</v>
      </c>
      <c r="F596" s="177" t="n">
        <f aca="false">TRUNC(IF(A596&lt;=$A$270,$D$270*$P$5,D596*$P$5),2)</f>
        <v>85.65</v>
      </c>
      <c r="G596" s="178" t="n">
        <f aca="false">TRUNC(IF(A596&lt;=$A$270,$D$270*$P$6,D596*$P$6),2)</f>
        <v>28.55</v>
      </c>
      <c r="H596" s="177" t="n">
        <f aca="false">TRUNC($P$9,2)</f>
        <v>2.29</v>
      </c>
      <c r="I596" s="177" t="n">
        <f aca="false">TRUNC(IF(A596&lt;$A$427,$D$427*$R$10+$P$10,IF(A596&gt;$A$782,$D$782*$R$10+$P$10,D596*$R$10+$P$10)),2)</f>
        <v>96.32</v>
      </c>
      <c r="J596" s="174" t="n">
        <f aca="false">TRUNC(IF(A596&lt;$A$427,($D$427*$R$11)+$P$11,IF(A596&gt;$A$782,$D$782*$R$11+$P$11,D596*$R$11+$P$11)),2)</f>
        <v>243.65</v>
      </c>
      <c r="K596" s="176" t="n">
        <f aca="false">TRUNC(IF(A596&lt;$A$427,$D$427*$R$12+$P$12,IF(A596&gt;$A$782,$D$782*$R$12+$P$12,D596*$R$12+$P$12)),2)</f>
        <v>175.88</v>
      </c>
      <c r="L596" s="179" t="n">
        <f aca="false">B596</f>
        <v>693</v>
      </c>
      <c r="M596" s="180" t="n">
        <f aca="false">A596</f>
        <v>580</v>
      </c>
      <c r="N596" s="181" t="n">
        <f aca="false">B596</f>
        <v>693</v>
      </c>
      <c r="O596" s="182" t="n">
        <f aca="false">A596</f>
        <v>580</v>
      </c>
      <c r="P596" s="24"/>
      <c r="Q596" s="196"/>
      <c r="R596" s="197"/>
      <c r="U596" s="171"/>
    </row>
    <row r="597" customFormat="false" ht="15.75" hidden="false" customHeight="true" outlineLevel="0" collapsed="false">
      <c r="A597" s="156" t="n">
        <v>581</v>
      </c>
      <c r="B597" s="157" t="n">
        <v>694</v>
      </c>
      <c r="C597" s="158" t="n">
        <f aca="false">ROUND($P$1*A597,2)</f>
        <v>34321.65</v>
      </c>
      <c r="D597" s="159" t="n">
        <f aca="false">TRUNC(C597/12,2)</f>
        <v>2860.13</v>
      </c>
      <c r="E597" s="160" t="n">
        <f aca="false">TRUNC(D597*$P$3,2)</f>
        <v>317.47</v>
      </c>
      <c r="F597" s="161" t="n">
        <f aca="false">TRUNC(IF(A597&lt;=$A$270,$D$270*$P$5,D597*$P$5),2)</f>
        <v>85.8</v>
      </c>
      <c r="G597" s="162" t="n">
        <f aca="false">TRUNC(IF(A597&lt;=$A$270,$D$270*$P$6,D597*$P$6),2)</f>
        <v>28.6</v>
      </c>
      <c r="H597" s="161" t="n">
        <f aca="false">TRUNC($P$9,2)</f>
        <v>2.29</v>
      </c>
      <c r="I597" s="161" t="n">
        <f aca="false">TRUNC(IF(A597&lt;$A$427,$D$427*$R$10+$P$10,IF(A597&gt;$A$782,$D$782*$R$10+$P$10,D597*$R$10+$P$10)),2)</f>
        <v>96.47</v>
      </c>
      <c r="J597" s="158" t="n">
        <f aca="false">TRUNC(IF(A597&lt;$A$427,($D$427*$R$11)+$P$11,IF(A597&gt;$A$782,$D$782*$R$11+$P$11,D597*$R$11+$P$11)),2)</f>
        <v>244.05</v>
      </c>
      <c r="K597" s="160" t="n">
        <f aca="false">TRUNC(IF(A597&lt;$A$427,$D$427*$R$12+$P$12,IF(A597&gt;$A$782,$D$782*$R$12+$P$12,D597*$R$12+$P$12)),2)</f>
        <v>176.17</v>
      </c>
      <c r="L597" s="163" t="n">
        <f aca="false">B597</f>
        <v>694</v>
      </c>
      <c r="M597" s="164" t="n">
        <f aca="false">A597</f>
        <v>581</v>
      </c>
      <c r="N597" s="165" t="n">
        <f aca="false">B597</f>
        <v>694</v>
      </c>
      <c r="O597" s="166" t="n">
        <f aca="false">A597</f>
        <v>581</v>
      </c>
      <c r="P597" s="24"/>
      <c r="Q597" s="196"/>
      <c r="R597" s="197"/>
      <c r="U597" s="171"/>
    </row>
    <row r="598" customFormat="false" ht="15.75" hidden="false" customHeight="true" outlineLevel="0" collapsed="false">
      <c r="A598" s="172" t="n">
        <v>582</v>
      </c>
      <c r="B598" s="173" t="n">
        <v>695</v>
      </c>
      <c r="C598" s="174" t="n">
        <f aca="false">ROUND($P$1*A598,2)</f>
        <v>34380.72</v>
      </c>
      <c r="D598" s="175" t="n">
        <f aca="false">TRUNC(C598/12,2)</f>
        <v>2865.06</v>
      </c>
      <c r="E598" s="176" t="n">
        <f aca="false">TRUNC(D598*$P$3,2)</f>
        <v>318.02</v>
      </c>
      <c r="F598" s="177" t="n">
        <f aca="false">TRUNC(IF(A598&lt;=$A$270,$D$270*$P$5,D598*$P$5),2)</f>
        <v>85.95</v>
      </c>
      <c r="G598" s="178" t="n">
        <f aca="false">TRUNC(IF(A598&lt;=$A$270,$D$270*$P$6,D598*$P$6),2)</f>
        <v>28.65</v>
      </c>
      <c r="H598" s="177" t="n">
        <f aca="false">TRUNC($P$9,2)</f>
        <v>2.29</v>
      </c>
      <c r="I598" s="177" t="n">
        <f aca="false">TRUNC(IF(A598&lt;$A$427,$D$427*$R$10+$P$10,IF(A598&gt;$A$782,$D$782*$R$10+$P$10,D598*$R$10+$P$10)),2)</f>
        <v>96.62</v>
      </c>
      <c r="J598" s="174" t="n">
        <f aca="false">TRUNC(IF(A598&lt;$A$427,($D$427*$R$11)+$P$11,IF(A598&gt;$A$782,$D$782*$R$11+$P$11,D598*$R$11+$P$11)),2)</f>
        <v>244.44</v>
      </c>
      <c r="K598" s="176" t="n">
        <f aca="false">TRUNC(IF(A598&lt;$A$427,$D$427*$R$12+$P$12,IF(A598&gt;$A$782,$D$782*$R$12+$P$12,D598*$R$12+$P$12)),2)</f>
        <v>176.47</v>
      </c>
      <c r="L598" s="179" t="n">
        <f aca="false">B598</f>
        <v>695</v>
      </c>
      <c r="M598" s="180" t="n">
        <f aca="false">A598</f>
        <v>582</v>
      </c>
      <c r="N598" s="181" t="n">
        <f aca="false">B598</f>
        <v>695</v>
      </c>
      <c r="O598" s="182" t="n">
        <f aca="false">A598</f>
        <v>582</v>
      </c>
      <c r="P598" s="24"/>
      <c r="Q598" s="25"/>
      <c r="R598" s="198"/>
      <c r="U598" s="171"/>
    </row>
    <row r="599" customFormat="false" ht="15.75" hidden="false" customHeight="true" outlineLevel="0" collapsed="false">
      <c r="A599" s="156" t="n">
        <v>583</v>
      </c>
      <c r="B599" s="157" t="n">
        <v>696</v>
      </c>
      <c r="C599" s="158" t="n">
        <f aca="false">ROUND($P$1*A599,2)</f>
        <v>34439.79</v>
      </c>
      <c r="D599" s="159" t="n">
        <f aca="false">TRUNC(C599/12,2)</f>
        <v>2869.98</v>
      </c>
      <c r="E599" s="160" t="n">
        <f aca="false">TRUNC(D599*$P$3,2)</f>
        <v>318.56</v>
      </c>
      <c r="F599" s="161" t="n">
        <f aca="false">TRUNC(IF(A599&lt;=$A$270,$D$270*$P$5,D599*$P$5),2)</f>
        <v>86.09</v>
      </c>
      <c r="G599" s="162" t="n">
        <f aca="false">TRUNC(IF(A599&lt;=$A$270,$D$270*$P$6,D599*$P$6),2)</f>
        <v>28.69</v>
      </c>
      <c r="H599" s="161" t="n">
        <f aca="false">TRUNC($P$9,2)</f>
        <v>2.29</v>
      </c>
      <c r="I599" s="161" t="n">
        <f aca="false">TRUNC(IF(A599&lt;$A$427,$D$427*$R$10+$P$10,IF(A599&gt;$A$782,$D$782*$R$10+$P$10,D599*$R$10+$P$10)),2)</f>
        <v>96.76</v>
      </c>
      <c r="J599" s="158" t="n">
        <f aca="false">TRUNC(IF(A599&lt;$A$427,($D$427*$R$11)+$P$11,IF(A599&gt;$A$782,$D$782*$R$11+$P$11,D599*$R$11+$P$11)),2)</f>
        <v>244.83</v>
      </c>
      <c r="K599" s="160" t="n">
        <f aca="false">TRUNC(IF(A599&lt;$A$427,$D$427*$R$12+$P$12,IF(A599&gt;$A$782,$D$782*$R$12+$P$12,D599*$R$12+$P$12)),2)</f>
        <v>176.76</v>
      </c>
      <c r="L599" s="163" t="n">
        <f aca="false">B599</f>
        <v>696</v>
      </c>
      <c r="M599" s="164" t="n">
        <f aca="false">A599</f>
        <v>583</v>
      </c>
      <c r="N599" s="165" t="n">
        <f aca="false">B599</f>
        <v>696</v>
      </c>
      <c r="O599" s="166" t="n">
        <f aca="false">A599</f>
        <v>583</v>
      </c>
      <c r="P599" s="199"/>
      <c r="Q599" s="199"/>
      <c r="R599" s="197"/>
      <c r="U599" s="171"/>
    </row>
    <row r="600" customFormat="false" ht="15.75" hidden="false" customHeight="true" outlineLevel="0" collapsed="false">
      <c r="A600" s="172" t="n">
        <v>583</v>
      </c>
      <c r="B600" s="173" t="n">
        <v>697</v>
      </c>
      <c r="C600" s="174" t="n">
        <f aca="false">ROUND($P$1*A600,2)</f>
        <v>34439.79</v>
      </c>
      <c r="D600" s="175" t="n">
        <f aca="false">TRUNC(C600/12,2)</f>
        <v>2869.98</v>
      </c>
      <c r="E600" s="176" t="n">
        <f aca="false">TRUNC(D600*$P$3,2)</f>
        <v>318.56</v>
      </c>
      <c r="F600" s="177" t="n">
        <f aca="false">TRUNC(IF(A600&lt;=$A$270,$D$270*$P$5,D600*$P$5),2)</f>
        <v>86.09</v>
      </c>
      <c r="G600" s="178" t="n">
        <f aca="false">TRUNC(IF(A600&lt;=$A$270,$D$270*$P$6,D600*$P$6),2)</f>
        <v>28.69</v>
      </c>
      <c r="H600" s="177" t="n">
        <f aca="false">TRUNC($P$9,2)</f>
        <v>2.29</v>
      </c>
      <c r="I600" s="177" t="n">
        <f aca="false">TRUNC(IF(A600&lt;$A$427,$D$427*$R$10+$P$10,IF(A600&gt;$A$782,$D$782*$R$10+$P$10,D600*$R$10+$P$10)),2)</f>
        <v>96.76</v>
      </c>
      <c r="J600" s="174" t="n">
        <f aca="false">TRUNC(IF(A600&lt;$A$427,($D$427*$R$11)+$P$11,IF(A600&gt;$A$782,$D$782*$R$11+$P$11,D600*$R$11+$P$11)),2)</f>
        <v>244.83</v>
      </c>
      <c r="K600" s="176" t="n">
        <f aca="false">TRUNC(IF(A600&lt;$A$427,$D$427*$R$12+$P$12,IF(A600&gt;$A$782,$D$782*$R$12+$P$12,D600*$R$12+$P$12)),2)</f>
        <v>176.76</v>
      </c>
      <c r="L600" s="179" t="n">
        <f aca="false">B600</f>
        <v>697</v>
      </c>
      <c r="M600" s="180" t="n">
        <f aca="false">A600</f>
        <v>583</v>
      </c>
      <c r="N600" s="181" t="n">
        <f aca="false">B600</f>
        <v>697</v>
      </c>
      <c r="O600" s="182" t="n">
        <f aca="false">A600</f>
        <v>583</v>
      </c>
      <c r="P600" s="24"/>
      <c r="Q600" s="196"/>
      <c r="R600" s="197"/>
      <c r="U600" s="171"/>
    </row>
    <row r="601" customFormat="false" ht="15.75" hidden="false" customHeight="true" outlineLevel="0" collapsed="false">
      <c r="A601" s="156" t="n">
        <v>584</v>
      </c>
      <c r="B601" s="157" t="n">
        <v>698</v>
      </c>
      <c r="C601" s="158" t="n">
        <f aca="false">ROUND($P$1*A601,2)</f>
        <v>34498.87</v>
      </c>
      <c r="D601" s="159" t="n">
        <f aca="false">TRUNC(C601/12,2)</f>
        <v>2874.9</v>
      </c>
      <c r="E601" s="160" t="n">
        <f aca="false">TRUNC(D601*$P$3,2)</f>
        <v>319.11</v>
      </c>
      <c r="F601" s="161" t="n">
        <f aca="false">TRUNC(IF(A601&lt;=$A$270,$D$270*$P$5,D601*$P$5),2)</f>
        <v>86.24</v>
      </c>
      <c r="G601" s="162" t="n">
        <f aca="false">TRUNC(IF(A601&lt;=$A$270,$D$270*$P$6,D601*$P$6),2)</f>
        <v>28.74</v>
      </c>
      <c r="H601" s="161" t="n">
        <f aca="false">TRUNC($P$9,2)</f>
        <v>2.29</v>
      </c>
      <c r="I601" s="161" t="n">
        <f aca="false">TRUNC(IF(A601&lt;$A$427,$D$427*$R$10+$P$10,IF(A601&gt;$A$782,$D$782*$R$10+$P$10,D601*$R$10+$P$10)),2)</f>
        <v>96.91</v>
      </c>
      <c r="J601" s="158" t="n">
        <f aca="false">TRUNC(IF(A601&lt;$A$427,($D$427*$R$11)+$P$11,IF(A601&gt;$A$782,$D$782*$R$11+$P$11,D601*$R$11+$P$11)),2)</f>
        <v>245.23</v>
      </c>
      <c r="K601" s="160" t="n">
        <f aca="false">TRUNC(IF(A601&lt;$A$427,$D$427*$R$12+$P$12,IF(A601&gt;$A$782,$D$782*$R$12+$P$12,D601*$R$12+$P$12)),2)</f>
        <v>177.06</v>
      </c>
      <c r="L601" s="163" t="n">
        <f aca="false">B601</f>
        <v>698</v>
      </c>
      <c r="M601" s="164" t="n">
        <f aca="false">A601</f>
        <v>584</v>
      </c>
      <c r="N601" s="165" t="n">
        <f aca="false">B601</f>
        <v>698</v>
      </c>
      <c r="O601" s="166" t="n">
        <f aca="false">A601</f>
        <v>584</v>
      </c>
      <c r="P601" s="24"/>
      <c r="Q601" s="196"/>
      <c r="R601" s="197"/>
      <c r="U601" s="171"/>
    </row>
    <row r="602" customFormat="false" ht="15.75" hidden="false" customHeight="true" outlineLevel="0" collapsed="false">
      <c r="A602" s="172" t="n">
        <v>585</v>
      </c>
      <c r="B602" s="173" t="n">
        <v>699</v>
      </c>
      <c r="C602" s="174" t="n">
        <f aca="false">ROUND($P$1*A602,2)</f>
        <v>34557.94</v>
      </c>
      <c r="D602" s="175" t="n">
        <f aca="false">TRUNC(C602/12,2)</f>
        <v>2879.82</v>
      </c>
      <c r="E602" s="176" t="n">
        <f aca="false">TRUNC(D602*$P$3,2)</f>
        <v>319.66</v>
      </c>
      <c r="F602" s="177" t="n">
        <f aca="false">TRUNC(IF(A602&lt;=$A$270,$D$270*$P$5,D602*$P$5),2)</f>
        <v>86.39</v>
      </c>
      <c r="G602" s="178" t="n">
        <f aca="false">TRUNC(IF(A602&lt;=$A$270,$D$270*$P$6,D602*$P$6),2)</f>
        <v>28.79</v>
      </c>
      <c r="H602" s="177" t="n">
        <f aca="false">TRUNC($P$9,2)</f>
        <v>2.29</v>
      </c>
      <c r="I602" s="177" t="n">
        <f aca="false">TRUNC(IF(A602&lt;$A$427,$D$427*$R$10+$P$10,IF(A602&gt;$A$782,$D$782*$R$10+$P$10,D602*$R$10+$P$10)),2)</f>
        <v>97.06</v>
      </c>
      <c r="J602" s="174" t="n">
        <f aca="false">TRUNC(IF(A602&lt;$A$427,($D$427*$R$11)+$P$11,IF(A602&gt;$A$782,$D$782*$R$11+$P$11,D602*$R$11+$P$11)),2)</f>
        <v>245.62</v>
      </c>
      <c r="K602" s="176" t="n">
        <f aca="false">TRUNC(IF(A602&lt;$A$427,$D$427*$R$12+$P$12,IF(A602&gt;$A$782,$D$782*$R$12+$P$12,D602*$R$12+$P$12)),2)</f>
        <v>177.35</v>
      </c>
      <c r="L602" s="179" t="n">
        <f aca="false">B602</f>
        <v>699</v>
      </c>
      <c r="M602" s="180" t="n">
        <f aca="false">A602</f>
        <v>585</v>
      </c>
      <c r="N602" s="181" t="n">
        <f aca="false">B602</f>
        <v>699</v>
      </c>
      <c r="O602" s="182" t="n">
        <f aca="false">A602</f>
        <v>585</v>
      </c>
      <c r="P602" s="24"/>
      <c r="Q602" s="196"/>
      <c r="R602" s="197"/>
      <c r="U602" s="171"/>
    </row>
    <row r="603" customFormat="false" ht="15.75" hidden="false" customHeight="true" outlineLevel="0" collapsed="false">
      <c r="A603" s="156" t="n">
        <v>586</v>
      </c>
      <c r="B603" s="157" t="n">
        <v>700</v>
      </c>
      <c r="C603" s="158" t="n">
        <f aca="false">ROUND($P$1*A603,2)</f>
        <v>34617.01</v>
      </c>
      <c r="D603" s="159" t="n">
        <f aca="false">TRUNC(C603/12,2)</f>
        <v>2884.75</v>
      </c>
      <c r="E603" s="160" t="n">
        <f aca="false">TRUNC(D603*$P$3,2)</f>
        <v>320.2</v>
      </c>
      <c r="F603" s="161" t="n">
        <f aca="false">TRUNC(IF(A603&lt;=$A$270,$D$270*$P$5,D603*$P$5),2)</f>
        <v>86.54</v>
      </c>
      <c r="G603" s="162" t="n">
        <f aca="false">TRUNC(IF(A603&lt;=$A$270,$D$270*$P$6,D603*$P$6),2)</f>
        <v>28.84</v>
      </c>
      <c r="H603" s="161" t="n">
        <f aca="false">TRUNC($P$9,2)</f>
        <v>2.29</v>
      </c>
      <c r="I603" s="161" t="n">
        <f aca="false">TRUNC(IF(A603&lt;$A$427,$D$427*$R$10+$P$10,IF(A603&gt;$A$782,$D$782*$R$10+$P$10,D603*$R$10+$P$10)),2)</f>
        <v>97.21</v>
      </c>
      <c r="J603" s="158" t="n">
        <f aca="false">TRUNC(IF(A603&lt;$A$427,($D$427*$R$11)+$P$11,IF(A603&gt;$A$782,$D$782*$R$11+$P$11,D603*$R$11+$P$11)),2)</f>
        <v>246.02</v>
      </c>
      <c r="K603" s="160" t="n">
        <f aca="false">TRUNC(IF(A603&lt;$A$427,$D$427*$R$12+$P$12,IF(A603&gt;$A$782,$D$782*$R$12+$P$12,D603*$R$12+$P$12)),2)</f>
        <v>177.65</v>
      </c>
      <c r="L603" s="163" t="n">
        <f aca="false">B603</f>
        <v>700</v>
      </c>
      <c r="M603" s="164" t="n">
        <f aca="false">A603</f>
        <v>586</v>
      </c>
      <c r="N603" s="165" t="n">
        <f aca="false">B603</f>
        <v>700</v>
      </c>
      <c r="O603" s="166" t="n">
        <f aca="false">A603</f>
        <v>586</v>
      </c>
      <c r="P603" s="24"/>
      <c r="Q603" s="196"/>
      <c r="R603" s="197"/>
      <c r="U603" s="171"/>
    </row>
    <row r="604" customFormat="false" ht="15.75" hidden="false" customHeight="true" outlineLevel="0" collapsed="false">
      <c r="A604" s="172" t="n">
        <v>587</v>
      </c>
      <c r="B604" s="173" t="n">
        <v>701</v>
      </c>
      <c r="C604" s="174" t="n">
        <f aca="false">ROUND($P$1*A604,2)</f>
        <v>34676.09</v>
      </c>
      <c r="D604" s="175" t="n">
        <f aca="false">TRUNC(C604/12,2)</f>
        <v>2889.67</v>
      </c>
      <c r="E604" s="176" t="n">
        <f aca="false">TRUNC(D604*$P$3,2)</f>
        <v>320.75</v>
      </c>
      <c r="F604" s="177" t="n">
        <f aca="false">TRUNC(IF(A604&lt;=$A$270,$D$270*$P$5,D604*$P$5),2)</f>
        <v>86.69</v>
      </c>
      <c r="G604" s="178" t="n">
        <f aca="false">TRUNC(IF(A604&lt;=$A$270,$D$270*$P$6,D604*$P$6),2)</f>
        <v>28.89</v>
      </c>
      <c r="H604" s="177" t="n">
        <f aca="false">TRUNC($P$9,2)</f>
        <v>2.29</v>
      </c>
      <c r="I604" s="177" t="n">
        <f aca="false">TRUNC(IF(A604&lt;$A$427,$D$427*$R$10+$P$10,IF(A604&gt;$A$782,$D$782*$R$10+$P$10,D604*$R$10+$P$10)),2)</f>
        <v>97.36</v>
      </c>
      <c r="J604" s="174" t="n">
        <f aca="false">TRUNC(IF(A604&lt;$A$427,($D$427*$R$11)+$P$11,IF(A604&gt;$A$782,$D$782*$R$11+$P$11,D604*$R$11+$P$11)),2)</f>
        <v>246.41</v>
      </c>
      <c r="K604" s="176" t="n">
        <f aca="false">TRUNC(IF(A604&lt;$A$427,$D$427*$R$12+$P$12,IF(A604&gt;$A$782,$D$782*$R$12+$P$12,D604*$R$12+$P$12)),2)</f>
        <v>177.95</v>
      </c>
      <c r="L604" s="179" t="n">
        <f aca="false">B604</f>
        <v>701</v>
      </c>
      <c r="M604" s="180" t="n">
        <f aca="false">A604</f>
        <v>587</v>
      </c>
      <c r="N604" s="181" t="n">
        <f aca="false">B604</f>
        <v>701</v>
      </c>
      <c r="O604" s="182" t="n">
        <f aca="false">A604</f>
        <v>587</v>
      </c>
      <c r="P604" s="24"/>
      <c r="Q604" s="196"/>
      <c r="R604" s="197"/>
      <c r="U604" s="171"/>
    </row>
    <row r="605" customFormat="false" ht="15.75" hidden="false" customHeight="true" outlineLevel="0" collapsed="false">
      <c r="A605" s="156" t="n">
        <v>588</v>
      </c>
      <c r="B605" s="157" t="n">
        <v>702</v>
      </c>
      <c r="C605" s="158" t="n">
        <f aca="false">ROUND($P$1*A605,2)</f>
        <v>34735.16</v>
      </c>
      <c r="D605" s="159" t="n">
        <f aca="false">TRUNC(C605/12,2)</f>
        <v>2894.59</v>
      </c>
      <c r="E605" s="160" t="n">
        <f aca="false">TRUNC(D605*$P$3,2)</f>
        <v>321.29</v>
      </c>
      <c r="F605" s="161" t="n">
        <f aca="false">TRUNC(IF(A605&lt;=$A$270,$D$270*$P$5,D605*$P$5),2)</f>
        <v>86.83</v>
      </c>
      <c r="G605" s="162" t="n">
        <f aca="false">TRUNC(IF(A605&lt;=$A$270,$D$270*$P$6,D605*$P$6),2)</f>
        <v>28.94</v>
      </c>
      <c r="H605" s="161" t="n">
        <f aca="false">TRUNC($P$9,2)</f>
        <v>2.29</v>
      </c>
      <c r="I605" s="161" t="n">
        <f aca="false">TRUNC(IF(A605&lt;$A$427,$D$427*$R$10+$P$10,IF(A605&gt;$A$782,$D$782*$R$10+$P$10,D605*$R$10+$P$10)),2)</f>
        <v>97.5</v>
      </c>
      <c r="J605" s="158" t="n">
        <f aca="false">TRUNC(IF(A605&lt;$A$427,($D$427*$R$11)+$P$11,IF(A605&gt;$A$782,$D$782*$R$11+$P$11,D605*$R$11+$P$11)),2)</f>
        <v>246.8</v>
      </c>
      <c r="K605" s="160" t="n">
        <f aca="false">TRUNC(IF(A605&lt;$A$427,$D$427*$R$12+$P$12,IF(A605&gt;$A$782,$D$782*$R$12+$P$12,D605*$R$12+$P$12)),2)</f>
        <v>178.24</v>
      </c>
      <c r="L605" s="163" t="n">
        <f aca="false">B605</f>
        <v>702</v>
      </c>
      <c r="M605" s="164" t="n">
        <f aca="false">A605</f>
        <v>588</v>
      </c>
      <c r="N605" s="165" t="n">
        <f aca="false">B605</f>
        <v>702</v>
      </c>
      <c r="O605" s="166" t="n">
        <f aca="false">A605</f>
        <v>588</v>
      </c>
      <c r="P605" s="24"/>
      <c r="Q605" s="196"/>
      <c r="R605" s="197"/>
      <c r="U605" s="171"/>
    </row>
    <row r="606" customFormat="false" ht="15.75" hidden="false" customHeight="true" outlineLevel="0" collapsed="false">
      <c r="A606" s="172" t="n">
        <v>589</v>
      </c>
      <c r="B606" s="173" t="n">
        <v>703</v>
      </c>
      <c r="C606" s="174" t="n">
        <f aca="false">ROUND($P$1*A606,2)</f>
        <v>34794.23</v>
      </c>
      <c r="D606" s="175" t="n">
        <f aca="false">TRUNC(C606/12,2)</f>
        <v>2899.51</v>
      </c>
      <c r="E606" s="176" t="n">
        <f aca="false">TRUNC(D606*$P$3,2)</f>
        <v>321.84</v>
      </c>
      <c r="F606" s="177" t="n">
        <f aca="false">TRUNC(IF(A606&lt;=$A$270,$D$270*$P$5,D606*$P$5),2)</f>
        <v>86.98</v>
      </c>
      <c r="G606" s="178" t="n">
        <f aca="false">TRUNC(IF(A606&lt;=$A$270,$D$270*$P$6,D606*$P$6),2)</f>
        <v>28.99</v>
      </c>
      <c r="H606" s="177" t="n">
        <f aca="false">TRUNC($P$9,2)</f>
        <v>2.29</v>
      </c>
      <c r="I606" s="177" t="n">
        <f aca="false">TRUNC(IF(A606&lt;$A$427,$D$427*$R$10+$P$10,IF(A606&gt;$A$782,$D$782*$R$10+$P$10,D606*$R$10+$P$10)),2)</f>
        <v>97.65</v>
      </c>
      <c r="J606" s="174" t="n">
        <f aca="false">TRUNC(IF(A606&lt;$A$427,($D$427*$R$11)+$P$11,IF(A606&gt;$A$782,$D$782*$R$11+$P$11,D606*$R$11+$P$11)),2)</f>
        <v>247.2</v>
      </c>
      <c r="K606" s="176" t="n">
        <f aca="false">TRUNC(IF(A606&lt;$A$427,$D$427*$R$12+$P$12,IF(A606&gt;$A$782,$D$782*$R$12+$P$12,D606*$R$12+$P$12)),2)</f>
        <v>178.54</v>
      </c>
      <c r="L606" s="179" t="n">
        <f aca="false">B606</f>
        <v>703</v>
      </c>
      <c r="M606" s="180" t="n">
        <f aca="false">A606</f>
        <v>589</v>
      </c>
      <c r="N606" s="181" t="n">
        <f aca="false">B606</f>
        <v>703</v>
      </c>
      <c r="O606" s="182" t="n">
        <f aca="false">A606</f>
        <v>589</v>
      </c>
      <c r="P606" s="24"/>
      <c r="Q606" s="196"/>
      <c r="R606" s="197"/>
      <c r="U606" s="171"/>
    </row>
    <row r="607" customFormat="false" ht="15.75" hidden="false" customHeight="true" outlineLevel="0" collapsed="false">
      <c r="A607" s="156" t="n">
        <v>589</v>
      </c>
      <c r="B607" s="157" t="n">
        <v>704</v>
      </c>
      <c r="C607" s="158" t="n">
        <f aca="false">ROUND($P$1*A607,2)</f>
        <v>34794.23</v>
      </c>
      <c r="D607" s="159" t="n">
        <f aca="false">TRUNC(C607/12,2)</f>
        <v>2899.51</v>
      </c>
      <c r="E607" s="160" t="n">
        <f aca="false">TRUNC(D607*$P$3,2)</f>
        <v>321.84</v>
      </c>
      <c r="F607" s="161" t="n">
        <f aca="false">TRUNC(IF(A607&lt;=$A$270,$D$270*$P$5,D607*$P$5),2)</f>
        <v>86.98</v>
      </c>
      <c r="G607" s="162" t="n">
        <f aca="false">TRUNC(IF(A607&lt;=$A$270,$D$270*$P$6,D607*$P$6),2)</f>
        <v>28.99</v>
      </c>
      <c r="H607" s="161" t="n">
        <f aca="false">TRUNC($P$9,2)</f>
        <v>2.29</v>
      </c>
      <c r="I607" s="161" t="n">
        <f aca="false">TRUNC(IF(A607&lt;$A$427,$D$427*$R$10+$P$10,IF(A607&gt;$A$782,$D$782*$R$10+$P$10,D607*$R$10+$P$10)),2)</f>
        <v>97.65</v>
      </c>
      <c r="J607" s="158" t="n">
        <f aca="false">TRUNC(IF(A607&lt;$A$427,($D$427*$R$11)+$P$11,IF(A607&gt;$A$782,$D$782*$R$11+$P$11,D607*$R$11+$P$11)),2)</f>
        <v>247.2</v>
      </c>
      <c r="K607" s="160" t="n">
        <f aca="false">TRUNC(IF(A607&lt;$A$427,$D$427*$R$12+$P$12,IF(A607&gt;$A$782,$D$782*$R$12+$P$12,D607*$R$12+$P$12)),2)</f>
        <v>178.54</v>
      </c>
      <c r="L607" s="163" t="n">
        <f aca="false">B607</f>
        <v>704</v>
      </c>
      <c r="M607" s="164" t="n">
        <f aca="false">A607</f>
        <v>589</v>
      </c>
      <c r="N607" s="165" t="n">
        <f aca="false">B607</f>
        <v>704</v>
      </c>
      <c r="O607" s="166" t="n">
        <f aca="false">A607</f>
        <v>589</v>
      </c>
      <c r="P607" s="24"/>
      <c r="Q607" s="196"/>
      <c r="R607" s="197"/>
      <c r="U607" s="171"/>
    </row>
    <row r="608" customFormat="false" ht="15.75" hidden="false" customHeight="true" outlineLevel="0" collapsed="false">
      <c r="A608" s="172" t="n">
        <v>590</v>
      </c>
      <c r="B608" s="173" t="n">
        <v>705</v>
      </c>
      <c r="C608" s="174" t="n">
        <f aca="false">ROUND($P$1*A608,2)</f>
        <v>34853.31</v>
      </c>
      <c r="D608" s="175" t="n">
        <f aca="false">TRUNC(C608/12,2)</f>
        <v>2904.44</v>
      </c>
      <c r="E608" s="176" t="n">
        <f aca="false">TRUNC(D608*$P$3,2)</f>
        <v>322.39</v>
      </c>
      <c r="F608" s="177" t="n">
        <f aca="false">TRUNC(IF(A608&lt;=$A$270,$D$270*$P$5,D608*$P$5),2)</f>
        <v>87.13</v>
      </c>
      <c r="G608" s="178" t="n">
        <f aca="false">TRUNC(IF(A608&lt;=$A$270,$D$270*$P$6,D608*$P$6),2)</f>
        <v>29.04</v>
      </c>
      <c r="H608" s="177" t="n">
        <f aca="false">TRUNC($P$9,2)</f>
        <v>2.29</v>
      </c>
      <c r="I608" s="177" t="n">
        <f aca="false">TRUNC(IF(A608&lt;$A$427,$D$427*$R$10+$P$10,IF(A608&gt;$A$782,$D$782*$R$10+$P$10,D608*$R$10+$P$10)),2)</f>
        <v>97.8</v>
      </c>
      <c r="J608" s="174" t="n">
        <f aca="false">TRUNC(IF(A608&lt;$A$427,($D$427*$R$11)+$P$11,IF(A608&gt;$A$782,$D$782*$R$11+$P$11,D608*$R$11+$P$11)),2)</f>
        <v>247.59</v>
      </c>
      <c r="K608" s="176" t="n">
        <f aca="false">TRUNC(IF(A608&lt;$A$427,$D$427*$R$12+$P$12,IF(A608&gt;$A$782,$D$782*$R$12+$P$12,D608*$R$12+$P$12)),2)</f>
        <v>178.83</v>
      </c>
      <c r="L608" s="179" t="n">
        <f aca="false">B608</f>
        <v>705</v>
      </c>
      <c r="M608" s="180" t="n">
        <f aca="false">A608</f>
        <v>590</v>
      </c>
      <c r="N608" s="181" t="n">
        <f aca="false">B608</f>
        <v>705</v>
      </c>
      <c r="O608" s="182" t="n">
        <f aca="false">A608</f>
        <v>590</v>
      </c>
      <c r="P608" s="24"/>
      <c r="Q608" s="196"/>
      <c r="R608" s="197"/>
      <c r="U608" s="171"/>
    </row>
    <row r="609" customFormat="false" ht="15.75" hidden="false" customHeight="true" outlineLevel="0" collapsed="false">
      <c r="A609" s="156" t="n">
        <v>591</v>
      </c>
      <c r="B609" s="157" t="n">
        <v>706</v>
      </c>
      <c r="C609" s="158" t="n">
        <f aca="false">ROUND($P$1*A609,2)</f>
        <v>34912.38</v>
      </c>
      <c r="D609" s="159" t="n">
        <f aca="false">TRUNC(C609/12,2)</f>
        <v>2909.36</v>
      </c>
      <c r="E609" s="160" t="n">
        <f aca="false">TRUNC(D609*$P$3,2)</f>
        <v>322.93</v>
      </c>
      <c r="F609" s="161" t="n">
        <f aca="false">TRUNC(IF(A609&lt;=$A$270,$D$270*$P$5,D609*$P$5),2)</f>
        <v>87.28</v>
      </c>
      <c r="G609" s="162" t="n">
        <f aca="false">TRUNC(IF(A609&lt;=$A$270,$D$270*$P$6,D609*$P$6),2)</f>
        <v>29.09</v>
      </c>
      <c r="H609" s="161" t="n">
        <f aca="false">TRUNC($P$9,2)</f>
        <v>2.29</v>
      </c>
      <c r="I609" s="161" t="n">
        <f aca="false">TRUNC(IF(A609&lt;$A$427,$D$427*$R$10+$P$10,IF(A609&gt;$A$782,$D$782*$R$10+$P$10,D609*$R$10+$P$10)),2)</f>
        <v>97.95</v>
      </c>
      <c r="J609" s="158" t="n">
        <f aca="false">TRUNC(IF(A609&lt;$A$427,($D$427*$R$11)+$P$11,IF(A609&gt;$A$782,$D$782*$R$11+$P$11,D609*$R$11+$P$11)),2)</f>
        <v>247.98</v>
      </c>
      <c r="K609" s="160" t="n">
        <f aca="false">TRUNC(IF(A609&lt;$A$427,$D$427*$R$12+$P$12,IF(A609&gt;$A$782,$D$782*$R$12+$P$12,D609*$R$12+$P$12)),2)</f>
        <v>179.13</v>
      </c>
      <c r="L609" s="163" t="n">
        <f aca="false">B609</f>
        <v>706</v>
      </c>
      <c r="M609" s="164" t="n">
        <f aca="false">A609</f>
        <v>591</v>
      </c>
      <c r="N609" s="165" t="n">
        <f aca="false">B609</f>
        <v>706</v>
      </c>
      <c r="O609" s="166" t="n">
        <f aca="false">A609</f>
        <v>591</v>
      </c>
      <c r="P609" s="24"/>
      <c r="Q609" s="196"/>
      <c r="R609" s="197"/>
      <c r="U609" s="171"/>
    </row>
    <row r="610" customFormat="false" ht="15.75" hidden="false" customHeight="true" outlineLevel="0" collapsed="false">
      <c r="A610" s="172" t="n">
        <v>592</v>
      </c>
      <c r="B610" s="173" t="n">
        <v>707</v>
      </c>
      <c r="C610" s="174" t="n">
        <f aca="false">ROUND($P$1*A610,2)</f>
        <v>34971.45</v>
      </c>
      <c r="D610" s="175" t="n">
        <f aca="false">TRUNC(C610/12,2)</f>
        <v>2914.28</v>
      </c>
      <c r="E610" s="176" t="n">
        <f aca="false">TRUNC(D610*$P$3,2)</f>
        <v>323.48</v>
      </c>
      <c r="F610" s="177" t="n">
        <f aca="false">TRUNC(IF(A610&lt;=$A$270,$D$270*$P$5,D610*$P$5),2)</f>
        <v>87.42</v>
      </c>
      <c r="G610" s="178" t="n">
        <f aca="false">TRUNC(IF(A610&lt;=$A$270,$D$270*$P$6,D610*$P$6),2)</f>
        <v>29.14</v>
      </c>
      <c r="H610" s="177" t="n">
        <f aca="false">TRUNC($P$9,2)</f>
        <v>2.29</v>
      </c>
      <c r="I610" s="177" t="n">
        <f aca="false">TRUNC(IF(A610&lt;$A$427,$D$427*$R$10+$P$10,IF(A610&gt;$A$782,$D$782*$R$10+$P$10,D610*$R$10+$P$10)),2)</f>
        <v>98.09</v>
      </c>
      <c r="J610" s="174" t="n">
        <f aca="false">TRUNC(IF(A610&lt;$A$427,($D$427*$R$11)+$P$11,IF(A610&gt;$A$782,$D$782*$R$11+$P$11,D610*$R$11+$P$11)),2)</f>
        <v>248.38</v>
      </c>
      <c r="K610" s="176" t="n">
        <f aca="false">TRUNC(IF(A610&lt;$A$427,$D$427*$R$12+$P$12,IF(A610&gt;$A$782,$D$782*$R$12+$P$12,D610*$R$12+$P$12)),2)</f>
        <v>179.42</v>
      </c>
      <c r="L610" s="179" t="n">
        <f aca="false">B610</f>
        <v>707</v>
      </c>
      <c r="M610" s="180" t="n">
        <f aca="false">A610</f>
        <v>592</v>
      </c>
      <c r="N610" s="181" t="n">
        <f aca="false">B610</f>
        <v>707</v>
      </c>
      <c r="O610" s="182" t="n">
        <f aca="false">A610</f>
        <v>592</v>
      </c>
      <c r="P610" s="24"/>
      <c r="Q610" s="196"/>
      <c r="R610" s="197"/>
      <c r="U610" s="171"/>
    </row>
    <row r="611" customFormat="false" ht="15.75" hidden="false" customHeight="true" outlineLevel="0" collapsed="false">
      <c r="A611" s="156" t="n">
        <v>592</v>
      </c>
      <c r="B611" s="157" t="n">
        <v>708</v>
      </c>
      <c r="C611" s="158" t="n">
        <f aca="false">ROUND($P$1*A611,2)</f>
        <v>34971.45</v>
      </c>
      <c r="D611" s="159" t="n">
        <f aca="false">TRUNC(C611/12,2)</f>
        <v>2914.28</v>
      </c>
      <c r="E611" s="160" t="n">
        <f aca="false">TRUNC(D611*$P$3,2)</f>
        <v>323.48</v>
      </c>
      <c r="F611" s="161" t="n">
        <f aca="false">TRUNC(IF(A611&lt;=$A$270,$D$270*$P$5,D611*$P$5),2)</f>
        <v>87.42</v>
      </c>
      <c r="G611" s="162" t="n">
        <f aca="false">TRUNC(IF(A611&lt;=$A$270,$D$270*$P$6,D611*$P$6),2)</f>
        <v>29.14</v>
      </c>
      <c r="H611" s="161" t="n">
        <f aca="false">TRUNC($P$9,2)</f>
        <v>2.29</v>
      </c>
      <c r="I611" s="161" t="n">
        <f aca="false">TRUNC(IF(A611&lt;$A$427,$D$427*$R$10+$P$10,IF(A611&gt;$A$782,$D$782*$R$10+$P$10,D611*$R$10+$P$10)),2)</f>
        <v>98.09</v>
      </c>
      <c r="J611" s="158" t="n">
        <f aca="false">TRUNC(IF(A611&lt;$A$427,($D$427*$R$11)+$P$11,IF(A611&gt;$A$782,$D$782*$R$11+$P$11,D611*$R$11+$P$11)),2)</f>
        <v>248.38</v>
      </c>
      <c r="K611" s="160" t="n">
        <f aca="false">TRUNC(IF(A611&lt;$A$427,$D$427*$R$12+$P$12,IF(A611&gt;$A$782,$D$782*$R$12+$P$12,D611*$R$12+$P$12)),2)</f>
        <v>179.42</v>
      </c>
      <c r="L611" s="163" t="n">
        <f aca="false">B611</f>
        <v>708</v>
      </c>
      <c r="M611" s="164" t="n">
        <f aca="false">A611</f>
        <v>592</v>
      </c>
      <c r="N611" s="165" t="n">
        <f aca="false">B611</f>
        <v>708</v>
      </c>
      <c r="O611" s="166" t="n">
        <f aca="false">A611</f>
        <v>592</v>
      </c>
      <c r="P611" s="24"/>
      <c r="Q611" s="196"/>
      <c r="R611" s="197"/>
      <c r="U611" s="171"/>
    </row>
    <row r="612" customFormat="false" ht="15.75" hidden="false" customHeight="true" outlineLevel="0" collapsed="false">
      <c r="A612" s="172" t="n">
        <v>593</v>
      </c>
      <c r="B612" s="173" t="n">
        <v>709</v>
      </c>
      <c r="C612" s="174" t="n">
        <f aca="false">ROUND($P$1*A612,2)</f>
        <v>35030.53</v>
      </c>
      <c r="D612" s="175" t="n">
        <f aca="false">TRUNC(C612/12,2)</f>
        <v>2919.21</v>
      </c>
      <c r="E612" s="176" t="n">
        <f aca="false">TRUNC(D612*$P$3,2)</f>
        <v>324.03</v>
      </c>
      <c r="F612" s="177" t="n">
        <f aca="false">TRUNC(IF(A612&lt;=$A$270,$D$270*$P$5,D612*$P$5),2)</f>
        <v>87.57</v>
      </c>
      <c r="G612" s="178" t="n">
        <f aca="false">TRUNC(IF(A612&lt;=$A$270,$D$270*$P$6,D612*$P$6),2)</f>
        <v>29.19</v>
      </c>
      <c r="H612" s="177" t="n">
        <f aca="false">TRUNC($P$9,2)</f>
        <v>2.29</v>
      </c>
      <c r="I612" s="177" t="n">
        <f aca="false">TRUNC(IF(A612&lt;$A$427,$D$427*$R$10+$P$10,IF(A612&gt;$A$782,$D$782*$R$10+$P$10,D612*$R$10+$P$10)),2)</f>
        <v>98.24</v>
      </c>
      <c r="J612" s="174" t="n">
        <f aca="false">TRUNC(IF(A612&lt;$A$427,($D$427*$R$11)+$P$11,IF(A612&gt;$A$782,$D$782*$R$11+$P$11,D612*$R$11+$P$11)),2)</f>
        <v>248.77</v>
      </c>
      <c r="K612" s="176" t="n">
        <f aca="false">TRUNC(IF(A612&lt;$A$427,$D$427*$R$12+$P$12,IF(A612&gt;$A$782,$D$782*$R$12+$P$12,D612*$R$12+$P$12)),2)</f>
        <v>179.72</v>
      </c>
      <c r="L612" s="179" t="n">
        <f aca="false">B612</f>
        <v>709</v>
      </c>
      <c r="M612" s="180" t="n">
        <f aca="false">A612</f>
        <v>593</v>
      </c>
      <c r="N612" s="181" t="n">
        <f aca="false">B612</f>
        <v>709</v>
      </c>
      <c r="O612" s="182" t="n">
        <f aca="false">A612</f>
        <v>593</v>
      </c>
      <c r="P612" s="24"/>
      <c r="Q612" s="196"/>
      <c r="R612" s="197"/>
      <c r="U612" s="171"/>
    </row>
    <row r="613" customFormat="false" ht="15.75" hidden="false" customHeight="true" outlineLevel="0" collapsed="false">
      <c r="A613" s="156" t="n">
        <v>594</v>
      </c>
      <c r="B613" s="157" t="n">
        <v>710</v>
      </c>
      <c r="C613" s="158" t="n">
        <f aca="false">ROUND($P$1*A613,2)</f>
        <v>35089.6</v>
      </c>
      <c r="D613" s="159" t="n">
        <f aca="false">TRUNC(C613/12,2)</f>
        <v>2924.13</v>
      </c>
      <c r="E613" s="160" t="n">
        <f aca="false">TRUNC(D613*$P$3,2)</f>
        <v>324.57</v>
      </c>
      <c r="F613" s="161" t="n">
        <f aca="false">TRUNC(IF(A613&lt;=$A$270,$D$270*$P$5,D613*$P$5),2)</f>
        <v>87.72</v>
      </c>
      <c r="G613" s="162" t="n">
        <f aca="false">TRUNC(IF(A613&lt;=$A$270,$D$270*$P$6,D613*$P$6),2)</f>
        <v>29.24</v>
      </c>
      <c r="H613" s="161" t="n">
        <f aca="false">TRUNC($P$9,2)</f>
        <v>2.29</v>
      </c>
      <c r="I613" s="161" t="n">
        <f aca="false">TRUNC(IF(A613&lt;$A$427,$D$427*$R$10+$P$10,IF(A613&gt;$A$782,$D$782*$R$10+$P$10,D613*$R$10+$P$10)),2)</f>
        <v>98.39</v>
      </c>
      <c r="J613" s="158" t="n">
        <f aca="false">TRUNC(IF(A613&lt;$A$427,($D$427*$R$11)+$P$11,IF(A613&gt;$A$782,$D$782*$R$11+$P$11,D613*$R$11+$P$11)),2)</f>
        <v>249.17</v>
      </c>
      <c r="K613" s="160" t="n">
        <f aca="false">TRUNC(IF(A613&lt;$A$427,$D$427*$R$12+$P$12,IF(A613&gt;$A$782,$D$782*$R$12+$P$12,D613*$R$12+$P$12)),2)</f>
        <v>180.01</v>
      </c>
      <c r="L613" s="163" t="n">
        <f aca="false">B613</f>
        <v>710</v>
      </c>
      <c r="M613" s="164" t="n">
        <f aca="false">A613</f>
        <v>594</v>
      </c>
      <c r="N613" s="165" t="n">
        <f aca="false">B613</f>
        <v>710</v>
      </c>
      <c r="O613" s="166" t="n">
        <f aca="false">A613</f>
        <v>594</v>
      </c>
      <c r="P613" s="24"/>
      <c r="Q613" s="196"/>
      <c r="R613" s="197"/>
      <c r="U613" s="171"/>
    </row>
    <row r="614" customFormat="false" ht="15.75" hidden="false" customHeight="true" outlineLevel="0" collapsed="false">
      <c r="A614" s="172" t="n">
        <v>595</v>
      </c>
      <c r="B614" s="173" t="n">
        <v>711</v>
      </c>
      <c r="C614" s="174" t="n">
        <f aca="false">ROUND($P$1*A614,2)</f>
        <v>35148.67</v>
      </c>
      <c r="D614" s="175" t="n">
        <f aca="false">TRUNC(C614/12,2)</f>
        <v>2929.05</v>
      </c>
      <c r="E614" s="176" t="n">
        <f aca="false">TRUNC(D614*$P$3,2)</f>
        <v>325.12</v>
      </c>
      <c r="F614" s="177" t="n">
        <f aca="false">TRUNC(IF(A614&lt;=$A$270,$D$270*$P$5,D614*$P$5),2)</f>
        <v>87.87</v>
      </c>
      <c r="G614" s="178" t="n">
        <f aca="false">TRUNC(IF(A614&lt;=$A$270,$D$270*$P$6,D614*$P$6),2)</f>
        <v>29.29</v>
      </c>
      <c r="H614" s="177" t="n">
        <f aca="false">TRUNC($P$9,2)</f>
        <v>2.29</v>
      </c>
      <c r="I614" s="177" t="n">
        <f aca="false">TRUNC(IF(A614&lt;$A$427,$D$427*$R$10+$P$10,IF(A614&gt;$A$782,$D$782*$R$10+$P$10,D614*$R$10+$P$10)),2)</f>
        <v>98.54</v>
      </c>
      <c r="J614" s="174" t="n">
        <f aca="false">TRUNC(IF(A614&lt;$A$427,($D$427*$R$11)+$P$11,IF(A614&gt;$A$782,$D$782*$R$11+$P$11,D614*$R$11+$P$11)),2)</f>
        <v>249.56</v>
      </c>
      <c r="K614" s="176" t="n">
        <f aca="false">TRUNC(IF(A614&lt;$A$427,$D$427*$R$12+$P$12,IF(A614&gt;$A$782,$D$782*$R$12+$P$12,D614*$R$12+$P$12)),2)</f>
        <v>180.31</v>
      </c>
      <c r="L614" s="179" t="n">
        <f aca="false">B614</f>
        <v>711</v>
      </c>
      <c r="M614" s="180" t="n">
        <f aca="false">A614</f>
        <v>595</v>
      </c>
      <c r="N614" s="181" t="n">
        <f aca="false">B614</f>
        <v>711</v>
      </c>
      <c r="O614" s="182" t="n">
        <f aca="false">A614</f>
        <v>595</v>
      </c>
      <c r="P614" s="24"/>
      <c r="Q614" s="196"/>
      <c r="R614" s="197"/>
      <c r="U614" s="171"/>
    </row>
    <row r="615" customFormat="false" ht="15.75" hidden="false" customHeight="true" outlineLevel="0" collapsed="false">
      <c r="A615" s="156" t="n">
        <v>595</v>
      </c>
      <c r="B615" s="157" t="n">
        <v>712</v>
      </c>
      <c r="C615" s="158" t="n">
        <f aca="false">ROUND($P$1*A615,2)</f>
        <v>35148.67</v>
      </c>
      <c r="D615" s="159" t="n">
        <f aca="false">TRUNC(C615/12,2)</f>
        <v>2929.05</v>
      </c>
      <c r="E615" s="160" t="n">
        <f aca="false">TRUNC(D615*$P$3,2)</f>
        <v>325.12</v>
      </c>
      <c r="F615" s="161" t="n">
        <f aca="false">TRUNC(IF(A615&lt;=$A$270,$D$270*$P$5,D615*$P$5),2)</f>
        <v>87.87</v>
      </c>
      <c r="G615" s="162" t="n">
        <f aca="false">TRUNC(IF(A615&lt;=$A$270,$D$270*$P$6,D615*$P$6),2)</f>
        <v>29.29</v>
      </c>
      <c r="H615" s="161" t="n">
        <f aca="false">TRUNC($P$9,2)</f>
        <v>2.29</v>
      </c>
      <c r="I615" s="161" t="n">
        <f aca="false">TRUNC(IF(A615&lt;$A$427,$D$427*$R$10+$P$10,IF(A615&gt;$A$782,$D$782*$R$10+$P$10,D615*$R$10+$P$10)),2)</f>
        <v>98.54</v>
      </c>
      <c r="J615" s="158" t="n">
        <f aca="false">TRUNC(IF(A615&lt;$A$427,($D$427*$R$11)+$P$11,IF(A615&gt;$A$782,$D$782*$R$11+$P$11,D615*$R$11+$P$11)),2)</f>
        <v>249.56</v>
      </c>
      <c r="K615" s="160" t="n">
        <f aca="false">TRUNC(IF(A615&lt;$A$427,$D$427*$R$12+$P$12,IF(A615&gt;$A$782,$D$782*$R$12+$P$12,D615*$R$12+$P$12)),2)</f>
        <v>180.31</v>
      </c>
      <c r="L615" s="163" t="n">
        <f aca="false">B615</f>
        <v>712</v>
      </c>
      <c r="M615" s="164" t="n">
        <f aca="false">A615</f>
        <v>595</v>
      </c>
      <c r="N615" s="165" t="n">
        <f aca="false">B615</f>
        <v>712</v>
      </c>
      <c r="O615" s="166" t="n">
        <f aca="false">A615</f>
        <v>595</v>
      </c>
      <c r="P615" s="24"/>
      <c r="Q615" s="196"/>
      <c r="R615" s="197"/>
      <c r="U615" s="171"/>
    </row>
    <row r="616" customFormat="false" ht="15.75" hidden="false" customHeight="true" outlineLevel="0" collapsed="false">
      <c r="A616" s="172" t="n">
        <v>596</v>
      </c>
      <c r="B616" s="173" t="n">
        <v>713</v>
      </c>
      <c r="C616" s="174" t="n">
        <f aca="false">ROUND($P$1*A616,2)</f>
        <v>35207.75</v>
      </c>
      <c r="D616" s="175" t="n">
        <f aca="false">TRUNC(C616/12,2)</f>
        <v>2933.97</v>
      </c>
      <c r="E616" s="176" t="n">
        <f aca="false">TRUNC(D616*$P$3,2)</f>
        <v>325.67</v>
      </c>
      <c r="F616" s="177" t="n">
        <f aca="false">TRUNC(IF(A616&lt;=$A$270,$D$270*$P$5,D616*$P$5),2)</f>
        <v>88.01</v>
      </c>
      <c r="G616" s="178" t="n">
        <f aca="false">TRUNC(IF(A616&lt;=$A$270,$D$270*$P$6,D616*$P$6),2)</f>
        <v>29.33</v>
      </c>
      <c r="H616" s="177" t="n">
        <f aca="false">TRUNC($P$9,2)</f>
        <v>2.29</v>
      </c>
      <c r="I616" s="177" t="n">
        <f aca="false">TRUNC(IF(A616&lt;$A$427,$D$427*$R$10+$P$10,IF(A616&gt;$A$782,$D$782*$R$10+$P$10,D616*$R$10+$P$10)),2)</f>
        <v>98.68</v>
      </c>
      <c r="J616" s="174" t="n">
        <f aca="false">TRUNC(IF(A616&lt;$A$427,($D$427*$R$11)+$P$11,IF(A616&gt;$A$782,$D$782*$R$11+$P$11,D616*$R$11+$P$11)),2)</f>
        <v>249.95</v>
      </c>
      <c r="K616" s="176" t="n">
        <f aca="false">TRUNC(IF(A616&lt;$A$427,$D$427*$R$12+$P$12,IF(A616&gt;$A$782,$D$782*$R$12+$P$12,D616*$R$12+$P$12)),2)</f>
        <v>180.6</v>
      </c>
      <c r="L616" s="179" t="n">
        <f aca="false">B616</f>
        <v>713</v>
      </c>
      <c r="M616" s="180" t="n">
        <f aca="false">A616</f>
        <v>596</v>
      </c>
      <c r="N616" s="181" t="n">
        <f aca="false">B616</f>
        <v>713</v>
      </c>
      <c r="O616" s="182" t="n">
        <f aca="false">A616</f>
        <v>596</v>
      </c>
      <c r="P616" s="24"/>
      <c r="Q616" s="196"/>
      <c r="R616" s="197"/>
      <c r="U616" s="171"/>
    </row>
    <row r="617" customFormat="false" ht="15.75" hidden="false" customHeight="true" outlineLevel="0" collapsed="false">
      <c r="A617" s="156" t="n">
        <v>597</v>
      </c>
      <c r="B617" s="157" t="n">
        <v>714</v>
      </c>
      <c r="C617" s="158" t="n">
        <f aca="false">ROUND($P$1*A617,2)</f>
        <v>35266.82</v>
      </c>
      <c r="D617" s="159" t="n">
        <f aca="false">TRUNC(C617/12,2)</f>
        <v>2938.9</v>
      </c>
      <c r="E617" s="160" t="n">
        <f aca="false">TRUNC(D617*$P$3,2)</f>
        <v>326.21</v>
      </c>
      <c r="F617" s="161" t="n">
        <f aca="false">TRUNC(IF(A617&lt;=$A$270,$D$270*$P$5,D617*$P$5),2)</f>
        <v>88.16</v>
      </c>
      <c r="G617" s="162" t="n">
        <f aca="false">TRUNC(IF(A617&lt;=$A$270,$D$270*$P$6,D617*$P$6),2)</f>
        <v>29.38</v>
      </c>
      <c r="H617" s="161" t="n">
        <f aca="false">TRUNC($P$9,2)</f>
        <v>2.29</v>
      </c>
      <c r="I617" s="161" t="n">
        <f aca="false">TRUNC(IF(A617&lt;$A$427,$D$427*$R$10+$P$10,IF(A617&gt;$A$782,$D$782*$R$10+$P$10,D617*$R$10+$P$10)),2)</f>
        <v>98.83</v>
      </c>
      <c r="J617" s="158" t="n">
        <f aca="false">TRUNC(IF(A617&lt;$A$427,($D$427*$R$11)+$P$11,IF(A617&gt;$A$782,$D$782*$R$11+$P$11,D617*$R$11+$P$11)),2)</f>
        <v>250.35</v>
      </c>
      <c r="K617" s="160" t="n">
        <f aca="false">TRUNC(IF(A617&lt;$A$427,$D$427*$R$12+$P$12,IF(A617&gt;$A$782,$D$782*$R$12+$P$12,D617*$R$12+$P$12)),2)</f>
        <v>180.9</v>
      </c>
      <c r="L617" s="163" t="n">
        <f aca="false">B617</f>
        <v>714</v>
      </c>
      <c r="M617" s="164" t="n">
        <f aca="false">A617</f>
        <v>597</v>
      </c>
      <c r="N617" s="165" t="n">
        <f aca="false">B617</f>
        <v>714</v>
      </c>
      <c r="O617" s="166" t="n">
        <f aca="false">A617</f>
        <v>597</v>
      </c>
      <c r="P617" s="24"/>
      <c r="Q617" s="196"/>
      <c r="R617" s="197"/>
      <c r="U617" s="171"/>
    </row>
    <row r="618" customFormat="false" ht="15.75" hidden="false" customHeight="true" outlineLevel="0" collapsed="false">
      <c r="A618" s="172" t="n">
        <v>598</v>
      </c>
      <c r="B618" s="173" t="n">
        <v>715</v>
      </c>
      <c r="C618" s="174" t="n">
        <f aca="false">ROUND($P$1*A618,2)</f>
        <v>35325.89</v>
      </c>
      <c r="D618" s="175" t="n">
        <f aca="false">TRUNC(C618/12,2)</f>
        <v>2943.82</v>
      </c>
      <c r="E618" s="176" t="n">
        <f aca="false">TRUNC(D618*$P$3,2)</f>
        <v>326.76</v>
      </c>
      <c r="F618" s="177" t="n">
        <f aca="false">TRUNC(IF(A618&lt;=$A$270,$D$270*$P$5,D618*$P$5),2)</f>
        <v>88.31</v>
      </c>
      <c r="G618" s="178" t="n">
        <f aca="false">TRUNC(IF(A618&lt;=$A$270,$D$270*$P$6,D618*$P$6),2)</f>
        <v>29.43</v>
      </c>
      <c r="H618" s="177" t="n">
        <f aca="false">TRUNC($P$9,2)</f>
        <v>2.29</v>
      </c>
      <c r="I618" s="177" t="n">
        <f aca="false">TRUNC(IF(A618&lt;$A$427,$D$427*$R$10+$P$10,IF(A618&gt;$A$782,$D$782*$R$10+$P$10,D618*$R$10+$P$10)),2)</f>
        <v>98.98</v>
      </c>
      <c r="J618" s="174" t="n">
        <f aca="false">TRUNC(IF(A618&lt;$A$427,($D$427*$R$11)+$P$11,IF(A618&gt;$A$782,$D$782*$R$11+$P$11,D618*$R$11+$P$11)),2)</f>
        <v>250.74</v>
      </c>
      <c r="K618" s="176" t="n">
        <f aca="false">TRUNC(IF(A618&lt;$A$427,$D$427*$R$12+$P$12,IF(A618&gt;$A$782,$D$782*$R$12+$P$12,D618*$R$12+$P$12)),2)</f>
        <v>181.19</v>
      </c>
      <c r="L618" s="179" t="n">
        <f aca="false">B618</f>
        <v>715</v>
      </c>
      <c r="M618" s="180" t="n">
        <f aca="false">A618</f>
        <v>598</v>
      </c>
      <c r="N618" s="181" t="n">
        <f aca="false">B618</f>
        <v>715</v>
      </c>
      <c r="O618" s="182" t="n">
        <f aca="false">A618</f>
        <v>598</v>
      </c>
      <c r="P618" s="24"/>
      <c r="Q618" s="196"/>
      <c r="R618" s="197"/>
      <c r="U618" s="171"/>
    </row>
    <row r="619" customFormat="false" ht="15.75" hidden="false" customHeight="true" outlineLevel="0" collapsed="false">
      <c r="A619" s="156" t="n">
        <v>598</v>
      </c>
      <c r="B619" s="157" t="n">
        <v>716</v>
      </c>
      <c r="C619" s="158" t="n">
        <f aca="false">ROUND($P$1*A619,2)</f>
        <v>35325.89</v>
      </c>
      <c r="D619" s="159" t="n">
        <f aca="false">TRUNC(C619/12,2)</f>
        <v>2943.82</v>
      </c>
      <c r="E619" s="160" t="n">
        <f aca="false">TRUNC(D619*$P$3,2)</f>
        <v>326.76</v>
      </c>
      <c r="F619" s="161" t="n">
        <f aca="false">TRUNC(IF(A619&lt;=$A$270,$D$270*$P$5,D619*$P$5),2)</f>
        <v>88.31</v>
      </c>
      <c r="G619" s="162" t="n">
        <f aca="false">TRUNC(IF(A619&lt;=$A$270,$D$270*$P$6,D619*$P$6),2)</f>
        <v>29.43</v>
      </c>
      <c r="H619" s="161" t="n">
        <f aca="false">TRUNC($P$9,2)</f>
        <v>2.29</v>
      </c>
      <c r="I619" s="161" t="n">
        <f aca="false">TRUNC(IF(A619&lt;$A$427,$D$427*$R$10+$P$10,IF(A619&gt;$A$782,$D$782*$R$10+$P$10,D619*$R$10+$P$10)),2)</f>
        <v>98.98</v>
      </c>
      <c r="J619" s="158" t="n">
        <f aca="false">TRUNC(IF(A619&lt;$A$427,($D$427*$R$11)+$P$11,IF(A619&gt;$A$782,$D$782*$R$11+$P$11,D619*$R$11+$P$11)),2)</f>
        <v>250.74</v>
      </c>
      <c r="K619" s="160" t="n">
        <f aca="false">TRUNC(IF(A619&lt;$A$427,$D$427*$R$12+$P$12,IF(A619&gt;$A$782,$D$782*$R$12+$P$12,D619*$R$12+$P$12)),2)</f>
        <v>181.19</v>
      </c>
      <c r="L619" s="163" t="n">
        <f aca="false">B619</f>
        <v>716</v>
      </c>
      <c r="M619" s="164" t="n">
        <f aca="false">A619</f>
        <v>598</v>
      </c>
      <c r="N619" s="165" t="n">
        <f aca="false">B619</f>
        <v>716</v>
      </c>
      <c r="O619" s="166" t="n">
        <f aca="false">A619</f>
        <v>598</v>
      </c>
      <c r="P619" s="24"/>
      <c r="Q619" s="196"/>
      <c r="R619" s="197"/>
      <c r="U619" s="171"/>
    </row>
    <row r="620" customFormat="false" ht="15.75" hidden="false" customHeight="true" outlineLevel="0" collapsed="false">
      <c r="A620" s="172" t="n">
        <v>599</v>
      </c>
      <c r="B620" s="173" t="n">
        <v>717</v>
      </c>
      <c r="C620" s="174" t="n">
        <f aca="false">ROUND($P$1*A620,2)</f>
        <v>35384.97</v>
      </c>
      <c r="D620" s="175" t="n">
        <f aca="false">TRUNC(C620/12,2)</f>
        <v>2948.74</v>
      </c>
      <c r="E620" s="176" t="n">
        <f aca="false">TRUNC(D620*$P$3,2)</f>
        <v>327.31</v>
      </c>
      <c r="F620" s="177" t="n">
        <f aca="false">TRUNC(IF(A620&lt;=$A$270,$D$270*$P$5,D620*$P$5),2)</f>
        <v>88.46</v>
      </c>
      <c r="G620" s="178" t="n">
        <f aca="false">TRUNC(IF(A620&lt;=$A$270,$D$270*$P$6,D620*$P$6),2)</f>
        <v>29.48</v>
      </c>
      <c r="H620" s="177" t="n">
        <f aca="false">TRUNC($P$9,2)</f>
        <v>2.29</v>
      </c>
      <c r="I620" s="177" t="n">
        <f aca="false">TRUNC(IF(A620&lt;$A$427,$D$427*$R$10+$P$10,IF(A620&gt;$A$782,$D$782*$R$10+$P$10,D620*$R$10+$P$10)),2)</f>
        <v>99.13</v>
      </c>
      <c r="J620" s="174" t="n">
        <f aca="false">TRUNC(IF(A620&lt;$A$427,($D$427*$R$11)+$P$11,IF(A620&gt;$A$782,$D$782*$R$11+$P$11,D620*$R$11+$P$11)),2)</f>
        <v>251.13</v>
      </c>
      <c r="K620" s="176" t="n">
        <f aca="false">TRUNC(IF(A620&lt;$A$427,$D$427*$R$12+$P$12,IF(A620&gt;$A$782,$D$782*$R$12+$P$12,D620*$R$12+$P$12)),2)</f>
        <v>181.49</v>
      </c>
      <c r="L620" s="179" t="n">
        <f aca="false">B620</f>
        <v>717</v>
      </c>
      <c r="M620" s="180" t="n">
        <f aca="false">A620</f>
        <v>599</v>
      </c>
      <c r="N620" s="181" t="n">
        <f aca="false">B620</f>
        <v>717</v>
      </c>
      <c r="O620" s="182" t="n">
        <f aca="false">A620</f>
        <v>599</v>
      </c>
      <c r="P620" s="24"/>
      <c r="Q620" s="196"/>
      <c r="R620" s="197"/>
      <c r="U620" s="171"/>
    </row>
    <row r="621" customFormat="false" ht="15.75" hidden="false" customHeight="true" outlineLevel="0" collapsed="false">
      <c r="A621" s="156" t="n">
        <v>600</v>
      </c>
      <c r="B621" s="157" t="n">
        <v>718</v>
      </c>
      <c r="C621" s="158" t="n">
        <f aca="false">ROUND($P$1*A621,2)</f>
        <v>35444.04</v>
      </c>
      <c r="D621" s="159" t="n">
        <f aca="false">TRUNC(C621/12,2)</f>
        <v>2953.67</v>
      </c>
      <c r="E621" s="160" t="n">
        <f aca="false">TRUNC(D621*$P$3,2)</f>
        <v>327.85</v>
      </c>
      <c r="F621" s="161" t="n">
        <f aca="false">TRUNC(IF(A621&lt;=$A$270,$D$270*$P$5,D621*$P$5),2)</f>
        <v>88.61</v>
      </c>
      <c r="G621" s="162" t="n">
        <f aca="false">TRUNC(IF(A621&lt;=$A$270,$D$270*$P$6,D621*$P$6),2)</f>
        <v>29.53</v>
      </c>
      <c r="H621" s="161" t="n">
        <f aca="false">TRUNC($P$9,2)</f>
        <v>2.29</v>
      </c>
      <c r="I621" s="161" t="n">
        <f aca="false">TRUNC(IF(A621&lt;$A$427,$D$427*$R$10+$P$10,IF(A621&gt;$A$782,$D$782*$R$10+$P$10,D621*$R$10+$P$10)),2)</f>
        <v>99.28</v>
      </c>
      <c r="J621" s="158" t="n">
        <f aca="false">TRUNC(IF(A621&lt;$A$427,($D$427*$R$11)+$P$11,IF(A621&gt;$A$782,$D$782*$R$11+$P$11,D621*$R$11+$P$11)),2)</f>
        <v>251.53</v>
      </c>
      <c r="K621" s="160" t="n">
        <f aca="false">TRUNC(IF(A621&lt;$A$427,$D$427*$R$12+$P$12,IF(A621&gt;$A$782,$D$782*$R$12+$P$12,D621*$R$12+$P$12)),2)</f>
        <v>181.79</v>
      </c>
      <c r="L621" s="163" t="n">
        <f aca="false">B621</f>
        <v>718</v>
      </c>
      <c r="M621" s="164" t="n">
        <f aca="false">A621</f>
        <v>600</v>
      </c>
      <c r="N621" s="165" t="n">
        <f aca="false">B621</f>
        <v>718</v>
      </c>
      <c r="O621" s="166" t="n">
        <f aca="false">A621</f>
        <v>600</v>
      </c>
      <c r="P621" s="24"/>
      <c r="Q621" s="196"/>
      <c r="R621" s="197"/>
      <c r="U621" s="171"/>
    </row>
    <row r="622" customFormat="false" ht="15.75" hidden="false" customHeight="true" outlineLevel="0" collapsed="false">
      <c r="A622" s="172" t="n">
        <v>601</v>
      </c>
      <c r="B622" s="173" t="n">
        <v>719</v>
      </c>
      <c r="C622" s="174" t="n">
        <f aca="false">ROUND($P$1*A622,2)</f>
        <v>35503.11</v>
      </c>
      <c r="D622" s="175" t="n">
        <f aca="false">TRUNC(C622/12,2)</f>
        <v>2958.59</v>
      </c>
      <c r="E622" s="176" t="n">
        <f aca="false">TRUNC(D622*$P$3,2)</f>
        <v>328.4</v>
      </c>
      <c r="F622" s="177" t="n">
        <f aca="false">TRUNC(IF(A622&lt;=$A$270,$D$270*$P$5,D622*$P$5),2)</f>
        <v>88.75</v>
      </c>
      <c r="G622" s="178" t="n">
        <f aca="false">TRUNC(IF(A622&lt;=$A$270,$D$270*$P$6,D622*$P$6),2)</f>
        <v>29.58</v>
      </c>
      <c r="H622" s="177" t="n">
        <f aca="false">TRUNC($P$9,2)</f>
        <v>2.29</v>
      </c>
      <c r="I622" s="177" t="n">
        <f aca="false">TRUNC(IF(A622&lt;$A$427,$D$427*$R$10+$P$10,IF(A622&gt;$A$782,$D$782*$R$10+$P$10,D622*$R$10+$P$10)),2)</f>
        <v>99.42</v>
      </c>
      <c r="J622" s="174" t="n">
        <f aca="false">TRUNC(IF(A622&lt;$A$427,($D$427*$R$11)+$P$11,IF(A622&gt;$A$782,$D$782*$R$11+$P$11,D622*$R$11+$P$11)),2)</f>
        <v>251.92</v>
      </c>
      <c r="K622" s="176" t="n">
        <f aca="false">TRUNC(IF(A622&lt;$A$427,$D$427*$R$12+$P$12,IF(A622&gt;$A$782,$D$782*$R$12+$P$12,D622*$R$12+$P$12)),2)</f>
        <v>182.08</v>
      </c>
      <c r="L622" s="179" t="n">
        <f aca="false">B622</f>
        <v>719</v>
      </c>
      <c r="M622" s="180" t="n">
        <f aca="false">A622</f>
        <v>601</v>
      </c>
      <c r="N622" s="181" t="n">
        <f aca="false">B622</f>
        <v>719</v>
      </c>
      <c r="O622" s="182" t="n">
        <f aca="false">A622</f>
        <v>601</v>
      </c>
      <c r="P622" s="24"/>
      <c r="Q622" s="196"/>
      <c r="R622" s="197"/>
      <c r="U622" s="171"/>
    </row>
    <row r="623" customFormat="false" ht="15.75" hidden="false" customHeight="true" outlineLevel="0" collapsed="false">
      <c r="A623" s="156" t="n">
        <v>601</v>
      </c>
      <c r="B623" s="157" t="n">
        <v>720</v>
      </c>
      <c r="C623" s="158" t="n">
        <f aca="false">ROUND($P$1*A623,2)</f>
        <v>35503.11</v>
      </c>
      <c r="D623" s="159" t="n">
        <f aca="false">TRUNC(C623/12,2)</f>
        <v>2958.59</v>
      </c>
      <c r="E623" s="160" t="n">
        <f aca="false">TRUNC(D623*$P$3,2)</f>
        <v>328.4</v>
      </c>
      <c r="F623" s="161" t="n">
        <f aca="false">TRUNC(IF(A623&lt;=$A$270,$D$270*$P$5,D623*$P$5),2)</f>
        <v>88.75</v>
      </c>
      <c r="G623" s="162" t="n">
        <f aca="false">TRUNC(IF(A623&lt;=$A$270,$D$270*$P$6,D623*$P$6),2)</f>
        <v>29.58</v>
      </c>
      <c r="H623" s="161" t="n">
        <f aca="false">TRUNC($P$9,2)</f>
        <v>2.29</v>
      </c>
      <c r="I623" s="161" t="n">
        <f aca="false">TRUNC(IF(A623&lt;$A$427,$D$427*$R$10+$P$10,IF(A623&gt;$A$782,$D$782*$R$10+$P$10,D623*$R$10+$P$10)),2)</f>
        <v>99.42</v>
      </c>
      <c r="J623" s="158" t="n">
        <f aca="false">TRUNC(IF(A623&lt;$A$427,($D$427*$R$11)+$P$11,IF(A623&gt;$A$782,$D$782*$R$11+$P$11,D623*$R$11+$P$11)),2)</f>
        <v>251.92</v>
      </c>
      <c r="K623" s="160" t="n">
        <f aca="false">TRUNC(IF(A623&lt;$A$427,$D$427*$R$12+$P$12,IF(A623&gt;$A$782,$D$782*$R$12+$P$12,D623*$R$12+$P$12)),2)</f>
        <v>182.08</v>
      </c>
      <c r="L623" s="163" t="n">
        <f aca="false">B623</f>
        <v>720</v>
      </c>
      <c r="M623" s="164" t="n">
        <f aca="false">A623</f>
        <v>601</v>
      </c>
      <c r="N623" s="165" t="n">
        <f aca="false">B623</f>
        <v>720</v>
      </c>
      <c r="O623" s="166" t="n">
        <f aca="false">A623</f>
        <v>601</v>
      </c>
      <c r="P623" s="24"/>
      <c r="Q623" s="196"/>
      <c r="R623" s="197"/>
      <c r="U623" s="171"/>
    </row>
    <row r="624" customFormat="false" ht="15.75" hidden="false" customHeight="true" outlineLevel="0" collapsed="false">
      <c r="A624" s="172" t="n">
        <v>602</v>
      </c>
      <c r="B624" s="173" t="n">
        <v>721</v>
      </c>
      <c r="C624" s="174" t="n">
        <f aca="false">ROUND($P$1*A624,2)</f>
        <v>35562.19</v>
      </c>
      <c r="D624" s="175" t="n">
        <f aca="false">TRUNC(C624/12,2)</f>
        <v>2963.51</v>
      </c>
      <c r="E624" s="176" t="n">
        <f aca="false">TRUNC(D624*$P$3,2)</f>
        <v>328.94</v>
      </c>
      <c r="F624" s="177" t="n">
        <f aca="false">TRUNC(IF(A624&lt;=$A$270,$D$270*$P$5,D624*$P$5),2)</f>
        <v>88.9</v>
      </c>
      <c r="G624" s="178" t="n">
        <f aca="false">TRUNC(IF(A624&lt;=$A$270,$D$270*$P$6,D624*$P$6),2)</f>
        <v>29.63</v>
      </c>
      <c r="H624" s="177" t="n">
        <f aca="false">TRUNC($P$9,2)</f>
        <v>2.29</v>
      </c>
      <c r="I624" s="177" t="n">
        <f aca="false">TRUNC(IF(A624&lt;$A$427,$D$427*$R$10+$P$10,IF(A624&gt;$A$782,$D$782*$R$10+$P$10,D624*$R$10+$P$10)),2)</f>
        <v>99.57</v>
      </c>
      <c r="J624" s="174" t="n">
        <f aca="false">TRUNC(IF(A624&lt;$A$427,($D$427*$R$11)+$P$11,IF(A624&gt;$A$782,$D$782*$R$11+$P$11,D624*$R$11+$P$11)),2)</f>
        <v>252.32</v>
      </c>
      <c r="K624" s="176" t="n">
        <f aca="false">TRUNC(IF(A624&lt;$A$427,$D$427*$R$12+$P$12,IF(A624&gt;$A$782,$D$782*$R$12+$P$12,D624*$R$12+$P$12)),2)</f>
        <v>182.38</v>
      </c>
      <c r="L624" s="179" t="n">
        <f aca="false">B624</f>
        <v>721</v>
      </c>
      <c r="M624" s="180" t="n">
        <f aca="false">A624</f>
        <v>602</v>
      </c>
      <c r="N624" s="181" t="n">
        <f aca="false">B624</f>
        <v>721</v>
      </c>
      <c r="O624" s="182" t="n">
        <f aca="false">A624</f>
        <v>602</v>
      </c>
      <c r="P624" s="24"/>
      <c r="Q624" s="196"/>
      <c r="R624" s="197"/>
      <c r="U624" s="171"/>
    </row>
    <row r="625" customFormat="false" ht="15.75" hidden="false" customHeight="true" outlineLevel="0" collapsed="false">
      <c r="A625" s="156" t="n">
        <v>603</v>
      </c>
      <c r="B625" s="157" t="n">
        <v>722</v>
      </c>
      <c r="C625" s="158" t="n">
        <f aca="false">ROUND($P$1*A625,2)</f>
        <v>35621.26</v>
      </c>
      <c r="D625" s="159" t="n">
        <f aca="false">TRUNC(C625/12,2)</f>
        <v>2968.43</v>
      </c>
      <c r="E625" s="160" t="n">
        <f aca="false">TRUNC(D625*$P$3,2)</f>
        <v>329.49</v>
      </c>
      <c r="F625" s="161" t="n">
        <f aca="false">TRUNC(IF(A625&lt;=$A$270,$D$270*$P$5,D625*$P$5),2)</f>
        <v>89.05</v>
      </c>
      <c r="G625" s="162" t="n">
        <f aca="false">TRUNC(IF(A625&lt;=$A$270,$D$270*$P$6,D625*$P$6),2)</f>
        <v>29.68</v>
      </c>
      <c r="H625" s="161" t="n">
        <f aca="false">TRUNC($P$9,2)</f>
        <v>2.29</v>
      </c>
      <c r="I625" s="161" t="n">
        <f aca="false">TRUNC(IF(A625&lt;$A$427,$D$427*$R$10+$P$10,IF(A625&gt;$A$782,$D$782*$R$10+$P$10,D625*$R$10+$P$10)),2)</f>
        <v>99.72</v>
      </c>
      <c r="J625" s="158" t="n">
        <f aca="false">TRUNC(IF(A625&lt;$A$427,($D$427*$R$11)+$P$11,IF(A625&gt;$A$782,$D$782*$R$11+$P$11,D625*$R$11+$P$11)),2)</f>
        <v>252.71</v>
      </c>
      <c r="K625" s="160" t="n">
        <f aca="false">TRUNC(IF(A625&lt;$A$427,$D$427*$R$12+$P$12,IF(A625&gt;$A$782,$D$782*$R$12+$P$12,D625*$R$12+$P$12)),2)</f>
        <v>182.67</v>
      </c>
      <c r="L625" s="163" t="n">
        <f aca="false">B625</f>
        <v>722</v>
      </c>
      <c r="M625" s="164" t="n">
        <f aca="false">A625</f>
        <v>603</v>
      </c>
      <c r="N625" s="165" t="n">
        <f aca="false">B625</f>
        <v>722</v>
      </c>
      <c r="O625" s="166" t="n">
        <f aca="false">A625</f>
        <v>603</v>
      </c>
      <c r="P625" s="24"/>
      <c r="Q625" s="25"/>
      <c r="R625" s="198"/>
      <c r="U625" s="171"/>
    </row>
    <row r="626" customFormat="false" ht="15.75" hidden="false" customHeight="true" outlineLevel="0" collapsed="false">
      <c r="A626" s="172" t="n">
        <v>603</v>
      </c>
      <c r="B626" s="173" t="n">
        <v>723</v>
      </c>
      <c r="C626" s="174" t="n">
        <f aca="false">ROUND($P$1*A626,2)</f>
        <v>35621.26</v>
      </c>
      <c r="D626" s="175" t="n">
        <f aca="false">TRUNC(C626/12,2)</f>
        <v>2968.43</v>
      </c>
      <c r="E626" s="176" t="n">
        <f aca="false">TRUNC(D626*$P$3,2)</f>
        <v>329.49</v>
      </c>
      <c r="F626" s="177" t="n">
        <f aca="false">TRUNC(IF(A626&lt;=$A$270,$D$270*$P$5,D626*$P$5),2)</f>
        <v>89.05</v>
      </c>
      <c r="G626" s="178" t="n">
        <f aca="false">TRUNC(IF(A626&lt;=$A$270,$D$270*$P$6,D626*$P$6),2)</f>
        <v>29.68</v>
      </c>
      <c r="H626" s="177" t="n">
        <f aca="false">TRUNC($P$9,2)</f>
        <v>2.29</v>
      </c>
      <c r="I626" s="177" t="n">
        <f aca="false">TRUNC(IF(A626&lt;$A$427,$D$427*$R$10+$P$10,IF(A626&gt;$A$782,$D$782*$R$10+$P$10,D626*$R$10+$P$10)),2)</f>
        <v>99.72</v>
      </c>
      <c r="J626" s="174" t="n">
        <f aca="false">TRUNC(IF(A626&lt;$A$427,($D$427*$R$11)+$P$11,IF(A626&gt;$A$782,$D$782*$R$11+$P$11,D626*$R$11+$P$11)),2)</f>
        <v>252.71</v>
      </c>
      <c r="K626" s="176" t="n">
        <f aca="false">TRUNC(IF(A626&lt;$A$427,$D$427*$R$12+$P$12,IF(A626&gt;$A$782,$D$782*$R$12+$P$12,D626*$R$12+$P$12)),2)</f>
        <v>182.67</v>
      </c>
      <c r="L626" s="179" t="n">
        <f aca="false">B626</f>
        <v>723</v>
      </c>
      <c r="M626" s="180" t="n">
        <f aca="false">A626</f>
        <v>603</v>
      </c>
      <c r="N626" s="181" t="n">
        <f aca="false">B626</f>
        <v>723</v>
      </c>
      <c r="O626" s="182" t="n">
        <f aca="false">A626</f>
        <v>603</v>
      </c>
      <c r="P626" s="199"/>
      <c r="Q626" s="199"/>
      <c r="R626" s="197"/>
      <c r="U626" s="171"/>
    </row>
    <row r="627" customFormat="false" ht="15.75" hidden="false" customHeight="true" outlineLevel="0" collapsed="false">
      <c r="A627" s="156" t="n">
        <v>604</v>
      </c>
      <c r="B627" s="157" t="n">
        <v>724</v>
      </c>
      <c r="C627" s="158" t="n">
        <f aca="false">ROUND($P$1*A627,2)</f>
        <v>35680.33</v>
      </c>
      <c r="D627" s="159" t="n">
        <f aca="false">TRUNC(C627/12,2)</f>
        <v>2973.36</v>
      </c>
      <c r="E627" s="160" t="n">
        <f aca="false">TRUNC(D627*$P$3,2)</f>
        <v>330.04</v>
      </c>
      <c r="F627" s="161" t="n">
        <f aca="false">TRUNC(IF(A627&lt;=$A$270,$D$270*$P$5,D627*$P$5),2)</f>
        <v>89.2</v>
      </c>
      <c r="G627" s="162" t="n">
        <f aca="false">TRUNC(IF(A627&lt;=$A$270,$D$270*$P$6,D627*$P$6),2)</f>
        <v>29.73</v>
      </c>
      <c r="H627" s="161" t="n">
        <f aca="false">TRUNC($P$9,2)</f>
        <v>2.29</v>
      </c>
      <c r="I627" s="161" t="n">
        <f aca="false">TRUNC(IF(A627&lt;$A$427,$D$427*$R$10+$P$10,IF(A627&gt;$A$782,$D$782*$R$10+$P$10,D627*$R$10+$P$10)),2)</f>
        <v>99.87</v>
      </c>
      <c r="J627" s="158" t="n">
        <f aca="false">TRUNC(IF(A627&lt;$A$427,($D$427*$R$11)+$P$11,IF(A627&gt;$A$782,$D$782*$R$11+$P$11,D627*$R$11+$P$11)),2)</f>
        <v>253.1</v>
      </c>
      <c r="K627" s="160" t="n">
        <f aca="false">TRUNC(IF(A627&lt;$A$427,$D$427*$R$12+$P$12,IF(A627&gt;$A$782,$D$782*$R$12+$P$12,D627*$R$12+$P$12)),2)</f>
        <v>182.97</v>
      </c>
      <c r="L627" s="163" t="n">
        <f aca="false">B627</f>
        <v>724</v>
      </c>
      <c r="M627" s="164" t="n">
        <f aca="false">A627</f>
        <v>604</v>
      </c>
      <c r="N627" s="165" t="n">
        <f aca="false">B627</f>
        <v>724</v>
      </c>
      <c r="O627" s="166" t="n">
        <f aca="false">A627</f>
        <v>604</v>
      </c>
      <c r="P627" s="24"/>
      <c r="Q627" s="196"/>
      <c r="R627" s="197"/>
      <c r="U627" s="171"/>
    </row>
    <row r="628" customFormat="false" ht="15.75" hidden="false" customHeight="true" outlineLevel="0" collapsed="false">
      <c r="A628" s="172" t="n">
        <v>605</v>
      </c>
      <c r="B628" s="173" t="n">
        <v>725</v>
      </c>
      <c r="C628" s="174" t="n">
        <f aca="false">ROUND($P$1*A628,2)</f>
        <v>35739.41</v>
      </c>
      <c r="D628" s="175" t="n">
        <f aca="false">TRUNC(C628/12,2)</f>
        <v>2978.28</v>
      </c>
      <c r="E628" s="176" t="n">
        <f aca="false">TRUNC(D628*$P$3,2)</f>
        <v>330.58</v>
      </c>
      <c r="F628" s="177" t="n">
        <f aca="false">TRUNC(IF(A628&lt;=$A$270,$D$270*$P$5,D628*$P$5),2)</f>
        <v>89.34</v>
      </c>
      <c r="G628" s="178" t="n">
        <f aca="false">TRUNC(IF(A628&lt;=$A$270,$D$270*$P$6,D628*$P$6),2)</f>
        <v>29.78</v>
      </c>
      <c r="H628" s="177" t="n">
        <f aca="false">TRUNC($P$9,2)</f>
        <v>2.29</v>
      </c>
      <c r="I628" s="177" t="n">
        <f aca="false">TRUNC(IF(A628&lt;$A$427,$D$427*$R$10+$P$10,IF(A628&gt;$A$782,$D$782*$R$10+$P$10,D628*$R$10+$P$10)),2)</f>
        <v>100.01</v>
      </c>
      <c r="J628" s="174" t="n">
        <f aca="false">TRUNC(IF(A628&lt;$A$427,($D$427*$R$11)+$P$11,IF(A628&gt;$A$782,$D$782*$R$11+$P$11,D628*$R$11+$P$11)),2)</f>
        <v>253.5</v>
      </c>
      <c r="K628" s="176" t="n">
        <f aca="false">TRUNC(IF(A628&lt;$A$427,$D$427*$R$12+$P$12,IF(A628&gt;$A$782,$D$782*$R$12+$P$12,D628*$R$12+$P$12)),2)</f>
        <v>183.26</v>
      </c>
      <c r="L628" s="179" t="n">
        <f aca="false">B628</f>
        <v>725</v>
      </c>
      <c r="M628" s="180" t="n">
        <f aca="false">A628</f>
        <v>605</v>
      </c>
      <c r="N628" s="181" t="n">
        <f aca="false">B628</f>
        <v>725</v>
      </c>
      <c r="O628" s="182" t="n">
        <f aca="false">A628</f>
        <v>605</v>
      </c>
      <c r="P628" s="24"/>
      <c r="Q628" s="196"/>
      <c r="R628" s="197"/>
      <c r="U628" s="171"/>
    </row>
    <row r="629" customFormat="false" ht="15.75" hidden="false" customHeight="true" outlineLevel="0" collapsed="false">
      <c r="A629" s="156" t="n">
        <v>606</v>
      </c>
      <c r="B629" s="157" t="n">
        <v>726</v>
      </c>
      <c r="C629" s="158" t="n">
        <f aca="false">ROUND($P$1*A629,2)</f>
        <v>35798.48</v>
      </c>
      <c r="D629" s="159" t="n">
        <f aca="false">TRUNC(C629/12,2)</f>
        <v>2983.2</v>
      </c>
      <c r="E629" s="160" t="n">
        <f aca="false">TRUNC(D629*$P$3,2)</f>
        <v>331.13</v>
      </c>
      <c r="F629" s="161" t="n">
        <f aca="false">TRUNC(IF(A629&lt;=$A$270,$D$270*$P$5,D629*$P$5),2)</f>
        <v>89.49</v>
      </c>
      <c r="G629" s="162" t="n">
        <f aca="false">TRUNC(IF(A629&lt;=$A$270,$D$270*$P$6,D629*$P$6),2)</f>
        <v>29.83</v>
      </c>
      <c r="H629" s="161" t="n">
        <f aca="false">TRUNC($P$9,2)</f>
        <v>2.29</v>
      </c>
      <c r="I629" s="161" t="n">
        <f aca="false">TRUNC(IF(A629&lt;$A$427,$D$427*$R$10+$P$10,IF(A629&gt;$A$782,$D$782*$R$10+$P$10,D629*$R$10+$P$10)),2)</f>
        <v>100.16</v>
      </c>
      <c r="J629" s="158" t="n">
        <f aca="false">TRUNC(IF(A629&lt;$A$427,($D$427*$R$11)+$P$11,IF(A629&gt;$A$782,$D$782*$R$11+$P$11,D629*$R$11+$P$11)),2)</f>
        <v>253.89</v>
      </c>
      <c r="K629" s="160" t="n">
        <f aca="false">TRUNC(IF(A629&lt;$A$427,$D$427*$R$12+$P$12,IF(A629&gt;$A$782,$D$782*$R$12+$P$12,D629*$R$12+$P$12)),2)</f>
        <v>183.56</v>
      </c>
      <c r="L629" s="163" t="n">
        <f aca="false">B629</f>
        <v>726</v>
      </c>
      <c r="M629" s="164" t="n">
        <f aca="false">A629</f>
        <v>606</v>
      </c>
      <c r="N629" s="165" t="n">
        <f aca="false">B629</f>
        <v>726</v>
      </c>
      <c r="O629" s="166" t="n">
        <f aca="false">A629</f>
        <v>606</v>
      </c>
      <c r="P629" s="24"/>
      <c r="Q629" s="196"/>
      <c r="R629" s="197"/>
      <c r="U629" s="171"/>
    </row>
    <row r="630" customFormat="false" ht="15.75" hidden="false" customHeight="true" outlineLevel="0" collapsed="false">
      <c r="A630" s="172" t="n">
        <v>606</v>
      </c>
      <c r="B630" s="173" t="n">
        <v>727</v>
      </c>
      <c r="C630" s="174" t="n">
        <f aca="false">ROUND($P$1*A630,2)</f>
        <v>35798.48</v>
      </c>
      <c r="D630" s="175" t="n">
        <f aca="false">TRUNC(C630/12,2)</f>
        <v>2983.2</v>
      </c>
      <c r="E630" s="176" t="n">
        <f aca="false">TRUNC(D630*$P$3,2)</f>
        <v>331.13</v>
      </c>
      <c r="F630" s="177" t="n">
        <f aca="false">TRUNC(IF(A630&lt;=$A$270,$D$270*$P$5,D630*$P$5),2)</f>
        <v>89.49</v>
      </c>
      <c r="G630" s="178" t="n">
        <f aca="false">TRUNC(IF(A630&lt;=$A$270,$D$270*$P$6,D630*$P$6),2)</f>
        <v>29.83</v>
      </c>
      <c r="H630" s="177" t="n">
        <f aca="false">TRUNC($P$9,2)</f>
        <v>2.29</v>
      </c>
      <c r="I630" s="177" t="n">
        <f aca="false">TRUNC(IF(A630&lt;$A$427,$D$427*$R$10+$P$10,IF(A630&gt;$A$782,$D$782*$R$10+$P$10,D630*$R$10+$P$10)),2)</f>
        <v>100.16</v>
      </c>
      <c r="J630" s="174" t="n">
        <f aca="false">TRUNC(IF(A630&lt;$A$427,($D$427*$R$11)+$P$11,IF(A630&gt;$A$782,$D$782*$R$11+$P$11,D630*$R$11+$P$11)),2)</f>
        <v>253.89</v>
      </c>
      <c r="K630" s="176" t="n">
        <f aca="false">TRUNC(IF(A630&lt;$A$427,$D$427*$R$12+$P$12,IF(A630&gt;$A$782,$D$782*$R$12+$P$12,D630*$R$12+$P$12)),2)</f>
        <v>183.56</v>
      </c>
      <c r="L630" s="179" t="n">
        <f aca="false">B630</f>
        <v>727</v>
      </c>
      <c r="M630" s="180" t="n">
        <f aca="false">A630</f>
        <v>606</v>
      </c>
      <c r="N630" s="181" t="n">
        <f aca="false">B630</f>
        <v>727</v>
      </c>
      <c r="O630" s="182" t="n">
        <f aca="false">A630</f>
        <v>606</v>
      </c>
      <c r="P630" s="24"/>
      <c r="Q630" s="196"/>
      <c r="R630" s="197"/>
      <c r="U630" s="171"/>
    </row>
    <row r="631" customFormat="false" ht="15.75" hidden="false" customHeight="true" outlineLevel="0" collapsed="false">
      <c r="A631" s="156" t="n">
        <v>607</v>
      </c>
      <c r="B631" s="157" t="n">
        <v>728</v>
      </c>
      <c r="C631" s="158" t="n">
        <f aca="false">ROUND($P$1*A631,2)</f>
        <v>35857.55</v>
      </c>
      <c r="D631" s="159" t="n">
        <f aca="false">TRUNC(C631/12,2)</f>
        <v>2988.12</v>
      </c>
      <c r="E631" s="160" t="n">
        <f aca="false">TRUNC(D631*$P$3,2)</f>
        <v>331.68</v>
      </c>
      <c r="F631" s="161" t="n">
        <f aca="false">TRUNC(IF(A631&lt;=$A$270,$D$270*$P$5,D631*$P$5),2)</f>
        <v>89.64</v>
      </c>
      <c r="G631" s="162" t="n">
        <f aca="false">TRUNC(IF(A631&lt;=$A$270,$D$270*$P$6,D631*$P$6),2)</f>
        <v>29.88</v>
      </c>
      <c r="H631" s="161" t="n">
        <f aca="false">TRUNC($P$9,2)</f>
        <v>2.29</v>
      </c>
      <c r="I631" s="161" t="n">
        <f aca="false">TRUNC(IF(A631&lt;$A$427,$D$427*$R$10+$P$10,IF(A631&gt;$A$782,$D$782*$R$10+$P$10,D631*$R$10+$P$10)),2)</f>
        <v>100.31</v>
      </c>
      <c r="J631" s="158" t="n">
        <f aca="false">TRUNC(IF(A631&lt;$A$427,($D$427*$R$11)+$P$11,IF(A631&gt;$A$782,$D$782*$R$11+$P$11,D631*$R$11+$P$11)),2)</f>
        <v>254.28</v>
      </c>
      <c r="K631" s="160" t="n">
        <f aca="false">TRUNC(IF(A631&lt;$A$427,$D$427*$R$12+$P$12,IF(A631&gt;$A$782,$D$782*$R$12+$P$12,D631*$R$12+$P$12)),2)</f>
        <v>183.85</v>
      </c>
      <c r="L631" s="163" t="n">
        <f aca="false">B631</f>
        <v>728</v>
      </c>
      <c r="M631" s="164" t="n">
        <f aca="false">A631</f>
        <v>607</v>
      </c>
      <c r="N631" s="165" t="n">
        <f aca="false">B631</f>
        <v>728</v>
      </c>
      <c r="O631" s="166" t="n">
        <f aca="false">A631</f>
        <v>607</v>
      </c>
      <c r="P631" s="24"/>
      <c r="Q631" s="196"/>
      <c r="R631" s="197"/>
      <c r="U631" s="171"/>
    </row>
    <row r="632" customFormat="false" ht="15.75" hidden="false" customHeight="true" outlineLevel="0" collapsed="false">
      <c r="A632" s="172" t="n">
        <v>608</v>
      </c>
      <c r="B632" s="173" t="n">
        <v>729</v>
      </c>
      <c r="C632" s="174" t="n">
        <f aca="false">ROUND($P$1*A632,2)</f>
        <v>35916.63</v>
      </c>
      <c r="D632" s="175" t="n">
        <f aca="false">TRUNC(C632/12,2)</f>
        <v>2993.05</v>
      </c>
      <c r="E632" s="176" t="n">
        <f aca="false">TRUNC(D632*$P$3,2)</f>
        <v>332.22</v>
      </c>
      <c r="F632" s="177" t="n">
        <f aca="false">TRUNC(IF(A632&lt;=$A$270,$D$270*$P$5,D632*$P$5),2)</f>
        <v>89.79</v>
      </c>
      <c r="G632" s="178" t="n">
        <f aca="false">TRUNC(IF(A632&lt;=$A$270,$D$270*$P$6,D632*$P$6),2)</f>
        <v>29.93</v>
      </c>
      <c r="H632" s="177" t="n">
        <f aca="false">TRUNC($P$9,2)</f>
        <v>2.29</v>
      </c>
      <c r="I632" s="177" t="n">
        <f aca="false">TRUNC(IF(A632&lt;$A$427,$D$427*$R$10+$P$10,IF(A632&gt;$A$782,$D$782*$R$10+$P$10,D632*$R$10+$P$10)),2)</f>
        <v>100.46</v>
      </c>
      <c r="J632" s="174" t="n">
        <f aca="false">TRUNC(IF(A632&lt;$A$427,($D$427*$R$11)+$P$11,IF(A632&gt;$A$782,$D$782*$R$11+$P$11,D632*$R$11+$P$11)),2)</f>
        <v>254.68</v>
      </c>
      <c r="K632" s="176" t="n">
        <f aca="false">TRUNC(IF(A632&lt;$A$427,$D$427*$R$12+$P$12,IF(A632&gt;$A$782,$D$782*$R$12+$P$12,D632*$R$12+$P$12)),2)</f>
        <v>184.15</v>
      </c>
      <c r="L632" s="179" t="n">
        <f aca="false">B632</f>
        <v>729</v>
      </c>
      <c r="M632" s="180" t="n">
        <f aca="false">A632</f>
        <v>608</v>
      </c>
      <c r="N632" s="181" t="n">
        <f aca="false">B632</f>
        <v>729</v>
      </c>
      <c r="O632" s="182" t="n">
        <f aca="false">A632</f>
        <v>608</v>
      </c>
      <c r="P632" s="24"/>
      <c r="Q632" s="196"/>
      <c r="R632" s="197"/>
      <c r="U632" s="171"/>
    </row>
    <row r="633" customFormat="false" ht="15.75" hidden="false" customHeight="true" outlineLevel="0" collapsed="false">
      <c r="A633" s="156" t="n">
        <v>609</v>
      </c>
      <c r="B633" s="157" t="n">
        <v>730</v>
      </c>
      <c r="C633" s="158" t="n">
        <f aca="false">ROUND($P$1*A633,2)</f>
        <v>35975.7</v>
      </c>
      <c r="D633" s="159" t="n">
        <f aca="false">TRUNC(C633/12,2)</f>
        <v>2997.97</v>
      </c>
      <c r="E633" s="160" t="n">
        <f aca="false">TRUNC(D633*$P$3,2)</f>
        <v>332.77</v>
      </c>
      <c r="F633" s="161" t="n">
        <f aca="false">TRUNC(IF(A633&lt;=$A$270,$D$270*$P$5,D633*$P$5),2)</f>
        <v>89.93</v>
      </c>
      <c r="G633" s="162" t="n">
        <f aca="false">TRUNC(IF(A633&lt;=$A$270,$D$270*$P$6,D633*$P$6),2)</f>
        <v>29.97</v>
      </c>
      <c r="H633" s="161" t="n">
        <f aca="false">TRUNC($P$9,2)</f>
        <v>2.29</v>
      </c>
      <c r="I633" s="161" t="n">
        <f aca="false">TRUNC(IF(A633&lt;$A$427,$D$427*$R$10+$P$10,IF(A633&gt;$A$782,$D$782*$R$10+$P$10,D633*$R$10+$P$10)),2)</f>
        <v>100.6</v>
      </c>
      <c r="J633" s="158" t="n">
        <f aca="false">TRUNC(IF(A633&lt;$A$427,($D$427*$R$11)+$P$11,IF(A633&gt;$A$782,$D$782*$R$11+$P$11,D633*$R$11+$P$11)),2)</f>
        <v>255.07</v>
      </c>
      <c r="K633" s="160" t="n">
        <f aca="false">TRUNC(IF(A633&lt;$A$427,$D$427*$R$12+$P$12,IF(A633&gt;$A$782,$D$782*$R$12+$P$12,D633*$R$12+$P$12)),2)</f>
        <v>184.44</v>
      </c>
      <c r="L633" s="163" t="n">
        <f aca="false">B633</f>
        <v>730</v>
      </c>
      <c r="M633" s="164" t="n">
        <f aca="false">A633</f>
        <v>609</v>
      </c>
      <c r="N633" s="165" t="n">
        <f aca="false">B633</f>
        <v>730</v>
      </c>
      <c r="O633" s="166" t="n">
        <f aca="false">A633</f>
        <v>609</v>
      </c>
      <c r="P633" s="24"/>
      <c r="Q633" s="196"/>
      <c r="R633" s="197"/>
      <c r="U633" s="171"/>
    </row>
    <row r="634" customFormat="false" ht="15.75" hidden="false" customHeight="true" outlineLevel="0" collapsed="false">
      <c r="A634" s="172" t="n">
        <v>609</v>
      </c>
      <c r="B634" s="173" t="n">
        <v>731</v>
      </c>
      <c r="C634" s="174" t="n">
        <f aca="false">ROUND($P$1*A634,2)</f>
        <v>35975.7</v>
      </c>
      <c r="D634" s="175" t="n">
        <f aca="false">TRUNC(C634/12,2)</f>
        <v>2997.97</v>
      </c>
      <c r="E634" s="176" t="n">
        <f aca="false">TRUNC(D634*$P$3,2)</f>
        <v>332.77</v>
      </c>
      <c r="F634" s="177" t="n">
        <f aca="false">TRUNC(IF(A634&lt;=$A$270,$D$270*$P$5,D634*$P$5),2)</f>
        <v>89.93</v>
      </c>
      <c r="G634" s="178" t="n">
        <f aca="false">TRUNC(IF(A634&lt;=$A$270,$D$270*$P$6,D634*$P$6),2)</f>
        <v>29.97</v>
      </c>
      <c r="H634" s="177" t="n">
        <f aca="false">TRUNC($P$9,2)</f>
        <v>2.29</v>
      </c>
      <c r="I634" s="177" t="n">
        <f aca="false">TRUNC(IF(A634&lt;$A$427,$D$427*$R$10+$P$10,IF(A634&gt;$A$782,$D$782*$R$10+$P$10,D634*$R$10+$P$10)),2)</f>
        <v>100.6</v>
      </c>
      <c r="J634" s="174" t="n">
        <f aca="false">TRUNC(IF(A634&lt;$A$427,($D$427*$R$11)+$P$11,IF(A634&gt;$A$782,$D$782*$R$11+$P$11,D634*$R$11+$P$11)),2)</f>
        <v>255.07</v>
      </c>
      <c r="K634" s="176" t="n">
        <f aca="false">TRUNC(IF(A634&lt;$A$427,$D$427*$R$12+$P$12,IF(A634&gt;$A$782,$D$782*$R$12+$P$12,D634*$R$12+$P$12)),2)</f>
        <v>184.44</v>
      </c>
      <c r="L634" s="179" t="n">
        <f aca="false">B634</f>
        <v>731</v>
      </c>
      <c r="M634" s="180" t="n">
        <f aca="false">A634</f>
        <v>609</v>
      </c>
      <c r="N634" s="181" t="n">
        <f aca="false">B634</f>
        <v>731</v>
      </c>
      <c r="O634" s="182" t="n">
        <f aca="false">A634</f>
        <v>609</v>
      </c>
      <c r="P634" s="24"/>
      <c r="Q634" s="196"/>
      <c r="R634" s="197"/>
      <c r="U634" s="171"/>
    </row>
    <row r="635" customFormat="false" ht="15.75" hidden="false" customHeight="true" outlineLevel="0" collapsed="false">
      <c r="A635" s="156" t="n">
        <v>610</v>
      </c>
      <c r="B635" s="157" t="n">
        <v>732</v>
      </c>
      <c r="C635" s="158" t="n">
        <f aca="false">ROUND($P$1*A635,2)</f>
        <v>36034.77</v>
      </c>
      <c r="D635" s="159" t="n">
        <f aca="false">TRUNC(C635/12,2)</f>
        <v>3002.89</v>
      </c>
      <c r="E635" s="160" t="n">
        <f aca="false">TRUNC(D635*$P$3,2)</f>
        <v>333.32</v>
      </c>
      <c r="F635" s="161" t="n">
        <f aca="false">TRUNC(IF(A635&lt;=$A$270,$D$270*$P$5,D635*$P$5),2)</f>
        <v>90.08</v>
      </c>
      <c r="G635" s="162" t="n">
        <f aca="false">TRUNC(IF(A635&lt;=$A$270,$D$270*$P$6,D635*$P$6),2)</f>
        <v>30.02</v>
      </c>
      <c r="H635" s="161" t="n">
        <f aca="false">TRUNC($P$9,2)</f>
        <v>2.29</v>
      </c>
      <c r="I635" s="161" t="n">
        <f aca="false">TRUNC(IF(A635&lt;$A$427,$D$427*$R$10+$P$10,IF(A635&gt;$A$782,$D$782*$R$10+$P$10,D635*$R$10+$P$10)),2)</f>
        <v>100.75</v>
      </c>
      <c r="J635" s="158" t="n">
        <f aca="false">TRUNC(IF(A635&lt;$A$427,($D$427*$R$11)+$P$11,IF(A635&gt;$A$782,$D$782*$R$11+$P$11,D635*$R$11+$P$11)),2)</f>
        <v>255.47</v>
      </c>
      <c r="K635" s="160" t="n">
        <f aca="false">TRUNC(IF(A635&lt;$A$427,$D$427*$R$12+$P$12,IF(A635&gt;$A$782,$D$782*$R$12+$P$12,D635*$R$12+$P$12)),2)</f>
        <v>184.74</v>
      </c>
      <c r="L635" s="163" t="n">
        <f aca="false">B635</f>
        <v>732</v>
      </c>
      <c r="M635" s="164" t="n">
        <f aca="false">A635</f>
        <v>610</v>
      </c>
      <c r="N635" s="165" t="n">
        <f aca="false">B635</f>
        <v>732</v>
      </c>
      <c r="O635" s="166" t="n">
        <f aca="false">A635</f>
        <v>610</v>
      </c>
      <c r="P635" s="24"/>
      <c r="Q635" s="196"/>
      <c r="R635" s="197"/>
      <c r="U635" s="171"/>
    </row>
    <row r="636" customFormat="false" ht="15.75" hidden="false" customHeight="true" outlineLevel="0" collapsed="false">
      <c r="A636" s="172" t="n">
        <v>611</v>
      </c>
      <c r="B636" s="173" t="n">
        <v>733</v>
      </c>
      <c r="C636" s="174" t="n">
        <f aca="false">ROUND($P$1*A636,2)</f>
        <v>36093.85</v>
      </c>
      <c r="D636" s="175" t="n">
        <f aca="false">TRUNC(C636/12,2)</f>
        <v>3007.82</v>
      </c>
      <c r="E636" s="176" t="n">
        <f aca="false">TRUNC(D636*$P$3,2)</f>
        <v>333.86</v>
      </c>
      <c r="F636" s="177" t="n">
        <f aca="false">TRUNC(IF(A636&lt;=$A$270,$D$270*$P$5,D636*$P$5),2)</f>
        <v>90.23</v>
      </c>
      <c r="G636" s="178" t="n">
        <f aca="false">TRUNC(IF(A636&lt;=$A$270,$D$270*$P$6,D636*$P$6),2)</f>
        <v>30.07</v>
      </c>
      <c r="H636" s="177" t="n">
        <f aca="false">TRUNC($P$9,2)</f>
        <v>2.29</v>
      </c>
      <c r="I636" s="177" t="n">
        <f aca="false">TRUNC(IF(A636&lt;$A$427,$D$427*$R$10+$P$10,IF(A636&gt;$A$782,$D$782*$R$10+$P$10,D636*$R$10+$P$10)),2)</f>
        <v>100.9</v>
      </c>
      <c r="J636" s="174" t="n">
        <f aca="false">TRUNC(IF(A636&lt;$A$427,($D$427*$R$11)+$P$11,IF(A636&gt;$A$782,$D$782*$R$11+$P$11,D636*$R$11+$P$11)),2)</f>
        <v>255.86</v>
      </c>
      <c r="K636" s="176" t="n">
        <f aca="false">TRUNC(IF(A636&lt;$A$427,$D$427*$R$12+$P$12,IF(A636&gt;$A$782,$D$782*$R$12+$P$12,D636*$R$12+$P$12)),2)</f>
        <v>185.03</v>
      </c>
      <c r="L636" s="179" t="n">
        <f aca="false">B636</f>
        <v>733</v>
      </c>
      <c r="M636" s="180" t="n">
        <f aca="false">A636</f>
        <v>611</v>
      </c>
      <c r="N636" s="181" t="n">
        <f aca="false">B636</f>
        <v>733</v>
      </c>
      <c r="O636" s="182" t="n">
        <f aca="false">A636</f>
        <v>611</v>
      </c>
      <c r="P636" s="24"/>
      <c r="Q636" s="196"/>
      <c r="R636" s="197"/>
      <c r="U636" s="171"/>
    </row>
    <row r="637" customFormat="false" ht="15.75" hidden="false" customHeight="true" outlineLevel="0" collapsed="false">
      <c r="A637" s="156" t="n">
        <v>612</v>
      </c>
      <c r="B637" s="157" t="n">
        <v>734</v>
      </c>
      <c r="C637" s="158" t="n">
        <f aca="false">ROUND($P$1*A637,2)</f>
        <v>36152.92</v>
      </c>
      <c r="D637" s="159" t="n">
        <f aca="false">TRUNC(C637/12,2)</f>
        <v>3012.74</v>
      </c>
      <c r="E637" s="160" t="n">
        <f aca="false">TRUNC(D637*$P$3,2)</f>
        <v>334.41</v>
      </c>
      <c r="F637" s="161" t="n">
        <f aca="false">TRUNC(IF(A637&lt;=$A$270,$D$270*$P$5,D637*$P$5),2)</f>
        <v>90.38</v>
      </c>
      <c r="G637" s="162" t="n">
        <f aca="false">TRUNC(IF(A637&lt;=$A$270,$D$270*$P$6,D637*$P$6),2)</f>
        <v>30.12</v>
      </c>
      <c r="H637" s="161" t="n">
        <f aca="false">TRUNC($P$9,2)</f>
        <v>2.29</v>
      </c>
      <c r="I637" s="161" t="n">
        <f aca="false">TRUNC(IF(A637&lt;$A$427,$D$427*$R$10+$P$10,IF(A637&gt;$A$782,$D$782*$R$10+$P$10,D637*$R$10+$P$10)),2)</f>
        <v>101.05</v>
      </c>
      <c r="J637" s="158" t="n">
        <f aca="false">TRUNC(IF(A637&lt;$A$427,($D$427*$R$11)+$P$11,IF(A637&gt;$A$782,$D$782*$R$11+$P$11,D637*$R$11+$P$11)),2)</f>
        <v>256.25</v>
      </c>
      <c r="K637" s="160" t="n">
        <f aca="false">TRUNC(IF(A637&lt;$A$427,$D$427*$R$12+$P$12,IF(A637&gt;$A$782,$D$782*$R$12+$P$12,D637*$R$12+$P$12)),2)</f>
        <v>185.33</v>
      </c>
      <c r="L637" s="163" t="n">
        <f aca="false">B637</f>
        <v>734</v>
      </c>
      <c r="M637" s="164" t="n">
        <f aca="false">A637</f>
        <v>612</v>
      </c>
      <c r="N637" s="165" t="n">
        <f aca="false">B637</f>
        <v>734</v>
      </c>
      <c r="O637" s="166" t="n">
        <f aca="false">A637</f>
        <v>612</v>
      </c>
      <c r="P637" s="24"/>
      <c r="Q637" s="196"/>
      <c r="R637" s="197"/>
      <c r="U637" s="171"/>
    </row>
    <row r="638" customFormat="false" ht="15.75" hidden="false" customHeight="true" outlineLevel="0" collapsed="false">
      <c r="A638" s="172" t="n">
        <v>612</v>
      </c>
      <c r="B638" s="173" t="n">
        <v>735</v>
      </c>
      <c r="C638" s="174" t="n">
        <f aca="false">ROUND($P$1*A638,2)</f>
        <v>36152.92</v>
      </c>
      <c r="D638" s="175" t="n">
        <f aca="false">TRUNC(C638/12,2)</f>
        <v>3012.74</v>
      </c>
      <c r="E638" s="176" t="n">
        <f aca="false">TRUNC(D638*$P$3,2)</f>
        <v>334.41</v>
      </c>
      <c r="F638" s="177" t="n">
        <f aca="false">TRUNC(IF(A638&lt;=$A$270,$D$270*$P$5,D638*$P$5),2)</f>
        <v>90.38</v>
      </c>
      <c r="G638" s="178" t="n">
        <f aca="false">TRUNC(IF(A638&lt;=$A$270,$D$270*$P$6,D638*$P$6),2)</f>
        <v>30.12</v>
      </c>
      <c r="H638" s="177" t="n">
        <f aca="false">TRUNC($P$9,2)</f>
        <v>2.29</v>
      </c>
      <c r="I638" s="177" t="n">
        <f aca="false">TRUNC(IF(A638&lt;$A$427,$D$427*$R$10+$P$10,IF(A638&gt;$A$782,$D$782*$R$10+$P$10,D638*$R$10+$P$10)),2)</f>
        <v>101.05</v>
      </c>
      <c r="J638" s="174" t="n">
        <f aca="false">TRUNC(IF(A638&lt;$A$427,($D$427*$R$11)+$P$11,IF(A638&gt;$A$782,$D$782*$R$11+$P$11,D638*$R$11+$P$11)),2)</f>
        <v>256.25</v>
      </c>
      <c r="K638" s="176" t="n">
        <f aca="false">TRUNC(IF(A638&lt;$A$427,$D$427*$R$12+$P$12,IF(A638&gt;$A$782,$D$782*$R$12+$P$12,D638*$R$12+$P$12)),2)</f>
        <v>185.33</v>
      </c>
      <c r="L638" s="179" t="n">
        <f aca="false">B638</f>
        <v>735</v>
      </c>
      <c r="M638" s="180" t="n">
        <f aca="false">A638</f>
        <v>612</v>
      </c>
      <c r="N638" s="181" t="n">
        <f aca="false">B638</f>
        <v>735</v>
      </c>
      <c r="O638" s="182" t="n">
        <f aca="false">A638</f>
        <v>612</v>
      </c>
      <c r="P638" s="24"/>
      <c r="Q638" s="196"/>
      <c r="R638" s="197"/>
      <c r="U638" s="171"/>
    </row>
    <row r="639" customFormat="false" ht="15.75" hidden="false" customHeight="true" outlineLevel="0" collapsed="false">
      <c r="A639" s="156" t="n">
        <v>613</v>
      </c>
      <c r="B639" s="157" t="n">
        <v>736</v>
      </c>
      <c r="C639" s="158" t="n">
        <f aca="false">ROUND($P$1*A639,2)</f>
        <v>36211.99</v>
      </c>
      <c r="D639" s="159" t="n">
        <f aca="false">TRUNC(C639/12,2)</f>
        <v>3017.66</v>
      </c>
      <c r="E639" s="160" t="n">
        <f aca="false">TRUNC(D639*$P$3,2)</f>
        <v>334.96</v>
      </c>
      <c r="F639" s="161" t="n">
        <f aca="false">TRUNC(IF(A639&lt;=$A$270,$D$270*$P$5,D639*$P$5),2)</f>
        <v>90.52</v>
      </c>
      <c r="G639" s="162" t="n">
        <f aca="false">TRUNC(IF(A639&lt;=$A$270,$D$270*$P$6,D639*$P$6),2)</f>
        <v>30.17</v>
      </c>
      <c r="H639" s="161" t="n">
        <f aca="false">TRUNC($P$9,2)</f>
        <v>2.29</v>
      </c>
      <c r="I639" s="161" t="n">
        <f aca="false">TRUNC(IF(A639&lt;$A$427,$D$427*$R$10+$P$10,IF(A639&gt;$A$782,$D$782*$R$10+$P$10,D639*$R$10+$P$10)),2)</f>
        <v>101.19</v>
      </c>
      <c r="J639" s="158" t="n">
        <f aca="false">TRUNC(IF(A639&lt;$A$427,($D$427*$R$11)+$P$11,IF(A639&gt;$A$782,$D$782*$R$11+$P$11,D639*$R$11+$P$11)),2)</f>
        <v>256.65</v>
      </c>
      <c r="K639" s="160" t="n">
        <f aca="false">TRUNC(IF(A639&lt;$A$427,$D$427*$R$12+$P$12,IF(A639&gt;$A$782,$D$782*$R$12+$P$12,D639*$R$12+$P$12)),2)</f>
        <v>185.62</v>
      </c>
      <c r="L639" s="163" t="n">
        <f aca="false">B639</f>
        <v>736</v>
      </c>
      <c r="M639" s="164" t="n">
        <f aca="false">A639</f>
        <v>613</v>
      </c>
      <c r="N639" s="165" t="n">
        <f aca="false">B639</f>
        <v>736</v>
      </c>
      <c r="O639" s="166" t="n">
        <f aca="false">A639</f>
        <v>613</v>
      </c>
      <c r="P639" s="24"/>
      <c r="Q639" s="196"/>
      <c r="R639" s="197"/>
      <c r="U639" s="171"/>
    </row>
    <row r="640" customFormat="false" ht="15.75" hidden="false" customHeight="true" outlineLevel="0" collapsed="false">
      <c r="A640" s="172" t="n">
        <v>614</v>
      </c>
      <c r="B640" s="173" t="n">
        <v>737</v>
      </c>
      <c r="C640" s="174" t="n">
        <f aca="false">ROUND($P$1*A640,2)</f>
        <v>36271.07</v>
      </c>
      <c r="D640" s="175" t="n">
        <f aca="false">TRUNC(C640/12,2)</f>
        <v>3022.58</v>
      </c>
      <c r="E640" s="176" t="n">
        <f aca="false">TRUNC(D640*$P$3,2)</f>
        <v>335.5</v>
      </c>
      <c r="F640" s="177" t="n">
        <f aca="false">TRUNC(IF(A640&lt;=$A$270,$D$270*$P$5,D640*$P$5),2)</f>
        <v>90.67</v>
      </c>
      <c r="G640" s="178" t="n">
        <f aca="false">TRUNC(IF(A640&lt;=$A$270,$D$270*$P$6,D640*$P$6),2)</f>
        <v>30.22</v>
      </c>
      <c r="H640" s="177" t="n">
        <f aca="false">TRUNC($P$9,2)</f>
        <v>2.29</v>
      </c>
      <c r="I640" s="177" t="n">
        <f aca="false">TRUNC(IF(A640&lt;$A$427,$D$427*$R$10+$P$10,IF(A640&gt;$A$782,$D$782*$R$10+$P$10,D640*$R$10+$P$10)),2)</f>
        <v>101.34</v>
      </c>
      <c r="J640" s="174" t="n">
        <f aca="false">TRUNC(IF(A640&lt;$A$427,($D$427*$R$11)+$P$11,IF(A640&gt;$A$782,$D$782*$R$11+$P$11,D640*$R$11+$P$11)),2)</f>
        <v>257.04</v>
      </c>
      <c r="K640" s="176" t="n">
        <f aca="false">TRUNC(IF(A640&lt;$A$427,$D$427*$R$12+$P$12,IF(A640&gt;$A$782,$D$782*$R$12+$P$12,D640*$R$12+$P$12)),2)</f>
        <v>185.92</v>
      </c>
      <c r="L640" s="179" t="n">
        <f aca="false">B640</f>
        <v>737</v>
      </c>
      <c r="M640" s="180" t="n">
        <f aca="false">A640</f>
        <v>614</v>
      </c>
      <c r="N640" s="181" t="n">
        <f aca="false">B640</f>
        <v>737</v>
      </c>
      <c r="O640" s="182" t="n">
        <f aca="false">A640</f>
        <v>614</v>
      </c>
      <c r="P640" s="24"/>
      <c r="Q640" s="196"/>
      <c r="R640" s="197"/>
      <c r="U640" s="171"/>
    </row>
    <row r="641" customFormat="false" ht="15.75" hidden="false" customHeight="true" outlineLevel="0" collapsed="false">
      <c r="A641" s="156" t="n">
        <v>615</v>
      </c>
      <c r="B641" s="157" t="n">
        <v>738</v>
      </c>
      <c r="C641" s="158" t="n">
        <f aca="false">ROUND($P$1*A641,2)</f>
        <v>36330.14</v>
      </c>
      <c r="D641" s="159" t="n">
        <f aca="false">TRUNC(C641/12,2)</f>
        <v>3027.51</v>
      </c>
      <c r="E641" s="160" t="n">
        <f aca="false">TRUNC(D641*$P$3,2)</f>
        <v>336.05</v>
      </c>
      <c r="F641" s="161" t="n">
        <f aca="false">TRUNC(IF(A641&lt;=$A$270,$D$270*$P$5,D641*$P$5),2)</f>
        <v>90.82</v>
      </c>
      <c r="G641" s="162" t="n">
        <f aca="false">TRUNC(IF(A641&lt;=$A$270,$D$270*$P$6,D641*$P$6),2)</f>
        <v>30.27</v>
      </c>
      <c r="H641" s="161" t="n">
        <f aca="false">TRUNC($P$9,2)</f>
        <v>2.29</v>
      </c>
      <c r="I641" s="161" t="n">
        <f aca="false">TRUNC(IF(A641&lt;$A$427,$D$427*$R$10+$P$10,IF(A641&gt;$A$782,$D$782*$R$10+$P$10,D641*$R$10+$P$10)),2)</f>
        <v>101.49</v>
      </c>
      <c r="J641" s="158" t="n">
        <f aca="false">TRUNC(IF(A641&lt;$A$427,($D$427*$R$11)+$P$11,IF(A641&gt;$A$782,$D$782*$R$11+$P$11,D641*$R$11+$P$11)),2)</f>
        <v>257.44</v>
      </c>
      <c r="K641" s="160" t="n">
        <f aca="false">TRUNC(IF(A641&lt;$A$427,$D$427*$R$12+$P$12,IF(A641&gt;$A$782,$D$782*$R$12+$P$12,D641*$R$12+$P$12)),2)</f>
        <v>186.22</v>
      </c>
      <c r="L641" s="163" t="n">
        <f aca="false">B641</f>
        <v>738</v>
      </c>
      <c r="M641" s="164" t="n">
        <f aca="false">A641</f>
        <v>615</v>
      </c>
      <c r="N641" s="165" t="n">
        <f aca="false">B641</f>
        <v>738</v>
      </c>
      <c r="O641" s="166" t="n">
        <f aca="false">A641</f>
        <v>615</v>
      </c>
      <c r="P641" s="24"/>
      <c r="Q641" s="196"/>
      <c r="R641" s="197"/>
      <c r="U641" s="171"/>
    </row>
    <row r="642" customFormat="false" ht="15.75" hidden="false" customHeight="true" outlineLevel="0" collapsed="false">
      <c r="A642" s="172" t="n">
        <v>615</v>
      </c>
      <c r="B642" s="173" t="n">
        <v>739</v>
      </c>
      <c r="C642" s="174" t="n">
        <f aca="false">ROUND($P$1*A642,2)</f>
        <v>36330.14</v>
      </c>
      <c r="D642" s="175" t="n">
        <f aca="false">TRUNC(C642/12,2)</f>
        <v>3027.51</v>
      </c>
      <c r="E642" s="176" t="n">
        <f aca="false">TRUNC(D642*$P$3,2)</f>
        <v>336.05</v>
      </c>
      <c r="F642" s="177" t="n">
        <f aca="false">TRUNC(IF(A642&lt;=$A$270,$D$270*$P$5,D642*$P$5),2)</f>
        <v>90.82</v>
      </c>
      <c r="G642" s="178" t="n">
        <f aca="false">TRUNC(IF(A642&lt;=$A$270,$D$270*$P$6,D642*$P$6),2)</f>
        <v>30.27</v>
      </c>
      <c r="H642" s="177" t="n">
        <f aca="false">TRUNC($P$9,2)</f>
        <v>2.29</v>
      </c>
      <c r="I642" s="177" t="n">
        <f aca="false">TRUNC(IF(A642&lt;$A$427,$D$427*$R$10+$P$10,IF(A642&gt;$A$782,$D$782*$R$10+$P$10,D642*$R$10+$P$10)),2)</f>
        <v>101.49</v>
      </c>
      <c r="J642" s="174" t="n">
        <f aca="false">TRUNC(IF(A642&lt;$A$427,($D$427*$R$11)+$P$11,IF(A642&gt;$A$782,$D$782*$R$11+$P$11,D642*$R$11+$P$11)),2)</f>
        <v>257.44</v>
      </c>
      <c r="K642" s="176" t="n">
        <f aca="false">TRUNC(IF(A642&lt;$A$427,$D$427*$R$12+$P$12,IF(A642&gt;$A$782,$D$782*$R$12+$P$12,D642*$R$12+$P$12)),2)</f>
        <v>186.22</v>
      </c>
      <c r="L642" s="179" t="n">
        <f aca="false">B642</f>
        <v>739</v>
      </c>
      <c r="M642" s="180" t="n">
        <f aca="false">A642</f>
        <v>615</v>
      </c>
      <c r="N642" s="181" t="n">
        <f aca="false">B642</f>
        <v>739</v>
      </c>
      <c r="O642" s="182" t="n">
        <f aca="false">A642</f>
        <v>615</v>
      </c>
      <c r="P642" s="24"/>
      <c r="Q642" s="196"/>
      <c r="R642" s="197"/>
      <c r="U642" s="171"/>
    </row>
    <row r="643" customFormat="false" ht="15.75" hidden="false" customHeight="true" outlineLevel="0" collapsed="false">
      <c r="A643" s="156" t="n">
        <v>616</v>
      </c>
      <c r="B643" s="157" t="n">
        <v>740</v>
      </c>
      <c r="C643" s="158" t="n">
        <f aca="false">ROUND($P$1*A643,2)</f>
        <v>36389.21</v>
      </c>
      <c r="D643" s="159" t="n">
        <f aca="false">TRUNC(C643/12,2)</f>
        <v>3032.43</v>
      </c>
      <c r="E643" s="160" t="n">
        <f aca="false">TRUNC(D643*$P$3,2)</f>
        <v>336.59</v>
      </c>
      <c r="F643" s="161" t="n">
        <f aca="false">TRUNC(IF(A643&lt;=$A$270,$D$270*$P$5,D643*$P$5),2)</f>
        <v>90.97</v>
      </c>
      <c r="G643" s="162" t="n">
        <f aca="false">TRUNC(IF(A643&lt;=$A$270,$D$270*$P$6,D643*$P$6),2)</f>
        <v>30.32</v>
      </c>
      <c r="H643" s="161" t="n">
        <f aca="false">TRUNC($P$9,2)</f>
        <v>2.29</v>
      </c>
      <c r="I643" s="161" t="n">
        <f aca="false">TRUNC(IF(A643&lt;$A$427,$D$427*$R$10+$P$10,IF(A643&gt;$A$782,$D$782*$R$10+$P$10,D643*$R$10+$P$10)),2)</f>
        <v>101.64</v>
      </c>
      <c r="J643" s="158" t="n">
        <f aca="false">TRUNC(IF(A643&lt;$A$427,($D$427*$R$11)+$P$11,IF(A643&gt;$A$782,$D$782*$R$11+$P$11,D643*$R$11+$P$11)),2)</f>
        <v>257.83</v>
      </c>
      <c r="K643" s="160" t="n">
        <f aca="false">TRUNC(IF(A643&lt;$A$427,$D$427*$R$12+$P$12,IF(A643&gt;$A$782,$D$782*$R$12+$P$12,D643*$R$12+$P$12)),2)</f>
        <v>186.51</v>
      </c>
      <c r="L643" s="163" t="n">
        <f aca="false">B643</f>
        <v>740</v>
      </c>
      <c r="M643" s="164" t="n">
        <f aca="false">A643</f>
        <v>616</v>
      </c>
      <c r="N643" s="165" t="n">
        <f aca="false">B643</f>
        <v>740</v>
      </c>
      <c r="O643" s="166" t="n">
        <f aca="false">A643</f>
        <v>616</v>
      </c>
      <c r="P643" s="24"/>
      <c r="Q643" s="196"/>
      <c r="R643" s="197"/>
      <c r="U643" s="171"/>
    </row>
    <row r="644" customFormat="false" ht="15.75" hidden="false" customHeight="true" outlineLevel="0" collapsed="false">
      <c r="A644" s="172" t="n">
        <v>617</v>
      </c>
      <c r="B644" s="173" t="n">
        <v>741</v>
      </c>
      <c r="C644" s="174" t="n">
        <f aca="false">ROUND($P$1*A644,2)</f>
        <v>36448.29</v>
      </c>
      <c r="D644" s="175" t="n">
        <f aca="false">TRUNC(C644/12,2)</f>
        <v>3037.35</v>
      </c>
      <c r="E644" s="176" t="n">
        <f aca="false">TRUNC(D644*$P$3,2)</f>
        <v>337.14</v>
      </c>
      <c r="F644" s="177" t="n">
        <f aca="false">TRUNC(IF(A644&lt;=$A$270,$D$270*$P$5,D644*$P$5),2)</f>
        <v>91.12</v>
      </c>
      <c r="G644" s="178" t="n">
        <f aca="false">TRUNC(IF(A644&lt;=$A$270,$D$270*$P$6,D644*$P$6),2)</f>
        <v>30.37</v>
      </c>
      <c r="H644" s="177" t="n">
        <f aca="false">TRUNC($P$9,2)</f>
        <v>2.29</v>
      </c>
      <c r="I644" s="177" t="n">
        <f aca="false">TRUNC(IF(A644&lt;$A$427,$D$427*$R$10+$P$10,IF(A644&gt;$A$782,$D$782*$R$10+$P$10,D644*$R$10+$P$10)),2)</f>
        <v>101.79</v>
      </c>
      <c r="J644" s="174" t="n">
        <f aca="false">TRUNC(IF(A644&lt;$A$427,($D$427*$R$11)+$P$11,IF(A644&gt;$A$782,$D$782*$R$11+$P$11,D644*$R$11+$P$11)),2)</f>
        <v>258.22</v>
      </c>
      <c r="K644" s="176" t="n">
        <f aca="false">TRUNC(IF(A644&lt;$A$427,$D$427*$R$12+$P$12,IF(A644&gt;$A$782,$D$782*$R$12+$P$12,D644*$R$12+$P$12)),2)</f>
        <v>186.81</v>
      </c>
      <c r="L644" s="179" t="n">
        <f aca="false">B644</f>
        <v>741</v>
      </c>
      <c r="M644" s="180" t="n">
        <f aca="false">A644</f>
        <v>617</v>
      </c>
      <c r="N644" s="181" t="n">
        <f aca="false">B644</f>
        <v>741</v>
      </c>
      <c r="O644" s="182" t="n">
        <f aca="false">A644</f>
        <v>617</v>
      </c>
      <c r="P644" s="24"/>
      <c r="Q644" s="196"/>
      <c r="R644" s="197"/>
      <c r="U644" s="171"/>
    </row>
    <row r="645" customFormat="false" ht="15.75" hidden="false" customHeight="true" outlineLevel="0" collapsed="false">
      <c r="A645" s="156" t="n">
        <v>618</v>
      </c>
      <c r="B645" s="157" t="n">
        <v>742</v>
      </c>
      <c r="C645" s="158" t="n">
        <f aca="false">ROUND($P$1*A645,2)</f>
        <v>36507.36</v>
      </c>
      <c r="D645" s="159" t="n">
        <f aca="false">TRUNC(C645/12,2)</f>
        <v>3042.28</v>
      </c>
      <c r="E645" s="160" t="n">
        <f aca="false">TRUNC(D645*$P$3,2)</f>
        <v>337.69</v>
      </c>
      <c r="F645" s="161" t="n">
        <f aca="false">TRUNC(IF(A645&lt;=$A$270,$D$270*$P$5,D645*$P$5),2)</f>
        <v>91.26</v>
      </c>
      <c r="G645" s="162" t="n">
        <f aca="false">TRUNC(IF(A645&lt;=$A$270,$D$270*$P$6,D645*$P$6),2)</f>
        <v>30.42</v>
      </c>
      <c r="H645" s="161" t="n">
        <f aca="false">TRUNC($P$9,2)</f>
        <v>2.29</v>
      </c>
      <c r="I645" s="161" t="n">
        <f aca="false">TRUNC(IF(A645&lt;$A$427,$D$427*$R$10+$P$10,IF(A645&gt;$A$782,$D$782*$R$10+$P$10,D645*$R$10+$P$10)),2)</f>
        <v>101.93</v>
      </c>
      <c r="J645" s="158" t="n">
        <f aca="false">TRUNC(IF(A645&lt;$A$427,($D$427*$R$11)+$P$11,IF(A645&gt;$A$782,$D$782*$R$11+$P$11,D645*$R$11+$P$11)),2)</f>
        <v>258.62</v>
      </c>
      <c r="K645" s="160" t="n">
        <f aca="false">TRUNC(IF(A645&lt;$A$427,$D$427*$R$12+$P$12,IF(A645&gt;$A$782,$D$782*$R$12+$P$12,D645*$R$12+$P$12)),2)</f>
        <v>187.1</v>
      </c>
      <c r="L645" s="163" t="n">
        <f aca="false">B645</f>
        <v>742</v>
      </c>
      <c r="M645" s="164" t="n">
        <f aca="false">A645</f>
        <v>618</v>
      </c>
      <c r="N645" s="165" t="n">
        <f aca="false">B645</f>
        <v>742</v>
      </c>
      <c r="O645" s="166" t="n">
        <f aca="false">A645</f>
        <v>618</v>
      </c>
      <c r="P645" s="24"/>
      <c r="Q645" s="196"/>
      <c r="R645" s="197"/>
      <c r="U645" s="171"/>
    </row>
    <row r="646" customFormat="false" ht="15.75" hidden="false" customHeight="true" outlineLevel="0" collapsed="false">
      <c r="A646" s="172" t="n">
        <v>619</v>
      </c>
      <c r="B646" s="173" t="n">
        <v>743</v>
      </c>
      <c r="C646" s="174" t="n">
        <f aca="false">ROUND($P$1*A646,2)</f>
        <v>36566.43</v>
      </c>
      <c r="D646" s="175" t="n">
        <f aca="false">TRUNC(C646/12,2)</f>
        <v>3047.2</v>
      </c>
      <c r="E646" s="176" t="n">
        <f aca="false">TRUNC(D646*$P$3,2)</f>
        <v>338.23</v>
      </c>
      <c r="F646" s="177" t="n">
        <f aca="false">TRUNC(IF(A646&lt;=$A$270,$D$270*$P$5,D646*$P$5),2)</f>
        <v>91.41</v>
      </c>
      <c r="G646" s="178" t="n">
        <f aca="false">TRUNC(IF(A646&lt;=$A$270,$D$270*$P$6,D646*$P$6),2)</f>
        <v>30.47</v>
      </c>
      <c r="H646" s="177" t="n">
        <f aca="false">TRUNC($P$9,2)</f>
        <v>2.29</v>
      </c>
      <c r="I646" s="177" t="n">
        <f aca="false">TRUNC(IF(A646&lt;$A$427,$D$427*$R$10+$P$10,IF(A646&gt;$A$782,$D$782*$R$10+$P$10,D646*$R$10+$P$10)),2)</f>
        <v>102.08</v>
      </c>
      <c r="J646" s="174" t="n">
        <f aca="false">TRUNC(IF(A646&lt;$A$427,($D$427*$R$11)+$P$11,IF(A646&gt;$A$782,$D$782*$R$11+$P$11,D646*$R$11+$P$11)),2)</f>
        <v>259.01</v>
      </c>
      <c r="K646" s="176" t="n">
        <f aca="false">TRUNC(IF(A646&lt;$A$427,$D$427*$R$12+$P$12,IF(A646&gt;$A$782,$D$782*$R$12+$P$12,D646*$R$12+$P$12)),2)</f>
        <v>187.4</v>
      </c>
      <c r="L646" s="179" t="n">
        <f aca="false">B646</f>
        <v>743</v>
      </c>
      <c r="M646" s="180" t="n">
        <f aca="false">A646</f>
        <v>619</v>
      </c>
      <c r="N646" s="181" t="n">
        <f aca="false">B646</f>
        <v>743</v>
      </c>
      <c r="O646" s="182" t="n">
        <f aca="false">A646</f>
        <v>619</v>
      </c>
      <c r="P646" s="24"/>
      <c r="Q646" s="196"/>
      <c r="R646" s="197"/>
      <c r="U646" s="171"/>
    </row>
    <row r="647" customFormat="false" ht="15.75" hidden="false" customHeight="true" outlineLevel="0" collapsed="false">
      <c r="A647" s="156" t="n">
        <v>620</v>
      </c>
      <c r="B647" s="157" t="n">
        <v>744</v>
      </c>
      <c r="C647" s="158" t="n">
        <f aca="false">ROUND($P$1*A647,2)</f>
        <v>36625.51</v>
      </c>
      <c r="D647" s="159" t="n">
        <f aca="false">TRUNC(C647/12,2)</f>
        <v>3052.12</v>
      </c>
      <c r="E647" s="160" t="n">
        <f aca="false">TRUNC(D647*$P$3,2)</f>
        <v>338.78</v>
      </c>
      <c r="F647" s="161" t="n">
        <f aca="false">TRUNC(IF(A647&lt;=$A$270,$D$270*$P$5,D647*$P$5),2)</f>
        <v>91.56</v>
      </c>
      <c r="G647" s="162" t="n">
        <f aca="false">TRUNC(IF(A647&lt;=$A$270,$D$270*$P$6,D647*$P$6),2)</f>
        <v>30.52</v>
      </c>
      <c r="H647" s="161" t="n">
        <f aca="false">TRUNC($P$9,2)</f>
        <v>2.29</v>
      </c>
      <c r="I647" s="161" t="n">
        <f aca="false">TRUNC(IF(A647&lt;$A$427,$D$427*$R$10+$P$10,IF(A647&gt;$A$782,$D$782*$R$10+$P$10,D647*$R$10+$P$10)),2)</f>
        <v>102.23</v>
      </c>
      <c r="J647" s="158" t="n">
        <f aca="false">TRUNC(IF(A647&lt;$A$427,($D$427*$R$11)+$P$11,IF(A647&gt;$A$782,$D$782*$R$11+$P$11,D647*$R$11+$P$11)),2)</f>
        <v>259.4</v>
      </c>
      <c r="K647" s="160" t="n">
        <f aca="false">TRUNC(IF(A647&lt;$A$427,$D$427*$R$12+$P$12,IF(A647&gt;$A$782,$D$782*$R$12+$P$12,D647*$R$12+$P$12)),2)</f>
        <v>187.69</v>
      </c>
      <c r="L647" s="163" t="n">
        <f aca="false">B647</f>
        <v>744</v>
      </c>
      <c r="M647" s="164" t="n">
        <f aca="false">A647</f>
        <v>620</v>
      </c>
      <c r="N647" s="165" t="n">
        <f aca="false">B647</f>
        <v>744</v>
      </c>
      <c r="O647" s="166" t="n">
        <f aca="false">A647</f>
        <v>620</v>
      </c>
      <c r="P647" s="24"/>
      <c r="Q647" s="196"/>
      <c r="R647" s="197"/>
      <c r="U647" s="171"/>
    </row>
    <row r="648" customFormat="false" ht="15.75" hidden="false" customHeight="true" outlineLevel="0" collapsed="false">
      <c r="A648" s="172" t="n">
        <v>621</v>
      </c>
      <c r="B648" s="173" t="n">
        <v>745</v>
      </c>
      <c r="C648" s="174" t="n">
        <f aca="false">ROUND($P$1*A648,2)</f>
        <v>36684.58</v>
      </c>
      <c r="D648" s="175" t="n">
        <f aca="false">TRUNC(C648/12,2)</f>
        <v>3057.04</v>
      </c>
      <c r="E648" s="176" t="n">
        <f aca="false">TRUNC(D648*$P$3,2)</f>
        <v>339.33</v>
      </c>
      <c r="F648" s="177" t="n">
        <f aca="false">TRUNC(IF(A648&lt;=$A$270,$D$270*$P$5,D648*$P$5),2)</f>
        <v>91.71</v>
      </c>
      <c r="G648" s="178" t="n">
        <f aca="false">TRUNC(IF(A648&lt;=$A$270,$D$270*$P$6,D648*$P$6),2)</f>
        <v>30.57</v>
      </c>
      <c r="H648" s="177" t="n">
        <f aca="false">TRUNC($P$9,2)</f>
        <v>2.29</v>
      </c>
      <c r="I648" s="177" t="n">
        <f aca="false">TRUNC(IF(A648&lt;$A$427,$D$427*$R$10+$P$10,IF(A648&gt;$A$782,$D$782*$R$10+$P$10,D648*$R$10+$P$10)),2)</f>
        <v>102.38</v>
      </c>
      <c r="J648" s="174" t="n">
        <f aca="false">TRUNC(IF(A648&lt;$A$427,($D$427*$R$11)+$P$11,IF(A648&gt;$A$782,$D$782*$R$11+$P$11,D648*$R$11+$P$11)),2)</f>
        <v>259.8</v>
      </c>
      <c r="K648" s="176" t="n">
        <f aca="false">TRUNC(IF(A648&lt;$A$427,$D$427*$R$12+$P$12,IF(A648&gt;$A$782,$D$782*$R$12+$P$12,D648*$R$12+$P$12)),2)</f>
        <v>187.99</v>
      </c>
      <c r="L648" s="179" t="n">
        <f aca="false">B648</f>
        <v>745</v>
      </c>
      <c r="M648" s="180" t="n">
        <f aca="false">A648</f>
        <v>621</v>
      </c>
      <c r="N648" s="181" t="n">
        <f aca="false">B648</f>
        <v>745</v>
      </c>
      <c r="O648" s="182" t="n">
        <f aca="false">A648</f>
        <v>621</v>
      </c>
      <c r="P648" s="24"/>
      <c r="Q648" s="196"/>
      <c r="R648" s="197"/>
      <c r="U648" s="171"/>
    </row>
    <row r="649" customFormat="false" ht="15.75" hidden="false" customHeight="true" outlineLevel="0" collapsed="false">
      <c r="A649" s="156" t="n">
        <v>621</v>
      </c>
      <c r="B649" s="157" t="n">
        <v>746</v>
      </c>
      <c r="C649" s="158" t="n">
        <f aca="false">ROUND($P$1*A649,2)</f>
        <v>36684.58</v>
      </c>
      <c r="D649" s="159" t="n">
        <f aca="false">TRUNC(C649/12,2)</f>
        <v>3057.04</v>
      </c>
      <c r="E649" s="160" t="n">
        <f aca="false">TRUNC(D649*$P$3,2)</f>
        <v>339.33</v>
      </c>
      <c r="F649" s="161" t="n">
        <f aca="false">TRUNC(IF(A649&lt;=$A$270,$D$270*$P$5,D649*$P$5),2)</f>
        <v>91.71</v>
      </c>
      <c r="G649" s="162" t="n">
        <f aca="false">TRUNC(IF(A649&lt;=$A$270,$D$270*$P$6,D649*$P$6),2)</f>
        <v>30.57</v>
      </c>
      <c r="H649" s="161" t="n">
        <f aca="false">TRUNC($P$9,2)</f>
        <v>2.29</v>
      </c>
      <c r="I649" s="161" t="n">
        <f aca="false">TRUNC(IF(A649&lt;$A$427,$D$427*$R$10+$P$10,IF(A649&gt;$A$782,$D$782*$R$10+$P$10,D649*$R$10+$P$10)),2)</f>
        <v>102.38</v>
      </c>
      <c r="J649" s="158" t="n">
        <f aca="false">TRUNC(IF(A649&lt;$A$427,($D$427*$R$11)+$P$11,IF(A649&gt;$A$782,$D$782*$R$11+$P$11,D649*$R$11+$P$11)),2)</f>
        <v>259.8</v>
      </c>
      <c r="K649" s="160" t="n">
        <f aca="false">TRUNC(IF(A649&lt;$A$427,$D$427*$R$12+$P$12,IF(A649&gt;$A$782,$D$782*$R$12+$P$12,D649*$R$12+$P$12)),2)</f>
        <v>187.99</v>
      </c>
      <c r="L649" s="163" t="n">
        <f aca="false">B649</f>
        <v>746</v>
      </c>
      <c r="M649" s="164" t="n">
        <f aca="false">A649</f>
        <v>621</v>
      </c>
      <c r="N649" s="165" t="n">
        <f aca="false">B649</f>
        <v>746</v>
      </c>
      <c r="O649" s="166" t="n">
        <f aca="false">A649</f>
        <v>621</v>
      </c>
      <c r="P649" s="24"/>
      <c r="Q649" s="196"/>
      <c r="R649" s="197"/>
      <c r="U649" s="171"/>
    </row>
    <row r="650" customFormat="false" ht="15.75" hidden="false" customHeight="true" outlineLevel="0" collapsed="false">
      <c r="A650" s="172" t="n">
        <v>622</v>
      </c>
      <c r="B650" s="173" t="n">
        <v>747</v>
      </c>
      <c r="C650" s="174" t="n">
        <f aca="false">ROUND($P$1*A650,2)</f>
        <v>36743.65</v>
      </c>
      <c r="D650" s="175" t="n">
        <f aca="false">TRUNC(C650/12,2)</f>
        <v>3061.97</v>
      </c>
      <c r="E650" s="176" t="n">
        <f aca="false">TRUNC(D650*$P$3,2)</f>
        <v>339.87</v>
      </c>
      <c r="F650" s="177" t="n">
        <f aca="false">TRUNC(IF(A650&lt;=$A$270,$D$270*$P$5,D650*$P$5),2)</f>
        <v>91.85</v>
      </c>
      <c r="G650" s="178" t="n">
        <f aca="false">TRUNC(IF(A650&lt;=$A$270,$D$270*$P$6,D650*$P$6),2)</f>
        <v>30.61</v>
      </c>
      <c r="H650" s="177" t="n">
        <f aca="false">TRUNC($P$9,2)</f>
        <v>2.29</v>
      </c>
      <c r="I650" s="177" t="n">
        <f aca="false">TRUNC(IF(A650&lt;$A$427,$D$427*$R$10+$P$10,IF(A650&gt;$A$782,$D$782*$R$10+$P$10,D650*$R$10+$P$10)),2)</f>
        <v>102.52</v>
      </c>
      <c r="J650" s="174" t="n">
        <f aca="false">TRUNC(IF(A650&lt;$A$427,($D$427*$R$11)+$P$11,IF(A650&gt;$A$782,$D$782*$R$11+$P$11,D650*$R$11+$P$11)),2)</f>
        <v>260.19</v>
      </c>
      <c r="K650" s="176" t="n">
        <f aca="false">TRUNC(IF(A650&lt;$A$427,$D$427*$R$12+$P$12,IF(A650&gt;$A$782,$D$782*$R$12+$P$12,D650*$R$12+$P$12)),2)</f>
        <v>188.28</v>
      </c>
      <c r="L650" s="179" t="n">
        <f aca="false">B650</f>
        <v>747</v>
      </c>
      <c r="M650" s="180" t="n">
        <f aca="false">A650</f>
        <v>622</v>
      </c>
      <c r="N650" s="181" t="n">
        <f aca="false">B650</f>
        <v>747</v>
      </c>
      <c r="O650" s="182" t="n">
        <f aca="false">A650</f>
        <v>622</v>
      </c>
      <c r="P650" s="24"/>
      <c r="Q650" s="196"/>
      <c r="R650" s="197"/>
      <c r="U650" s="171"/>
    </row>
    <row r="651" customFormat="false" ht="15.75" hidden="false" customHeight="true" outlineLevel="0" collapsed="false">
      <c r="A651" s="156" t="n">
        <v>623</v>
      </c>
      <c r="B651" s="157" t="n">
        <v>748</v>
      </c>
      <c r="C651" s="158" t="n">
        <f aca="false">ROUND($P$1*A651,2)</f>
        <v>36802.73</v>
      </c>
      <c r="D651" s="159" t="n">
        <f aca="false">TRUNC(C651/12,2)</f>
        <v>3066.89</v>
      </c>
      <c r="E651" s="160" t="n">
        <f aca="false">TRUNC(D651*$P$3,2)</f>
        <v>340.42</v>
      </c>
      <c r="F651" s="161" t="n">
        <f aca="false">TRUNC(IF(A651&lt;=$A$270,$D$270*$P$5,D651*$P$5),2)</f>
        <v>92</v>
      </c>
      <c r="G651" s="162" t="n">
        <f aca="false">TRUNC(IF(A651&lt;=$A$270,$D$270*$P$6,D651*$P$6),2)</f>
        <v>30.66</v>
      </c>
      <c r="H651" s="161" t="n">
        <f aca="false">TRUNC($P$9,2)</f>
        <v>2.29</v>
      </c>
      <c r="I651" s="161" t="n">
        <f aca="false">TRUNC(IF(A651&lt;$A$427,$D$427*$R$10+$P$10,IF(A651&gt;$A$782,$D$782*$R$10+$P$10,D651*$R$10+$P$10)),2)</f>
        <v>102.67</v>
      </c>
      <c r="J651" s="158" t="n">
        <f aca="false">TRUNC(IF(A651&lt;$A$427,($D$427*$R$11)+$P$11,IF(A651&gt;$A$782,$D$782*$R$11+$P$11,D651*$R$11+$P$11)),2)</f>
        <v>260.59</v>
      </c>
      <c r="K651" s="160" t="n">
        <f aca="false">TRUNC(IF(A651&lt;$A$427,$D$427*$R$12+$P$12,IF(A651&gt;$A$782,$D$782*$R$12+$P$12,D651*$R$12+$P$12)),2)</f>
        <v>188.58</v>
      </c>
      <c r="L651" s="163" t="n">
        <f aca="false">B651</f>
        <v>748</v>
      </c>
      <c r="M651" s="164" t="n">
        <f aca="false">A651</f>
        <v>623</v>
      </c>
      <c r="N651" s="165" t="n">
        <f aca="false">B651</f>
        <v>748</v>
      </c>
      <c r="O651" s="166" t="n">
        <f aca="false">A651</f>
        <v>623</v>
      </c>
      <c r="P651" s="199"/>
      <c r="Q651" s="196"/>
      <c r="R651" s="197"/>
      <c r="U651" s="171"/>
    </row>
    <row r="652" customFormat="false" ht="15.75" hidden="false" customHeight="true" outlineLevel="0" collapsed="false">
      <c r="A652" s="172" t="n">
        <v>624</v>
      </c>
      <c r="B652" s="173" t="n">
        <v>749</v>
      </c>
      <c r="C652" s="174" t="n">
        <f aca="false">ROUND($P$1*A652,2)</f>
        <v>36861.8</v>
      </c>
      <c r="D652" s="175" t="n">
        <f aca="false">TRUNC(C652/12,2)</f>
        <v>3071.81</v>
      </c>
      <c r="E652" s="176" t="n">
        <f aca="false">TRUNC(D652*$P$3,2)</f>
        <v>340.97</v>
      </c>
      <c r="F652" s="177" t="n">
        <f aca="false">TRUNC(IF(A652&lt;=$A$270,$D$270*$P$5,D652*$P$5),2)</f>
        <v>92.15</v>
      </c>
      <c r="G652" s="178" t="n">
        <f aca="false">TRUNC(IF(A652&lt;=$A$270,$D$270*$P$6,D652*$P$6),2)</f>
        <v>30.71</v>
      </c>
      <c r="H652" s="177" t="n">
        <f aca="false">TRUNC($P$9,2)</f>
        <v>2.29</v>
      </c>
      <c r="I652" s="177" t="n">
        <f aca="false">TRUNC(IF(A652&lt;$A$427,$D$427*$R$10+$P$10,IF(A652&gt;$A$782,$D$782*$R$10+$P$10,D652*$R$10+$P$10)),2)</f>
        <v>102.82</v>
      </c>
      <c r="J652" s="174" t="n">
        <f aca="false">TRUNC(IF(A652&lt;$A$427,($D$427*$R$11)+$P$11,IF(A652&gt;$A$782,$D$782*$R$11+$P$11,D652*$R$11+$P$11)),2)</f>
        <v>260.98</v>
      </c>
      <c r="K652" s="176" t="n">
        <f aca="false">TRUNC(IF(A652&lt;$A$427,$D$427*$R$12+$P$12,IF(A652&gt;$A$782,$D$782*$R$12+$P$12,D652*$R$12+$P$12)),2)</f>
        <v>188.87</v>
      </c>
      <c r="L652" s="179" t="n">
        <f aca="false">B652</f>
        <v>749</v>
      </c>
      <c r="M652" s="180" t="n">
        <f aca="false">A652</f>
        <v>624</v>
      </c>
      <c r="N652" s="181" t="n">
        <f aca="false">B652</f>
        <v>749</v>
      </c>
      <c r="O652" s="182" t="n">
        <f aca="false">A652</f>
        <v>624</v>
      </c>
      <c r="P652" s="24"/>
      <c r="Q652" s="25"/>
      <c r="R652" s="198"/>
      <c r="U652" s="171"/>
    </row>
    <row r="653" customFormat="false" ht="15.75" hidden="false" customHeight="true" outlineLevel="0" collapsed="false">
      <c r="A653" s="156" t="n">
        <v>624</v>
      </c>
      <c r="B653" s="157" t="n">
        <v>750</v>
      </c>
      <c r="C653" s="158" t="n">
        <f aca="false">ROUND($P$1*A653,2)</f>
        <v>36861.8</v>
      </c>
      <c r="D653" s="159" t="n">
        <f aca="false">TRUNC(C653/12,2)</f>
        <v>3071.81</v>
      </c>
      <c r="E653" s="160" t="n">
        <f aca="false">TRUNC(D653*$P$3,2)</f>
        <v>340.97</v>
      </c>
      <c r="F653" s="161" t="n">
        <f aca="false">TRUNC(IF(A653&lt;=$A$270,$D$270*$P$5,D653*$P$5),2)</f>
        <v>92.15</v>
      </c>
      <c r="G653" s="162" t="n">
        <f aca="false">TRUNC(IF(A653&lt;=$A$270,$D$270*$P$6,D653*$P$6),2)</f>
        <v>30.71</v>
      </c>
      <c r="H653" s="161" t="n">
        <f aca="false">TRUNC($P$9,2)</f>
        <v>2.29</v>
      </c>
      <c r="I653" s="161" t="n">
        <f aca="false">TRUNC(IF(A653&lt;$A$427,$D$427*$R$10+$P$10,IF(A653&gt;$A$782,$D$782*$R$10+$P$10,D653*$R$10+$P$10)),2)</f>
        <v>102.82</v>
      </c>
      <c r="J653" s="158" t="n">
        <f aca="false">TRUNC(IF(A653&lt;$A$427,($D$427*$R$11)+$P$11,IF(A653&gt;$A$782,$D$782*$R$11+$P$11,D653*$R$11+$P$11)),2)</f>
        <v>260.98</v>
      </c>
      <c r="K653" s="160" t="n">
        <f aca="false">TRUNC(IF(A653&lt;$A$427,$D$427*$R$12+$P$12,IF(A653&gt;$A$782,$D$782*$R$12+$P$12,D653*$R$12+$P$12)),2)</f>
        <v>188.87</v>
      </c>
      <c r="L653" s="163" t="n">
        <f aca="false">B653</f>
        <v>750</v>
      </c>
      <c r="M653" s="164" t="n">
        <f aca="false">A653</f>
        <v>624</v>
      </c>
      <c r="N653" s="165" t="n">
        <f aca="false">B653</f>
        <v>750</v>
      </c>
      <c r="O653" s="166" t="n">
        <f aca="false">A653</f>
        <v>624</v>
      </c>
      <c r="P653" s="24"/>
      <c r="Q653" s="199"/>
      <c r="R653" s="197"/>
      <c r="U653" s="171"/>
    </row>
    <row r="654" customFormat="false" ht="15.75" hidden="false" customHeight="true" outlineLevel="0" collapsed="false">
      <c r="A654" s="172" t="n">
        <v>625</v>
      </c>
      <c r="B654" s="173" t="n">
        <v>751</v>
      </c>
      <c r="C654" s="174" t="n">
        <f aca="false">ROUND($P$1*A654,2)</f>
        <v>36920.88</v>
      </c>
      <c r="D654" s="175" t="n">
        <f aca="false">TRUNC(C654/12,2)</f>
        <v>3076.74</v>
      </c>
      <c r="E654" s="176" t="n">
        <f aca="false">TRUNC(D654*$P$3,2)</f>
        <v>341.51</v>
      </c>
      <c r="F654" s="177" t="n">
        <f aca="false">TRUNC(IF(A654&lt;=$A$270,$D$270*$P$5,D654*$P$5),2)</f>
        <v>92.3</v>
      </c>
      <c r="G654" s="178" t="n">
        <f aca="false">TRUNC(IF(A654&lt;=$A$270,$D$270*$P$6,D654*$P$6),2)</f>
        <v>30.76</v>
      </c>
      <c r="H654" s="177" t="n">
        <f aca="false">TRUNC($P$9,2)</f>
        <v>2.29</v>
      </c>
      <c r="I654" s="177" t="n">
        <f aca="false">TRUNC(IF(A654&lt;$A$427,$D$427*$R$10+$P$10,IF(A654&gt;$A$782,$D$782*$R$10+$P$10,D654*$R$10+$P$10)),2)</f>
        <v>102.97</v>
      </c>
      <c r="J654" s="174" t="n">
        <f aca="false">TRUNC(IF(A654&lt;$A$427,($D$427*$R$11)+$P$11,IF(A654&gt;$A$782,$D$782*$R$11+$P$11,D654*$R$11+$P$11)),2)</f>
        <v>261.37</v>
      </c>
      <c r="K654" s="176" t="n">
        <f aca="false">TRUNC(IF(A654&lt;$A$427,$D$427*$R$12+$P$12,IF(A654&gt;$A$782,$D$782*$R$12+$P$12,D654*$R$12+$P$12)),2)</f>
        <v>189.17</v>
      </c>
      <c r="L654" s="179" t="n">
        <f aca="false">B654</f>
        <v>751</v>
      </c>
      <c r="M654" s="180" t="n">
        <f aca="false">A654</f>
        <v>625</v>
      </c>
      <c r="N654" s="181" t="n">
        <f aca="false">B654</f>
        <v>751</v>
      </c>
      <c r="O654" s="182" t="n">
        <f aca="false">A654</f>
        <v>625</v>
      </c>
      <c r="P654" s="24"/>
      <c r="Q654" s="196"/>
      <c r="R654" s="197"/>
      <c r="U654" s="171"/>
    </row>
    <row r="655" customFormat="false" ht="15.75" hidden="false" customHeight="true" outlineLevel="0" collapsed="false">
      <c r="A655" s="156" t="n">
        <v>626</v>
      </c>
      <c r="B655" s="157" t="n">
        <v>752</v>
      </c>
      <c r="C655" s="158" t="n">
        <f aca="false">ROUND($P$1*A655,2)</f>
        <v>36979.95</v>
      </c>
      <c r="D655" s="159" t="n">
        <f aca="false">TRUNC(C655/12,2)</f>
        <v>3081.66</v>
      </c>
      <c r="E655" s="160" t="n">
        <f aca="false">TRUNC(D655*$P$3,2)</f>
        <v>342.06</v>
      </c>
      <c r="F655" s="161" t="n">
        <f aca="false">TRUNC(IF(A655&lt;=$A$270,$D$270*$P$5,D655*$P$5),2)</f>
        <v>92.44</v>
      </c>
      <c r="G655" s="162" t="n">
        <f aca="false">TRUNC(IF(A655&lt;=$A$270,$D$270*$P$6,D655*$P$6),2)</f>
        <v>30.81</v>
      </c>
      <c r="H655" s="161" t="n">
        <f aca="false">TRUNC($P$9,2)</f>
        <v>2.29</v>
      </c>
      <c r="I655" s="161" t="n">
        <f aca="false">TRUNC(IF(A655&lt;$A$427,$D$427*$R$10+$P$10,IF(A655&gt;$A$782,$D$782*$R$10+$P$10,D655*$R$10+$P$10)),2)</f>
        <v>103.11</v>
      </c>
      <c r="J655" s="158" t="n">
        <f aca="false">TRUNC(IF(A655&lt;$A$427,($D$427*$R$11)+$P$11,IF(A655&gt;$A$782,$D$782*$R$11+$P$11,D655*$R$11+$P$11)),2)</f>
        <v>261.77</v>
      </c>
      <c r="K655" s="160" t="n">
        <f aca="false">TRUNC(IF(A655&lt;$A$427,$D$427*$R$12+$P$12,IF(A655&gt;$A$782,$D$782*$R$12+$P$12,D655*$R$12+$P$12)),2)</f>
        <v>189.46</v>
      </c>
      <c r="L655" s="163" t="n">
        <f aca="false">B655</f>
        <v>752</v>
      </c>
      <c r="M655" s="164" t="n">
        <f aca="false">A655</f>
        <v>626</v>
      </c>
      <c r="N655" s="165" t="n">
        <f aca="false">B655</f>
        <v>752</v>
      </c>
      <c r="O655" s="166" t="n">
        <f aca="false">A655</f>
        <v>626</v>
      </c>
      <c r="P655" s="24"/>
      <c r="Q655" s="196"/>
      <c r="R655" s="197"/>
      <c r="U655" s="171"/>
    </row>
    <row r="656" customFormat="false" ht="15.75" hidden="false" customHeight="true" outlineLevel="0" collapsed="false">
      <c r="A656" s="172" t="n">
        <v>627</v>
      </c>
      <c r="B656" s="173" t="n">
        <v>753</v>
      </c>
      <c r="C656" s="174" t="n">
        <f aca="false">ROUND($P$1*A656,2)</f>
        <v>37039.02</v>
      </c>
      <c r="D656" s="175" t="n">
        <f aca="false">TRUNC(C656/12,2)</f>
        <v>3086.58</v>
      </c>
      <c r="E656" s="176" t="n">
        <f aca="false">TRUNC(D656*$P$3,2)</f>
        <v>342.61</v>
      </c>
      <c r="F656" s="177" t="n">
        <f aca="false">TRUNC(IF(A656&lt;=$A$270,$D$270*$P$5,D656*$P$5),2)</f>
        <v>92.59</v>
      </c>
      <c r="G656" s="178" t="n">
        <f aca="false">TRUNC(IF(A656&lt;=$A$270,$D$270*$P$6,D656*$P$6),2)</f>
        <v>30.86</v>
      </c>
      <c r="H656" s="177" t="n">
        <f aca="false">TRUNC($P$9,2)</f>
        <v>2.29</v>
      </c>
      <c r="I656" s="177" t="n">
        <f aca="false">TRUNC(IF(A656&lt;$A$427,$D$427*$R$10+$P$10,IF(A656&gt;$A$782,$D$782*$R$10+$P$10,D656*$R$10+$P$10)),2)</f>
        <v>103.26</v>
      </c>
      <c r="J656" s="174" t="n">
        <f aca="false">TRUNC(IF(A656&lt;$A$427,($D$427*$R$11)+$P$11,IF(A656&gt;$A$782,$D$782*$R$11+$P$11,D656*$R$11+$P$11)),2)</f>
        <v>262.16</v>
      </c>
      <c r="K656" s="176" t="n">
        <f aca="false">TRUNC(IF(A656&lt;$A$427,$D$427*$R$12+$P$12,IF(A656&gt;$A$782,$D$782*$R$12+$P$12,D656*$R$12+$P$12)),2)</f>
        <v>189.76</v>
      </c>
      <c r="L656" s="179" t="n">
        <f aca="false">B656</f>
        <v>753</v>
      </c>
      <c r="M656" s="180" t="n">
        <f aca="false">A656</f>
        <v>627</v>
      </c>
      <c r="N656" s="181" t="n">
        <f aca="false">B656</f>
        <v>753</v>
      </c>
      <c r="O656" s="182" t="n">
        <f aca="false">A656</f>
        <v>627</v>
      </c>
      <c r="P656" s="24"/>
      <c r="Q656" s="196"/>
      <c r="R656" s="197"/>
      <c r="U656" s="171"/>
    </row>
    <row r="657" customFormat="false" ht="15.75" hidden="false" customHeight="true" outlineLevel="0" collapsed="false">
      <c r="A657" s="156" t="n">
        <v>627</v>
      </c>
      <c r="B657" s="157" t="n">
        <v>754</v>
      </c>
      <c r="C657" s="158" t="n">
        <f aca="false">ROUND($P$1*A657,2)</f>
        <v>37039.02</v>
      </c>
      <c r="D657" s="159" t="n">
        <f aca="false">TRUNC(C657/12,2)</f>
        <v>3086.58</v>
      </c>
      <c r="E657" s="160" t="n">
        <f aca="false">TRUNC(D657*$P$3,2)</f>
        <v>342.61</v>
      </c>
      <c r="F657" s="161" t="n">
        <f aca="false">TRUNC(IF(A657&lt;=$A$270,$D$270*$P$5,D657*$P$5),2)</f>
        <v>92.59</v>
      </c>
      <c r="G657" s="162" t="n">
        <f aca="false">TRUNC(IF(A657&lt;=$A$270,$D$270*$P$6,D657*$P$6),2)</f>
        <v>30.86</v>
      </c>
      <c r="H657" s="161" t="n">
        <f aca="false">TRUNC($P$9,2)</f>
        <v>2.29</v>
      </c>
      <c r="I657" s="161" t="n">
        <f aca="false">TRUNC(IF(A657&lt;$A$427,$D$427*$R$10+$P$10,IF(A657&gt;$A$782,$D$782*$R$10+$P$10,D657*$R$10+$P$10)),2)</f>
        <v>103.26</v>
      </c>
      <c r="J657" s="158" t="n">
        <f aca="false">TRUNC(IF(A657&lt;$A$427,($D$427*$R$11)+$P$11,IF(A657&gt;$A$782,$D$782*$R$11+$P$11,D657*$R$11+$P$11)),2)</f>
        <v>262.16</v>
      </c>
      <c r="K657" s="160" t="n">
        <f aca="false">TRUNC(IF(A657&lt;$A$427,$D$427*$R$12+$P$12,IF(A657&gt;$A$782,$D$782*$R$12+$P$12,D657*$R$12+$P$12)),2)</f>
        <v>189.76</v>
      </c>
      <c r="L657" s="163" t="n">
        <f aca="false">B657</f>
        <v>754</v>
      </c>
      <c r="M657" s="164" t="n">
        <f aca="false">A657</f>
        <v>627</v>
      </c>
      <c r="N657" s="165" t="n">
        <f aca="false">B657</f>
        <v>754</v>
      </c>
      <c r="O657" s="166" t="n">
        <f aca="false">A657</f>
        <v>627</v>
      </c>
      <c r="P657" s="24"/>
      <c r="Q657" s="196"/>
      <c r="R657" s="197"/>
      <c r="U657" s="171"/>
    </row>
    <row r="658" customFormat="false" ht="15.75" hidden="false" customHeight="true" outlineLevel="0" collapsed="false">
      <c r="A658" s="172" t="n">
        <v>628</v>
      </c>
      <c r="B658" s="173" t="n">
        <v>755</v>
      </c>
      <c r="C658" s="174" t="n">
        <f aca="false">ROUND($P$1*A658,2)</f>
        <v>37098.1</v>
      </c>
      <c r="D658" s="175" t="n">
        <f aca="false">TRUNC(C658/12,2)</f>
        <v>3091.5</v>
      </c>
      <c r="E658" s="176" t="n">
        <f aca="false">TRUNC(D658*$P$3,2)</f>
        <v>343.15</v>
      </c>
      <c r="F658" s="177" t="n">
        <f aca="false">TRUNC(IF(A658&lt;=$A$270,$D$270*$P$5,D658*$P$5),2)</f>
        <v>92.74</v>
      </c>
      <c r="G658" s="178" t="n">
        <f aca="false">TRUNC(IF(A658&lt;=$A$270,$D$270*$P$6,D658*$P$6),2)</f>
        <v>30.91</v>
      </c>
      <c r="H658" s="177" t="n">
        <f aca="false">TRUNC($P$9,2)</f>
        <v>2.29</v>
      </c>
      <c r="I658" s="177" t="n">
        <f aca="false">TRUNC(IF(A658&lt;$A$427,$D$427*$R$10+$P$10,IF(A658&gt;$A$782,$D$782*$R$10+$P$10,D658*$R$10+$P$10)),2)</f>
        <v>103.41</v>
      </c>
      <c r="J658" s="174" t="n">
        <f aca="false">TRUNC(IF(A658&lt;$A$427,($D$427*$R$11)+$P$11,IF(A658&gt;$A$782,$D$782*$R$11+$P$11,D658*$R$11+$P$11)),2)</f>
        <v>262.56</v>
      </c>
      <c r="K658" s="176" t="n">
        <f aca="false">TRUNC(IF(A658&lt;$A$427,$D$427*$R$12+$P$12,IF(A658&gt;$A$782,$D$782*$R$12+$P$12,D658*$R$12+$P$12)),2)</f>
        <v>190.06</v>
      </c>
      <c r="L658" s="179" t="n">
        <f aca="false">B658</f>
        <v>755</v>
      </c>
      <c r="M658" s="180" t="n">
        <f aca="false">A658</f>
        <v>628</v>
      </c>
      <c r="N658" s="181" t="n">
        <f aca="false">B658</f>
        <v>755</v>
      </c>
      <c r="O658" s="182" t="n">
        <f aca="false">A658</f>
        <v>628</v>
      </c>
      <c r="P658" s="24"/>
      <c r="Q658" s="196"/>
      <c r="R658" s="197"/>
      <c r="U658" s="171"/>
    </row>
    <row r="659" customFormat="false" ht="15.75" hidden="false" customHeight="true" outlineLevel="0" collapsed="false">
      <c r="A659" s="156" t="n">
        <v>629</v>
      </c>
      <c r="B659" s="157" t="n">
        <v>756</v>
      </c>
      <c r="C659" s="158" t="n">
        <f aca="false">ROUND($P$1*A659,2)</f>
        <v>37157.17</v>
      </c>
      <c r="D659" s="159" t="n">
        <f aca="false">TRUNC(C659/12,2)</f>
        <v>3096.43</v>
      </c>
      <c r="E659" s="160" t="n">
        <f aca="false">TRUNC(D659*$P$3,2)</f>
        <v>343.7</v>
      </c>
      <c r="F659" s="161" t="n">
        <f aca="false">TRUNC(IF(A659&lt;=$A$270,$D$270*$P$5,D659*$P$5),2)</f>
        <v>92.89</v>
      </c>
      <c r="G659" s="162" t="n">
        <f aca="false">TRUNC(IF(A659&lt;=$A$270,$D$270*$P$6,D659*$P$6),2)</f>
        <v>30.96</v>
      </c>
      <c r="H659" s="161" t="n">
        <f aca="false">TRUNC($P$9,2)</f>
        <v>2.29</v>
      </c>
      <c r="I659" s="161" t="n">
        <f aca="false">TRUNC(IF(A659&lt;$A$427,$D$427*$R$10+$P$10,IF(A659&gt;$A$782,$D$782*$R$10+$P$10,D659*$R$10+$P$10)),2)</f>
        <v>103.56</v>
      </c>
      <c r="J659" s="158" t="n">
        <f aca="false">TRUNC(IF(A659&lt;$A$427,($D$427*$R$11)+$P$11,IF(A659&gt;$A$782,$D$782*$R$11+$P$11,D659*$R$11+$P$11)),2)</f>
        <v>262.95</v>
      </c>
      <c r="K659" s="160" t="n">
        <f aca="false">TRUNC(IF(A659&lt;$A$427,$D$427*$R$12+$P$12,IF(A659&gt;$A$782,$D$782*$R$12+$P$12,D659*$R$12+$P$12)),2)</f>
        <v>190.35</v>
      </c>
      <c r="L659" s="163" t="n">
        <f aca="false">B659</f>
        <v>756</v>
      </c>
      <c r="M659" s="164" t="n">
        <f aca="false">A659</f>
        <v>629</v>
      </c>
      <c r="N659" s="165" t="n">
        <f aca="false">B659</f>
        <v>756</v>
      </c>
      <c r="O659" s="166" t="n">
        <f aca="false">A659</f>
        <v>629</v>
      </c>
      <c r="P659" s="24"/>
      <c r="Q659" s="196"/>
      <c r="R659" s="197"/>
      <c r="U659" s="171"/>
    </row>
    <row r="660" customFormat="false" ht="15.75" hidden="false" customHeight="true" outlineLevel="0" collapsed="false">
      <c r="A660" s="172" t="n">
        <v>629</v>
      </c>
      <c r="B660" s="173" t="n">
        <v>757</v>
      </c>
      <c r="C660" s="174" t="n">
        <f aca="false">ROUND($P$1*A660,2)</f>
        <v>37157.17</v>
      </c>
      <c r="D660" s="175" t="n">
        <f aca="false">TRUNC(C660/12,2)</f>
        <v>3096.43</v>
      </c>
      <c r="E660" s="176" t="n">
        <f aca="false">TRUNC(D660*$P$3,2)</f>
        <v>343.7</v>
      </c>
      <c r="F660" s="177" t="n">
        <f aca="false">TRUNC(IF(A660&lt;=$A$270,$D$270*$P$5,D660*$P$5),2)</f>
        <v>92.89</v>
      </c>
      <c r="G660" s="178" t="n">
        <f aca="false">TRUNC(IF(A660&lt;=$A$270,$D$270*$P$6,D660*$P$6),2)</f>
        <v>30.96</v>
      </c>
      <c r="H660" s="177" t="n">
        <f aca="false">TRUNC($P$9,2)</f>
        <v>2.29</v>
      </c>
      <c r="I660" s="177" t="n">
        <f aca="false">TRUNC(IF(A660&lt;$A$427,$D$427*$R$10+$P$10,IF(A660&gt;$A$782,$D$782*$R$10+$P$10,D660*$R$10+$P$10)),2)</f>
        <v>103.56</v>
      </c>
      <c r="J660" s="174" t="n">
        <f aca="false">TRUNC(IF(A660&lt;$A$427,($D$427*$R$11)+$P$11,IF(A660&gt;$A$782,$D$782*$R$11+$P$11,D660*$R$11+$P$11)),2)</f>
        <v>262.95</v>
      </c>
      <c r="K660" s="176" t="n">
        <f aca="false">TRUNC(IF(A660&lt;$A$427,$D$427*$R$12+$P$12,IF(A660&gt;$A$782,$D$782*$R$12+$P$12,D660*$R$12+$P$12)),2)</f>
        <v>190.35</v>
      </c>
      <c r="L660" s="179" t="n">
        <f aca="false">B660</f>
        <v>757</v>
      </c>
      <c r="M660" s="180" t="n">
        <f aca="false">A660</f>
        <v>629</v>
      </c>
      <c r="N660" s="181" t="n">
        <f aca="false">B660</f>
        <v>757</v>
      </c>
      <c r="O660" s="182" t="n">
        <f aca="false">A660</f>
        <v>629</v>
      </c>
      <c r="P660" s="24"/>
      <c r="Q660" s="196"/>
      <c r="R660" s="197"/>
      <c r="U660" s="171"/>
    </row>
    <row r="661" customFormat="false" ht="15.75" hidden="false" customHeight="true" outlineLevel="0" collapsed="false">
      <c r="A661" s="156" t="n">
        <v>630</v>
      </c>
      <c r="B661" s="157" t="n">
        <v>758</v>
      </c>
      <c r="C661" s="158" t="n">
        <f aca="false">ROUND($P$1*A661,2)</f>
        <v>37216.24</v>
      </c>
      <c r="D661" s="159" t="n">
        <f aca="false">TRUNC(C661/12,2)</f>
        <v>3101.35</v>
      </c>
      <c r="E661" s="160" t="n">
        <f aca="false">TRUNC(D661*$P$3,2)</f>
        <v>344.24</v>
      </c>
      <c r="F661" s="161" t="n">
        <f aca="false">TRUNC(IF(A661&lt;=$A$270,$D$270*$P$5,D661*$P$5),2)</f>
        <v>93.04</v>
      </c>
      <c r="G661" s="162" t="n">
        <f aca="false">TRUNC(IF(A661&lt;=$A$270,$D$270*$P$6,D661*$P$6),2)</f>
        <v>31.01</v>
      </c>
      <c r="H661" s="161" t="n">
        <f aca="false">TRUNC($P$9,2)</f>
        <v>2.29</v>
      </c>
      <c r="I661" s="161" t="n">
        <f aca="false">TRUNC(IF(A661&lt;$A$427,$D$427*$R$10+$P$10,IF(A661&gt;$A$782,$D$782*$R$10+$P$10,D661*$R$10+$P$10)),2)</f>
        <v>103.71</v>
      </c>
      <c r="J661" s="158" t="n">
        <f aca="false">TRUNC(IF(A661&lt;$A$427,($D$427*$R$11)+$P$11,IF(A661&gt;$A$782,$D$782*$R$11+$P$11,D661*$R$11+$P$11)),2)</f>
        <v>263.34</v>
      </c>
      <c r="K661" s="160" t="n">
        <f aca="false">TRUNC(IF(A661&lt;$A$427,$D$427*$R$12+$P$12,IF(A661&gt;$A$782,$D$782*$R$12+$P$12,D661*$R$12+$P$12)),2)</f>
        <v>190.65</v>
      </c>
      <c r="L661" s="163" t="n">
        <f aca="false">B661</f>
        <v>758</v>
      </c>
      <c r="M661" s="164" t="n">
        <f aca="false">A661</f>
        <v>630</v>
      </c>
      <c r="N661" s="165" t="n">
        <f aca="false">B661</f>
        <v>758</v>
      </c>
      <c r="O661" s="166" t="n">
        <f aca="false">A661</f>
        <v>630</v>
      </c>
      <c r="P661" s="24"/>
      <c r="Q661" s="196"/>
      <c r="R661" s="197"/>
      <c r="U661" s="171"/>
    </row>
    <row r="662" customFormat="false" ht="15.75" hidden="false" customHeight="true" outlineLevel="0" collapsed="false">
      <c r="A662" s="172" t="n">
        <v>631</v>
      </c>
      <c r="B662" s="173" t="n">
        <v>759</v>
      </c>
      <c r="C662" s="174" t="n">
        <f aca="false">ROUND($P$1*A662,2)</f>
        <v>37275.32</v>
      </c>
      <c r="D662" s="175" t="n">
        <f aca="false">TRUNC(C662/12,2)</f>
        <v>3106.27</v>
      </c>
      <c r="E662" s="176" t="n">
        <f aca="false">TRUNC(D662*$P$3,2)</f>
        <v>344.79</v>
      </c>
      <c r="F662" s="177" t="n">
        <f aca="false">TRUNC(IF(A662&lt;=$A$270,$D$270*$P$5,D662*$P$5),2)</f>
        <v>93.18</v>
      </c>
      <c r="G662" s="178" t="n">
        <f aca="false">TRUNC(IF(A662&lt;=$A$270,$D$270*$P$6,D662*$P$6),2)</f>
        <v>31.06</v>
      </c>
      <c r="H662" s="177" t="n">
        <f aca="false">TRUNC($P$9,2)</f>
        <v>2.29</v>
      </c>
      <c r="I662" s="177" t="n">
        <f aca="false">TRUNC(IF(A662&lt;$A$427,$D$427*$R$10+$P$10,IF(A662&gt;$A$782,$D$782*$R$10+$P$10,D662*$R$10+$P$10)),2)</f>
        <v>103.85</v>
      </c>
      <c r="J662" s="174" t="n">
        <f aca="false">TRUNC(IF(A662&lt;$A$427,($D$427*$R$11)+$P$11,IF(A662&gt;$A$782,$D$782*$R$11+$P$11,D662*$R$11+$P$11)),2)</f>
        <v>263.74</v>
      </c>
      <c r="K662" s="176" t="n">
        <f aca="false">TRUNC(IF(A662&lt;$A$427,$D$427*$R$12+$P$12,IF(A662&gt;$A$782,$D$782*$R$12+$P$12,D662*$R$12+$P$12)),2)</f>
        <v>190.94</v>
      </c>
      <c r="L662" s="179" t="n">
        <f aca="false">B662</f>
        <v>759</v>
      </c>
      <c r="M662" s="180" t="n">
        <f aca="false">A662</f>
        <v>631</v>
      </c>
      <c r="N662" s="181" t="n">
        <f aca="false">B662</f>
        <v>759</v>
      </c>
      <c r="O662" s="182" t="n">
        <f aca="false">A662</f>
        <v>631</v>
      </c>
      <c r="P662" s="24"/>
      <c r="Q662" s="196"/>
      <c r="R662" s="197"/>
      <c r="U662" s="171"/>
    </row>
    <row r="663" customFormat="false" ht="15.75" hidden="false" customHeight="true" outlineLevel="0" collapsed="false">
      <c r="A663" s="156" t="n">
        <v>632</v>
      </c>
      <c r="B663" s="157" t="n">
        <v>760</v>
      </c>
      <c r="C663" s="158" t="n">
        <f aca="false">ROUND($P$1*A663,2)</f>
        <v>37334.39</v>
      </c>
      <c r="D663" s="159" t="n">
        <f aca="false">TRUNC(C663/12,2)</f>
        <v>3111.19</v>
      </c>
      <c r="E663" s="160" t="n">
        <f aca="false">TRUNC(D663*$P$3,2)</f>
        <v>345.34</v>
      </c>
      <c r="F663" s="161" t="n">
        <f aca="false">TRUNC(IF(A663&lt;=$A$270,$D$270*$P$5,D663*$P$5),2)</f>
        <v>93.33</v>
      </c>
      <c r="G663" s="162" t="n">
        <f aca="false">TRUNC(IF(A663&lt;=$A$270,$D$270*$P$6,D663*$P$6),2)</f>
        <v>31.11</v>
      </c>
      <c r="H663" s="161" t="n">
        <f aca="false">TRUNC($P$9,2)</f>
        <v>2.29</v>
      </c>
      <c r="I663" s="161" t="n">
        <f aca="false">TRUNC(IF(A663&lt;$A$427,$D$427*$R$10+$P$10,IF(A663&gt;$A$782,$D$782*$R$10+$P$10,D663*$R$10+$P$10)),2)</f>
        <v>104</v>
      </c>
      <c r="J663" s="158" t="n">
        <f aca="false">TRUNC(IF(A663&lt;$A$427,($D$427*$R$11)+$P$11,IF(A663&gt;$A$782,$D$782*$R$11+$P$11,D663*$R$11+$P$11)),2)</f>
        <v>264.13</v>
      </c>
      <c r="K663" s="160" t="n">
        <f aca="false">TRUNC(IF(A663&lt;$A$427,$D$427*$R$12+$P$12,IF(A663&gt;$A$782,$D$782*$R$12+$P$12,D663*$R$12+$P$12)),2)</f>
        <v>191.24</v>
      </c>
      <c r="L663" s="163" t="n">
        <f aca="false">B663</f>
        <v>760</v>
      </c>
      <c r="M663" s="164" t="n">
        <f aca="false">A663</f>
        <v>632</v>
      </c>
      <c r="N663" s="165" t="n">
        <f aca="false">B663</f>
        <v>760</v>
      </c>
      <c r="O663" s="166" t="n">
        <f aca="false">A663</f>
        <v>632</v>
      </c>
      <c r="P663" s="24"/>
      <c r="Q663" s="196"/>
      <c r="R663" s="197"/>
      <c r="U663" s="171"/>
    </row>
    <row r="664" customFormat="false" ht="15.75" hidden="false" customHeight="true" outlineLevel="0" collapsed="false">
      <c r="A664" s="172" t="n">
        <v>632</v>
      </c>
      <c r="B664" s="173" t="n">
        <v>761</v>
      </c>
      <c r="C664" s="174" t="n">
        <f aca="false">ROUND($P$1*A664,2)</f>
        <v>37334.39</v>
      </c>
      <c r="D664" s="175" t="n">
        <f aca="false">TRUNC(C664/12,2)</f>
        <v>3111.19</v>
      </c>
      <c r="E664" s="176" t="n">
        <f aca="false">TRUNC(D664*$P$3,2)</f>
        <v>345.34</v>
      </c>
      <c r="F664" s="177" t="n">
        <f aca="false">TRUNC(IF(A664&lt;=$A$270,$D$270*$P$5,D664*$P$5),2)</f>
        <v>93.33</v>
      </c>
      <c r="G664" s="178" t="n">
        <f aca="false">TRUNC(IF(A664&lt;=$A$270,$D$270*$P$6,D664*$P$6),2)</f>
        <v>31.11</v>
      </c>
      <c r="H664" s="177" t="n">
        <f aca="false">TRUNC($P$9,2)</f>
        <v>2.29</v>
      </c>
      <c r="I664" s="177" t="n">
        <f aca="false">TRUNC(IF(A664&lt;$A$427,$D$427*$R$10+$P$10,IF(A664&gt;$A$782,$D$782*$R$10+$P$10,D664*$R$10+$P$10)),2)</f>
        <v>104</v>
      </c>
      <c r="J664" s="174" t="n">
        <f aca="false">TRUNC(IF(A664&lt;$A$427,($D$427*$R$11)+$P$11,IF(A664&gt;$A$782,$D$782*$R$11+$P$11,D664*$R$11+$P$11)),2)</f>
        <v>264.13</v>
      </c>
      <c r="K664" s="176" t="n">
        <f aca="false">TRUNC(IF(A664&lt;$A$427,$D$427*$R$12+$P$12,IF(A664&gt;$A$782,$D$782*$R$12+$P$12,D664*$R$12+$P$12)),2)</f>
        <v>191.24</v>
      </c>
      <c r="L664" s="179" t="n">
        <f aca="false">B664</f>
        <v>761</v>
      </c>
      <c r="M664" s="180" t="n">
        <f aca="false">A664</f>
        <v>632</v>
      </c>
      <c r="N664" s="181" t="n">
        <f aca="false">B664</f>
        <v>761</v>
      </c>
      <c r="O664" s="182" t="n">
        <f aca="false">A664</f>
        <v>632</v>
      </c>
      <c r="P664" s="24"/>
      <c r="Q664" s="196"/>
      <c r="R664" s="197"/>
      <c r="U664" s="171"/>
    </row>
    <row r="665" customFormat="false" ht="15.75" hidden="false" customHeight="true" outlineLevel="0" collapsed="false">
      <c r="A665" s="156" t="n">
        <v>633</v>
      </c>
      <c r="B665" s="157" t="n">
        <v>762</v>
      </c>
      <c r="C665" s="158" t="n">
        <f aca="false">ROUND($P$1*A665,2)</f>
        <v>37393.46</v>
      </c>
      <c r="D665" s="159" t="n">
        <f aca="false">TRUNC(C665/12,2)</f>
        <v>3116.12</v>
      </c>
      <c r="E665" s="160" t="n">
        <f aca="false">TRUNC(D665*$P$3,2)</f>
        <v>345.88</v>
      </c>
      <c r="F665" s="161" t="n">
        <f aca="false">TRUNC(IF(A665&lt;=$A$270,$D$270*$P$5,D665*$P$5),2)</f>
        <v>93.48</v>
      </c>
      <c r="G665" s="162" t="n">
        <f aca="false">TRUNC(IF(A665&lt;=$A$270,$D$270*$P$6,D665*$P$6),2)</f>
        <v>31.16</v>
      </c>
      <c r="H665" s="161" t="n">
        <f aca="false">TRUNC($P$9,2)</f>
        <v>2.29</v>
      </c>
      <c r="I665" s="161" t="n">
        <f aca="false">TRUNC(IF(A665&lt;$A$427,$D$427*$R$10+$P$10,IF(A665&gt;$A$782,$D$782*$R$10+$P$10,D665*$R$10+$P$10)),2)</f>
        <v>104.15</v>
      </c>
      <c r="J665" s="158" t="n">
        <f aca="false">TRUNC(IF(A665&lt;$A$427,($D$427*$R$11)+$P$11,IF(A665&gt;$A$782,$D$782*$R$11+$P$11,D665*$R$11+$P$11)),2)</f>
        <v>264.52</v>
      </c>
      <c r="K665" s="160" t="n">
        <f aca="false">TRUNC(IF(A665&lt;$A$427,$D$427*$R$12+$P$12,IF(A665&gt;$A$782,$D$782*$R$12+$P$12,D665*$R$12+$P$12)),2)</f>
        <v>191.53</v>
      </c>
      <c r="L665" s="163" t="n">
        <f aca="false">B665</f>
        <v>762</v>
      </c>
      <c r="M665" s="164" t="n">
        <f aca="false">A665</f>
        <v>633</v>
      </c>
      <c r="N665" s="165" t="n">
        <f aca="false">B665</f>
        <v>762</v>
      </c>
      <c r="O665" s="166" t="n">
        <f aca="false">A665</f>
        <v>633</v>
      </c>
      <c r="P665" s="24"/>
      <c r="Q665" s="196"/>
      <c r="R665" s="197"/>
      <c r="U665" s="171"/>
    </row>
    <row r="666" customFormat="false" ht="15.75" hidden="false" customHeight="true" outlineLevel="0" collapsed="false">
      <c r="A666" s="172" t="n">
        <v>634</v>
      </c>
      <c r="B666" s="173" t="n">
        <v>763</v>
      </c>
      <c r="C666" s="174" t="n">
        <f aca="false">ROUND($P$1*A666,2)</f>
        <v>37452.54</v>
      </c>
      <c r="D666" s="175" t="n">
        <f aca="false">TRUNC(C666/12,2)</f>
        <v>3121.04</v>
      </c>
      <c r="E666" s="176" t="n">
        <f aca="false">TRUNC(D666*$P$3,2)</f>
        <v>346.43</v>
      </c>
      <c r="F666" s="177" t="n">
        <f aca="false">TRUNC(IF(A666&lt;=$A$270,$D$270*$P$5,D666*$P$5),2)</f>
        <v>93.63</v>
      </c>
      <c r="G666" s="178" t="n">
        <f aca="false">TRUNC(IF(A666&lt;=$A$270,$D$270*$P$6,D666*$P$6),2)</f>
        <v>31.21</v>
      </c>
      <c r="H666" s="177" t="n">
        <f aca="false">TRUNC($P$9,2)</f>
        <v>2.29</v>
      </c>
      <c r="I666" s="177" t="n">
        <f aca="false">TRUNC(IF(A666&lt;$A$427,$D$427*$R$10+$P$10,IF(A666&gt;$A$782,$D$782*$R$10+$P$10,D666*$R$10+$P$10)),2)</f>
        <v>104.3</v>
      </c>
      <c r="J666" s="174" t="n">
        <f aca="false">TRUNC(IF(A666&lt;$A$427,($D$427*$R$11)+$P$11,IF(A666&gt;$A$782,$D$782*$R$11+$P$11,D666*$R$11+$P$11)),2)</f>
        <v>264.92</v>
      </c>
      <c r="K666" s="176" t="n">
        <f aca="false">TRUNC(IF(A666&lt;$A$427,$D$427*$R$12+$P$12,IF(A666&gt;$A$782,$D$782*$R$12+$P$12,D666*$R$12+$P$12)),2)</f>
        <v>191.83</v>
      </c>
      <c r="L666" s="179" t="n">
        <f aca="false">B666</f>
        <v>763</v>
      </c>
      <c r="M666" s="180" t="n">
        <f aca="false">A666</f>
        <v>634</v>
      </c>
      <c r="N666" s="181" t="n">
        <f aca="false">B666</f>
        <v>763</v>
      </c>
      <c r="O666" s="182" t="n">
        <f aca="false">A666</f>
        <v>634</v>
      </c>
      <c r="P666" s="24"/>
      <c r="Q666" s="196"/>
      <c r="R666" s="197"/>
      <c r="U666" s="171"/>
    </row>
    <row r="667" customFormat="false" ht="15.75" hidden="false" customHeight="true" outlineLevel="0" collapsed="false">
      <c r="A667" s="156" t="n">
        <v>635</v>
      </c>
      <c r="B667" s="157" t="n">
        <v>764</v>
      </c>
      <c r="C667" s="158" t="n">
        <f aca="false">ROUND($P$1*A667,2)</f>
        <v>37511.61</v>
      </c>
      <c r="D667" s="159" t="n">
        <f aca="false">TRUNC(C667/12,2)</f>
        <v>3125.96</v>
      </c>
      <c r="E667" s="160" t="n">
        <f aca="false">TRUNC(D667*$P$3,2)</f>
        <v>346.98</v>
      </c>
      <c r="F667" s="161" t="n">
        <f aca="false">TRUNC(IF(A667&lt;=$A$270,$D$270*$P$5,D667*$P$5),2)</f>
        <v>93.77</v>
      </c>
      <c r="G667" s="162" t="n">
        <f aca="false">TRUNC(IF(A667&lt;=$A$270,$D$270*$P$6,D667*$P$6),2)</f>
        <v>31.25</v>
      </c>
      <c r="H667" s="161" t="n">
        <f aca="false">TRUNC($P$9,2)</f>
        <v>2.29</v>
      </c>
      <c r="I667" s="161" t="n">
        <f aca="false">TRUNC(IF(A667&lt;$A$427,$D$427*$R$10+$P$10,IF(A667&gt;$A$782,$D$782*$R$10+$P$10,D667*$R$10+$P$10)),2)</f>
        <v>104.44</v>
      </c>
      <c r="J667" s="158" t="n">
        <f aca="false">TRUNC(IF(A667&lt;$A$427,($D$427*$R$11)+$P$11,IF(A667&gt;$A$782,$D$782*$R$11+$P$11,D667*$R$11+$P$11)),2)</f>
        <v>265.31</v>
      </c>
      <c r="K667" s="160" t="n">
        <f aca="false">TRUNC(IF(A667&lt;$A$427,$D$427*$R$12+$P$12,IF(A667&gt;$A$782,$D$782*$R$12+$P$12,D667*$R$12+$P$12)),2)</f>
        <v>192.12</v>
      </c>
      <c r="L667" s="163" t="n">
        <f aca="false">B667</f>
        <v>764</v>
      </c>
      <c r="M667" s="164" t="n">
        <f aca="false">A667</f>
        <v>635</v>
      </c>
      <c r="N667" s="165" t="n">
        <f aca="false">B667</f>
        <v>764</v>
      </c>
      <c r="O667" s="166" t="n">
        <f aca="false">A667</f>
        <v>635</v>
      </c>
      <c r="P667" s="24"/>
      <c r="Q667" s="196"/>
      <c r="R667" s="197"/>
      <c r="U667" s="171"/>
    </row>
    <row r="668" customFormat="false" ht="15.75" hidden="false" customHeight="true" outlineLevel="0" collapsed="false">
      <c r="A668" s="172" t="n">
        <v>635</v>
      </c>
      <c r="B668" s="173" t="n">
        <v>765</v>
      </c>
      <c r="C668" s="174" t="n">
        <f aca="false">ROUND($P$1*A668,2)</f>
        <v>37511.61</v>
      </c>
      <c r="D668" s="175" t="n">
        <f aca="false">TRUNC(C668/12,2)</f>
        <v>3125.96</v>
      </c>
      <c r="E668" s="176" t="n">
        <f aca="false">TRUNC(D668*$P$3,2)</f>
        <v>346.98</v>
      </c>
      <c r="F668" s="177" t="n">
        <f aca="false">TRUNC(IF(A668&lt;=$A$270,$D$270*$P$5,D668*$P$5),2)</f>
        <v>93.77</v>
      </c>
      <c r="G668" s="178" t="n">
        <f aca="false">TRUNC(IF(A668&lt;=$A$270,$D$270*$P$6,D668*$P$6),2)</f>
        <v>31.25</v>
      </c>
      <c r="H668" s="177" t="n">
        <f aca="false">TRUNC($P$9,2)</f>
        <v>2.29</v>
      </c>
      <c r="I668" s="177" t="n">
        <f aca="false">TRUNC(IF(A668&lt;$A$427,$D$427*$R$10+$P$10,IF(A668&gt;$A$782,$D$782*$R$10+$P$10,D668*$R$10+$P$10)),2)</f>
        <v>104.44</v>
      </c>
      <c r="J668" s="174" t="n">
        <f aca="false">TRUNC(IF(A668&lt;$A$427,($D$427*$R$11)+$P$11,IF(A668&gt;$A$782,$D$782*$R$11+$P$11,D668*$R$11+$P$11)),2)</f>
        <v>265.31</v>
      </c>
      <c r="K668" s="176" t="n">
        <f aca="false">TRUNC(IF(A668&lt;$A$427,$D$427*$R$12+$P$12,IF(A668&gt;$A$782,$D$782*$R$12+$P$12,D668*$R$12+$P$12)),2)</f>
        <v>192.12</v>
      </c>
      <c r="L668" s="179" t="n">
        <f aca="false">B668</f>
        <v>765</v>
      </c>
      <c r="M668" s="180" t="n">
        <f aca="false">A668</f>
        <v>635</v>
      </c>
      <c r="N668" s="181" t="n">
        <f aca="false">B668</f>
        <v>765</v>
      </c>
      <c r="O668" s="182" t="n">
        <f aca="false">A668</f>
        <v>635</v>
      </c>
      <c r="P668" s="24"/>
      <c r="Q668" s="196"/>
      <c r="R668" s="197"/>
      <c r="U668" s="171"/>
    </row>
    <row r="669" customFormat="false" ht="15.75" hidden="false" customHeight="true" outlineLevel="0" collapsed="false">
      <c r="A669" s="156" t="n">
        <v>636</v>
      </c>
      <c r="B669" s="157" t="n">
        <v>766</v>
      </c>
      <c r="C669" s="158" t="n">
        <f aca="false">ROUND($P$1*A669,2)</f>
        <v>37570.68</v>
      </c>
      <c r="D669" s="159" t="n">
        <f aca="false">TRUNC(C669/12,2)</f>
        <v>3130.89</v>
      </c>
      <c r="E669" s="160" t="n">
        <f aca="false">TRUNC(D669*$P$3,2)</f>
        <v>347.52</v>
      </c>
      <c r="F669" s="161" t="n">
        <f aca="false">TRUNC(IF(A669&lt;=$A$270,$D$270*$P$5,D669*$P$5),2)</f>
        <v>93.92</v>
      </c>
      <c r="G669" s="162" t="n">
        <f aca="false">TRUNC(IF(A669&lt;=$A$270,$D$270*$P$6,D669*$P$6),2)</f>
        <v>31.3</v>
      </c>
      <c r="H669" s="161" t="n">
        <f aca="false">TRUNC($P$9,2)</f>
        <v>2.29</v>
      </c>
      <c r="I669" s="161" t="n">
        <f aca="false">TRUNC(IF(A669&lt;$A$427,$D$427*$R$10+$P$10,IF(A669&gt;$A$782,$D$782*$R$10+$P$10,D669*$R$10+$P$10)),2)</f>
        <v>104.59</v>
      </c>
      <c r="J669" s="158" t="n">
        <f aca="false">TRUNC(IF(A669&lt;$A$427,($D$427*$R$11)+$P$11,IF(A669&gt;$A$782,$D$782*$R$11+$P$11,D669*$R$11+$P$11)),2)</f>
        <v>265.71</v>
      </c>
      <c r="K669" s="160" t="n">
        <f aca="false">TRUNC(IF(A669&lt;$A$427,$D$427*$R$12+$P$12,IF(A669&gt;$A$782,$D$782*$R$12+$P$12,D669*$R$12+$P$12)),2)</f>
        <v>192.42</v>
      </c>
      <c r="L669" s="163" t="n">
        <f aca="false">B669</f>
        <v>766</v>
      </c>
      <c r="M669" s="164" t="n">
        <f aca="false">A669</f>
        <v>636</v>
      </c>
      <c r="N669" s="165" t="n">
        <f aca="false">B669</f>
        <v>766</v>
      </c>
      <c r="O669" s="166" t="n">
        <f aca="false">A669</f>
        <v>636</v>
      </c>
      <c r="P669" s="24"/>
      <c r="Q669" s="196"/>
      <c r="R669" s="197"/>
      <c r="U669" s="171"/>
    </row>
    <row r="670" customFormat="false" ht="15.75" hidden="false" customHeight="true" outlineLevel="0" collapsed="false">
      <c r="A670" s="172" t="n">
        <v>637</v>
      </c>
      <c r="B670" s="173" t="n">
        <v>767</v>
      </c>
      <c r="C670" s="174" t="n">
        <f aca="false">ROUND($P$1*A670,2)</f>
        <v>37629.76</v>
      </c>
      <c r="D670" s="175" t="n">
        <f aca="false">TRUNC(C670/12,2)</f>
        <v>3135.81</v>
      </c>
      <c r="E670" s="176" t="n">
        <f aca="false">TRUNC(D670*$P$3,2)</f>
        <v>348.07</v>
      </c>
      <c r="F670" s="177" t="n">
        <f aca="false">TRUNC(IF(A670&lt;=$A$270,$D$270*$P$5,D670*$P$5),2)</f>
        <v>94.07</v>
      </c>
      <c r="G670" s="178" t="n">
        <f aca="false">TRUNC(IF(A670&lt;=$A$270,$D$270*$P$6,D670*$P$6),2)</f>
        <v>31.35</v>
      </c>
      <c r="H670" s="177" t="n">
        <f aca="false">TRUNC($P$9,2)</f>
        <v>2.29</v>
      </c>
      <c r="I670" s="177" t="n">
        <f aca="false">TRUNC(IF(A670&lt;$A$427,$D$427*$R$10+$P$10,IF(A670&gt;$A$782,$D$782*$R$10+$P$10,D670*$R$10+$P$10)),2)</f>
        <v>104.74</v>
      </c>
      <c r="J670" s="174" t="n">
        <f aca="false">TRUNC(IF(A670&lt;$A$427,($D$427*$R$11)+$P$11,IF(A670&gt;$A$782,$D$782*$R$11+$P$11,D670*$R$11+$P$11)),2)</f>
        <v>266.1</v>
      </c>
      <c r="K670" s="176" t="n">
        <f aca="false">TRUNC(IF(A670&lt;$A$427,$D$427*$R$12+$P$12,IF(A670&gt;$A$782,$D$782*$R$12+$P$12,D670*$R$12+$P$12)),2)</f>
        <v>192.71</v>
      </c>
      <c r="L670" s="179" t="n">
        <f aca="false">B670</f>
        <v>767</v>
      </c>
      <c r="M670" s="180" t="n">
        <f aca="false">A670</f>
        <v>637</v>
      </c>
      <c r="N670" s="181" t="n">
        <f aca="false">B670</f>
        <v>767</v>
      </c>
      <c r="O670" s="182" t="n">
        <f aca="false">A670</f>
        <v>637</v>
      </c>
      <c r="P670" s="24"/>
      <c r="Q670" s="196"/>
      <c r="R670" s="197"/>
      <c r="U670" s="171"/>
    </row>
    <row r="671" customFormat="false" ht="15.75" hidden="false" customHeight="true" outlineLevel="0" collapsed="false">
      <c r="A671" s="156" t="n">
        <v>638</v>
      </c>
      <c r="B671" s="157" t="n">
        <v>768</v>
      </c>
      <c r="C671" s="158" t="n">
        <f aca="false">ROUND($P$1*A671,2)</f>
        <v>37688.83</v>
      </c>
      <c r="D671" s="159" t="n">
        <f aca="false">TRUNC(C671/12,2)</f>
        <v>3140.73</v>
      </c>
      <c r="E671" s="160" t="n">
        <f aca="false">TRUNC(D671*$P$3,2)</f>
        <v>348.62</v>
      </c>
      <c r="F671" s="161" t="n">
        <f aca="false">TRUNC(IF(A671&lt;=$A$270,$D$270*$P$5,D671*$P$5),2)</f>
        <v>94.22</v>
      </c>
      <c r="G671" s="162" t="n">
        <f aca="false">TRUNC(IF(A671&lt;=$A$270,$D$270*$P$6,D671*$P$6),2)</f>
        <v>31.4</v>
      </c>
      <c r="H671" s="161" t="n">
        <f aca="false">TRUNC($P$9,2)</f>
        <v>2.29</v>
      </c>
      <c r="I671" s="161" t="n">
        <f aca="false">TRUNC(IF(A671&lt;$A$427,$D$427*$R$10+$P$10,IF(A671&gt;$A$782,$D$782*$R$10+$P$10,D671*$R$10+$P$10)),2)</f>
        <v>104.89</v>
      </c>
      <c r="J671" s="158" t="n">
        <f aca="false">TRUNC(IF(A671&lt;$A$427,($D$427*$R$11)+$P$11,IF(A671&gt;$A$782,$D$782*$R$11+$P$11,D671*$R$11+$P$11)),2)</f>
        <v>266.49</v>
      </c>
      <c r="K671" s="160" t="n">
        <f aca="false">TRUNC(IF(A671&lt;$A$427,$D$427*$R$12+$P$12,IF(A671&gt;$A$782,$D$782*$R$12+$P$12,D671*$R$12+$P$12)),2)</f>
        <v>193.01</v>
      </c>
      <c r="L671" s="163" t="n">
        <f aca="false">B671</f>
        <v>768</v>
      </c>
      <c r="M671" s="164" t="n">
        <f aca="false">A671</f>
        <v>638</v>
      </c>
      <c r="N671" s="165" t="n">
        <f aca="false">B671</f>
        <v>768</v>
      </c>
      <c r="O671" s="166" t="n">
        <f aca="false">A671</f>
        <v>638</v>
      </c>
      <c r="P671" s="24"/>
      <c r="Q671" s="196"/>
      <c r="R671" s="197"/>
      <c r="U671" s="171"/>
    </row>
    <row r="672" customFormat="false" ht="15.75" hidden="false" customHeight="true" outlineLevel="0" collapsed="false">
      <c r="A672" s="172" t="n">
        <v>638</v>
      </c>
      <c r="B672" s="173" t="n">
        <v>769</v>
      </c>
      <c r="C672" s="174" t="n">
        <f aca="false">ROUND($P$1*A672,2)</f>
        <v>37688.83</v>
      </c>
      <c r="D672" s="175" t="n">
        <f aca="false">TRUNC(C672/12,2)</f>
        <v>3140.73</v>
      </c>
      <c r="E672" s="176" t="n">
        <f aca="false">TRUNC(D672*$P$3,2)</f>
        <v>348.62</v>
      </c>
      <c r="F672" s="177" t="n">
        <f aca="false">TRUNC(IF(A672&lt;=$A$270,$D$270*$P$5,D672*$P$5),2)</f>
        <v>94.22</v>
      </c>
      <c r="G672" s="178" t="n">
        <f aca="false">TRUNC(IF(A672&lt;=$A$270,$D$270*$P$6,D672*$P$6),2)</f>
        <v>31.4</v>
      </c>
      <c r="H672" s="177" t="n">
        <f aca="false">TRUNC($P$9,2)</f>
        <v>2.29</v>
      </c>
      <c r="I672" s="177" t="n">
        <f aca="false">TRUNC(IF(A672&lt;$A$427,$D$427*$R$10+$P$10,IF(A672&gt;$A$782,$D$782*$R$10+$P$10,D672*$R$10+$P$10)),2)</f>
        <v>104.89</v>
      </c>
      <c r="J672" s="174" t="n">
        <f aca="false">TRUNC(IF(A672&lt;$A$427,($D$427*$R$11)+$P$11,IF(A672&gt;$A$782,$D$782*$R$11+$P$11,D672*$R$11+$P$11)),2)</f>
        <v>266.49</v>
      </c>
      <c r="K672" s="176" t="n">
        <f aca="false">TRUNC(IF(A672&lt;$A$427,$D$427*$R$12+$P$12,IF(A672&gt;$A$782,$D$782*$R$12+$P$12,D672*$R$12+$P$12)),2)</f>
        <v>193.01</v>
      </c>
      <c r="L672" s="179" t="n">
        <f aca="false">B672</f>
        <v>769</v>
      </c>
      <c r="M672" s="180" t="n">
        <f aca="false">A672</f>
        <v>638</v>
      </c>
      <c r="N672" s="181" t="n">
        <f aca="false">B672</f>
        <v>769</v>
      </c>
      <c r="O672" s="182" t="n">
        <f aca="false">A672</f>
        <v>638</v>
      </c>
      <c r="P672" s="24"/>
      <c r="Q672" s="196"/>
      <c r="R672" s="197"/>
      <c r="U672" s="171"/>
    </row>
    <row r="673" customFormat="false" ht="15.75" hidden="false" customHeight="true" outlineLevel="0" collapsed="false">
      <c r="A673" s="156" t="n">
        <v>639</v>
      </c>
      <c r="B673" s="157" t="n">
        <v>770</v>
      </c>
      <c r="C673" s="158" t="n">
        <f aca="false">ROUND($P$1*A673,2)</f>
        <v>37747.9</v>
      </c>
      <c r="D673" s="159" t="n">
        <f aca="false">TRUNC(C673/12,2)</f>
        <v>3145.65</v>
      </c>
      <c r="E673" s="160" t="n">
        <f aca="false">TRUNC(D673*$P$3,2)</f>
        <v>349.16</v>
      </c>
      <c r="F673" s="161" t="n">
        <f aca="false">TRUNC(IF(A673&lt;=$A$270,$D$270*$P$5,D673*$P$5),2)</f>
        <v>94.36</v>
      </c>
      <c r="G673" s="162" t="n">
        <f aca="false">TRUNC(IF(A673&lt;=$A$270,$D$270*$P$6,D673*$P$6),2)</f>
        <v>31.45</v>
      </c>
      <c r="H673" s="161" t="n">
        <f aca="false">TRUNC($P$9,2)</f>
        <v>2.29</v>
      </c>
      <c r="I673" s="161" t="n">
        <f aca="false">TRUNC(IF(A673&lt;$A$427,$D$427*$R$10+$P$10,IF(A673&gt;$A$782,$D$782*$R$10+$P$10,D673*$R$10+$P$10)),2)</f>
        <v>105.03</v>
      </c>
      <c r="J673" s="158" t="n">
        <f aca="false">TRUNC(IF(A673&lt;$A$427,($D$427*$R$11)+$P$11,IF(A673&gt;$A$782,$D$782*$R$11+$P$11,D673*$R$11+$P$11)),2)</f>
        <v>266.89</v>
      </c>
      <c r="K673" s="160" t="n">
        <f aca="false">TRUNC(IF(A673&lt;$A$427,$D$427*$R$12+$P$12,IF(A673&gt;$A$782,$D$782*$R$12+$P$12,D673*$R$12+$P$12)),2)</f>
        <v>193.3</v>
      </c>
      <c r="L673" s="163" t="n">
        <f aca="false">B673</f>
        <v>770</v>
      </c>
      <c r="M673" s="164" t="n">
        <f aca="false">A673</f>
        <v>639</v>
      </c>
      <c r="N673" s="165" t="n">
        <f aca="false">B673</f>
        <v>770</v>
      </c>
      <c r="O673" s="166" t="n">
        <f aca="false">A673</f>
        <v>639</v>
      </c>
      <c r="P673" s="24"/>
      <c r="Q673" s="196"/>
      <c r="R673" s="197"/>
      <c r="U673" s="171"/>
    </row>
    <row r="674" customFormat="false" ht="15.75" hidden="false" customHeight="true" outlineLevel="0" collapsed="false">
      <c r="A674" s="172" t="n">
        <v>640</v>
      </c>
      <c r="B674" s="173" t="n">
        <v>771</v>
      </c>
      <c r="C674" s="174" t="n">
        <f aca="false">ROUND($P$1*A674,2)</f>
        <v>37806.98</v>
      </c>
      <c r="D674" s="175" t="n">
        <f aca="false">TRUNC(C674/12,2)</f>
        <v>3150.58</v>
      </c>
      <c r="E674" s="176" t="n">
        <f aca="false">TRUNC(D674*$P$3,2)</f>
        <v>349.71</v>
      </c>
      <c r="F674" s="177" t="n">
        <f aca="false">TRUNC(IF(A674&lt;=$A$270,$D$270*$P$5,D674*$P$5),2)</f>
        <v>94.51</v>
      </c>
      <c r="G674" s="178" t="n">
        <f aca="false">TRUNC(IF(A674&lt;=$A$270,$D$270*$P$6,D674*$P$6),2)</f>
        <v>31.5</v>
      </c>
      <c r="H674" s="177" t="n">
        <f aca="false">TRUNC($P$9,2)</f>
        <v>2.29</v>
      </c>
      <c r="I674" s="177" t="n">
        <f aca="false">TRUNC(IF(A674&lt;$A$427,$D$427*$R$10+$P$10,IF(A674&gt;$A$782,$D$782*$R$10+$P$10,D674*$R$10+$P$10)),2)</f>
        <v>105.18</v>
      </c>
      <c r="J674" s="174" t="n">
        <f aca="false">TRUNC(IF(A674&lt;$A$427,($D$427*$R$11)+$P$11,IF(A674&gt;$A$782,$D$782*$R$11+$P$11,D674*$R$11+$P$11)),2)</f>
        <v>267.28</v>
      </c>
      <c r="K674" s="176" t="n">
        <f aca="false">TRUNC(IF(A674&lt;$A$427,$D$427*$R$12+$P$12,IF(A674&gt;$A$782,$D$782*$R$12+$P$12,D674*$R$12+$P$12)),2)</f>
        <v>193.6</v>
      </c>
      <c r="L674" s="179" t="n">
        <f aca="false">B674</f>
        <v>771</v>
      </c>
      <c r="M674" s="180" t="n">
        <f aca="false">A674</f>
        <v>640</v>
      </c>
      <c r="N674" s="181" t="n">
        <f aca="false">B674</f>
        <v>771</v>
      </c>
      <c r="O674" s="182" t="n">
        <f aca="false">A674</f>
        <v>640</v>
      </c>
      <c r="P674" s="24"/>
      <c r="Q674" s="196"/>
      <c r="R674" s="197"/>
      <c r="U674" s="171"/>
    </row>
    <row r="675" customFormat="false" ht="15.75" hidden="false" customHeight="true" outlineLevel="0" collapsed="false">
      <c r="A675" s="156" t="n">
        <v>640</v>
      </c>
      <c r="B675" s="157" t="n">
        <v>772</v>
      </c>
      <c r="C675" s="158" t="n">
        <f aca="false">ROUND($P$1*A675,2)</f>
        <v>37806.98</v>
      </c>
      <c r="D675" s="159" t="n">
        <f aca="false">TRUNC(C675/12,2)</f>
        <v>3150.58</v>
      </c>
      <c r="E675" s="160" t="n">
        <f aca="false">TRUNC(D675*$P$3,2)</f>
        <v>349.71</v>
      </c>
      <c r="F675" s="161" t="n">
        <f aca="false">TRUNC(IF(A675&lt;=$A$270,$D$270*$P$5,D675*$P$5),2)</f>
        <v>94.51</v>
      </c>
      <c r="G675" s="162" t="n">
        <f aca="false">TRUNC(IF(A675&lt;=$A$270,$D$270*$P$6,D675*$P$6),2)</f>
        <v>31.5</v>
      </c>
      <c r="H675" s="161" t="n">
        <f aca="false">TRUNC($P$9,2)</f>
        <v>2.29</v>
      </c>
      <c r="I675" s="161" t="n">
        <f aca="false">TRUNC(IF(A675&lt;$A$427,$D$427*$R$10+$P$10,IF(A675&gt;$A$782,$D$782*$R$10+$P$10,D675*$R$10+$P$10)),2)</f>
        <v>105.18</v>
      </c>
      <c r="J675" s="158" t="n">
        <f aca="false">TRUNC(IF(A675&lt;$A$427,($D$427*$R$11)+$P$11,IF(A675&gt;$A$782,$D$782*$R$11+$P$11,D675*$R$11+$P$11)),2)</f>
        <v>267.28</v>
      </c>
      <c r="K675" s="160" t="n">
        <f aca="false">TRUNC(IF(A675&lt;$A$427,$D$427*$R$12+$P$12,IF(A675&gt;$A$782,$D$782*$R$12+$P$12,D675*$R$12+$P$12)),2)</f>
        <v>193.6</v>
      </c>
      <c r="L675" s="163" t="n">
        <f aca="false">B675</f>
        <v>772</v>
      </c>
      <c r="M675" s="164" t="n">
        <f aca="false">A675</f>
        <v>640</v>
      </c>
      <c r="N675" s="165" t="n">
        <f aca="false">B675</f>
        <v>772</v>
      </c>
      <c r="O675" s="166" t="n">
        <f aca="false">A675</f>
        <v>640</v>
      </c>
      <c r="P675" s="24"/>
      <c r="Q675" s="196"/>
      <c r="R675" s="197"/>
      <c r="U675" s="171"/>
    </row>
    <row r="676" customFormat="false" ht="15.75" hidden="false" customHeight="true" outlineLevel="0" collapsed="false">
      <c r="A676" s="172" t="n">
        <v>641</v>
      </c>
      <c r="B676" s="173" t="n">
        <v>773</v>
      </c>
      <c r="C676" s="174" t="n">
        <f aca="false">ROUND($P$1*A676,2)</f>
        <v>37866.05</v>
      </c>
      <c r="D676" s="175" t="n">
        <f aca="false">TRUNC(C676/12,2)</f>
        <v>3155.5</v>
      </c>
      <c r="E676" s="176" t="n">
        <f aca="false">TRUNC(D676*$P$3,2)</f>
        <v>350.26</v>
      </c>
      <c r="F676" s="177" t="n">
        <f aca="false">TRUNC(IF(A676&lt;=$A$270,$D$270*$P$5,D676*$P$5),2)</f>
        <v>94.66</v>
      </c>
      <c r="G676" s="178" t="n">
        <f aca="false">TRUNC(IF(A676&lt;=$A$270,$D$270*$P$6,D676*$P$6),2)</f>
        <v>31.55</v>
      </c>
      <c r="H676" s="177" t="n">
        <f aca="false">TRUNC($P$9,2)</f>
        <v>2.29</v>
      </c>
      <c r="I676" s="177" t="n">
        <f aca="false">TRUNC(IF(A676&lt;$A$427,$D$427*$R$10+$P$10,IF(A676&gt;$A$782,$D$782*$R$10+$P$10,D676*$R$10+$P$10)),2)</f>
        <v>105.33</v>
      </c>
      <c r="J676" s="174" t="n">
        <f aca="false">TRUNC(IF(A676&lt;$A$427,($D$427*$R$11)+$P$11,IF(A676&gt;$A$782,$D$782*$R$11+$P$11,D676*$R$11+$P$11)),2)</f>
        <v>267.68</v>
      </c>
      <c r="K676" s="176" t="n">
        <f aca="false">TRUNC(IF(A676&lt;$A$427,$D$427*$R$12+$P$12,IF(A676&gt;$A$782,$D$782*$R$12+$P$12,D676*$R$12+$P$12)),2)</f>
        <v>193.9</v>
      </c>
      <c r="L676" s="179" t="n">
        <f aca="false">B676</f>
        <v>773</v>
      </c>
      <c r="M676" s="180" t="n">
        <f aca="false">A676</f>
        <v>641</v>
      </c>
      <c r="N676" s="181" t="n">
        <f aca="false">B676</f>
        <v>773</v>
      </c>
      <c r="O676" s="182" t="n">
        <f aca="false">A676</f>
        <v>641</v>
      </c>
      <c r="P676" s="199"/>
      <c r="Q676" s="196"/>
      <c r="R676" s="197"/>
      <c r="U676" s="171"/>
    </row>
    <row r="677" customFormat="false" ht="15.75" hidden="false" customHeight="true" outlineLevel="0" collapsed="false">
      <c r="A677" s="156" t="n">
        <v>642</v>
      </c>
      <c r="B677" s="157" t="n">
        <v>774</v>
      </c>
      <c r="C677" s="158" t="n">
        <f aca="false">ROUND($P$1*A677,2)</f>
        <v>37925.12</v>
      </c>
      <c r="D677" s="159" t="n">
        <f aca="false">TRUNC(C677/12,2)</f>
        <v>3160.42</v>
      </c>
      <c r="E677" s="160" t="n">
        <f aca="false">TRUNC(D677*$P$3,2)</f>
        <v>350.8</v>
      </c>
      <c r="F677" s="161" t="n">
        <f aca="false">TRUNC(IF(A677&lt;=$A$270,$D$270*$P$5,D677*$P$5),2)</f>
        <v>94.81</v>
      </c>
      <c r="G677" s="162" t="n">
        <f aca="false">TRUNC(IF(A677&lt;=$A$270,$D$270*$P$6,D677*$P$6),2)</f>
        <v>31.6</v>
      </c>
      <c r="H677" s="161" t="n">
        <f aca="false">TRUNC($P$9,2)</f>
        <v>2.29</v>
      </c>
      <c r="I677" s="161" t="n">
        <f aca="false">TRUNC(IF(A677&lt;$A$427,$D$427*$R$10+$P$10,IF(A677&gt;$A$782,$D$782*$R$10+$P$10,D677*$R$10+$P$10)),2)</f>
        <v>105.48</v>
      </c>
      <c r="J677" s="158" t="n">
        <f aca="false">TRUNC(IF(A677&lt;$A$427,($D$427*$R$11)+$P$11,IF(A677&gt;$A$782,$D$782*$R$11+$P$11,D677*$R$11+$P$11)),2)</f>
        <v>268.07</v>
      </c>
      <c r="K677" s="160" t="n">
        <f aca="false">TRUNC(IF(A677&lt;$A$427,$D$427*$R$12+$P$12,IF(A677&gt;$A$782,$D$782*$R$12+$P$12,D677*$R$12+$P$12)),2)</f>
        <v>194.19</v>
      </c>
      <c r="L677" s="163" t="n">
        <f aca="false">B677</f>
        <v>774</v>
      </c>
      <c r="M677" s="164" t="n">
        <f aca="false">A677</f>
        <v>642</v>
      </c>
      <c r="N677" s="165" t="n">
        <f aca="false">B677</f>
        <v>774</v>
      </c>
      <c r="O677" s="166" t="n">
        <f aca="false">A677</f>
        <v>642</v>
      </c>
      <c r="P677" s="24"/>
      <c r="Q677" s="196"/>
      <c r="R677" s="197"/>
      <c r="U677" s="171"/>
    </row>
    <row r="678" customFormat="false" ht="15.75" hidden="false" customHeight="true" outlineLevel="0" collapsed="false">
      <c r="A678" s="172" t="n">
        <v>643</v>
      </c>
      <c r="B678" s="173" t="n">
        <v>775</v>
      </c>
      <c r="C678" s="174" t="n">
        <f aca="false">ROUND($P$1*A678,2)</f>
        <v>37984.2</v>
      </c>
      <c r="D678" s="175" t="n">
        <f aca="false">TRUNC(C678/12,2)</f>
        <v>3165.35</v>
      </c>
      <c r="E678" s="176" t="n">
        <f aca="false">TRUNC(D678*$P$3,2)</f>
        <v>351.35</v>
      </c>
      <c r="F678" s="177" t="n">
        <f aca="false">TRUNC(IF(A678&lt;=$A$270,$D$270*$P$5,D678*$P$5),2)</f>
        <v>94.96</v>
      </c>
      <c r="G678" s="178" t="n">
        <f aca="false">TRUNC(IF(A678&lt;=$A$270,$D$270*$P$6,D678*$P$6),2)</f>
        <v>31.65</v>
      </c>
      <c r="H678" s="177" t="n">
        <f aca="false">TRUNC($P$9,2)</f>
        <v>2.29</v>
      </c>
      <c r="I678" s="177" t="n">
        <f aca="false">TRUNC(IF(A678&lt;$A$427,$D$427*$R$10+$P$10,IF(A678&gt;$A$782,$D$782*$R$10+$P$10,D678*$R$10+$P$10)),2)</f>
        <v>105.63</v>
      </c>
      <c r="J678" s="174" t="n">
        <f aca="false">TRUNC(IF(A678&lt;$A$427,($D$427*$R$11)+$P$11,IF(A678&gt;$A$782,$D$782*$R$11+$P$11,D678*$R$11+$P$11)),2)</f>
        <v>268.46</v>
      </c>
      <c r="K678" s="176" t="n">
        <f aca="false">TRUNC(IF(A678&lt;$A$427,$D$427*$R$12+$P$12,IF(A678&gt;$A$782,$D$782*$R$12+$P$12,D678*$R$12+$P$12)),2)</f>
        <v>194.49</v>
      </c>
      <c r="L678" s="179" t="n">
        <f aca="false">B678</f>
        <v>775</v>
      </c>
      <c r="M678" s="180" t="n">
        <f aca="false">A678</f>
        <v>643</v>
      </c>
      <c r="N678" s="181" t="n">
        <f aca="false">B678</f>
        <v>775</v>
      </c>
      <c r="O678" s="182" t="n">
        <f aca="false">A678</f>
        <v>643</v>
      </c>
      <c r="P678" s="24"/>
      <c r="Q678" s="196"/>
      <c r="R678" s="197"/>
      <c r="U678" s="171"/>
    </row>
    <row r="679" customFormat="false" ht="15.75" hidden="false" customHeight="true" outlineLevel="0" collapsed="false">
      <c r="A679" s="156" t="n">
        <v>643</v>
      </c>
      <c r="B679" s="157" t="n">
        <v>776</v>
      </c>
      <c r="C679" s="158" t="n">
        <f aca="false">ROUND($P$1*A679,2)</f>
        <v>37984.2</v>
      </c>
      <c r="D679" s="159" t="n">
        <f aca="false">TRUNC(C679/12,2)</f>
        <v>3165.35</v>
      </c>
      <c r="E679" s="160" t="n">
        <f aca="false">TRUNC(D679*$P$3,2)</f>
        <v>351.35</v>
      </c>
      <c r="F679" s="161" t="n">
        <f aca="false">TRUNC(IF(A679&lt;=$A$270,$D$270*$P$5,D679*$P$5),2)</f>
        <v>94.96</v>
      </c>
      <c r="G679" s="162" t="n">
        <f aca="false">TRUNC(IF(A679&lt;=$A$270,$D$270*$P$6,D679*$P$6),2)</f>
        <v>31.65</v>
      </c>
      <c r="H679" s="161" t="n">
        <f aca="false">TRUNC($P$9,2)</f>
        <v>2.29</v>
      </c>
      <c r="I679" s="161" t="n">
        <f aca="false">TRUNC(IF(A679&lt;$A$427,$D$427*$R$10+$P$10,IF(A679&gt;$A$782,$D$782*$R$10+$P$10,D679*$R$10+$P$10)),2)</f>
        <v>105.63</v>
      </c>
      <c r="J679" s="158" t="n">
        <f aca="false">TRUNC(IF(A679&lt;$A$427,($D$427*$R$11)+$P$11,IF(A679&gt;$A$782,$D$782*$R$11+$P$11,D679*$R$11+$P$11)),2)</f>
        <v>268.46</v>
      </c>
      <c r="K679" s="160" t="n">
        <f aca="false">TRUNC(IF(A679&lt;$A$427,$D$427*$R$12+$P$12,IF(A679&gt;$A$782,$D$782*$R$12+$P$12,D679*$R$12+$P$12)),2)</f>
        <v>194.49</v>
      </c>
      <c r="L679" s="163" t="n">
        <f aca="false">B679</f>
        <v>776</v>
      </c>
      <c r="M679" s="164" t="n">
        <f aca="false">A679</f>
        <v>643</v>
      </c>
      <c r="N679" s="165" t="n">
        <f aca="false">B679</f>
        <v>776</v>
      </c>
      <c r="O679" s="166" t="n">
        <f aca="false">A679</f>
        <v>643</v>
      </c>
      <c r="P679" s="24"/>
      <c r="Q679" s="25"/>
      <c r="R679" s="198"/>
      <c r="U679" s="171"/>
    </row>
    <row r="680" customFormat="false" ht="15.75" hidden="false" customHeight="true" outlineLevel="0" collapsed="false">
      <c r="A680" s="172" t="n">
        <v>644</v>
      </c>
      <c r="B680" s="173" t="n">
        <v>777</v>
      </c>
      <c r="C680" s="174" t="n">
        <f aca="false">ROUND($P$1*A680,2)</f>
        <v>38043.27</v>
      </c>
      <c r="D680" s="175" t="n">
        <f aca="false">TRUNC(C680/12,2)</f>
        <v>3170.27</v>
      </c>
      <c r="E680" s="176" t="n">
        <f aca="false">TRUNC(D680*$P$3,2)</f>
        <v>351.89</v>
      </c>
      <c r="F680" s="177" t="n">
        <f aca="false">TRUNC(IF(A680&lt;=$A$270,$D$270*$P$5,D680*$P$5),2)</f>
        <v>95.1</v>
      </c>
      <c r="G680" s="178" t="n">
        <f aca="false">TRUNC(IF(A680&lt;=$A$270,$D$270*$P$6,D680*$P$6),2)</f>
        <v>31.7</v>
      </c>
      <c r="H680" s="177" t="n">
        <f aca="false">TRUNC($P$9,2)</f>
        <v>2.29</v>
      </c>
      <c r="I680" s="177" t="n">
        <f aca="false">TRUNC(IF(A680&lt;$A$427,$D$427*$R$10+$P$10,IF(A680&gt;$A$782,$D$782*$R$10+$P$10,D680*$R$10+$P$10)),2)</f>
        <v>105.77</v>
      </c>
      <c r="J680" s="174" t="n">
        <f aca="false">TRUNC(IF(A680&lt;$A$427,($D$427*$R$11)+$P$11,IF(A680&gt;$A$782,$D$782*$R$11+$P$11,D680*$R$11+$P$11)),2)</f>
        <v>268.86</v>
      </c>
      <c r="K680" s="176" t="n">
        <f aca="false">TRUNC(IF(A680&lt;$A$427,$D$427*$R$12+$P$12,IF(A680&gt;$A$782,$D$782*$R$12+$P$12,D680*$R$12+$P$12)),2)</f>
        <v>194.78</v>
      </c>
      <c r="L680" s="179" t="n">
        <f aca="false">B680</f>
        <v>777</v>
      </c>
      <c r="M680" s="180" t="n">
        <f aca="false">A680</f>
        <v>644</v>
      </c>
      <c r="N680" s="181" t="n">
        <f aca="false">B680</f>
        <v>777</v>
      </c>
      <c r="O680" s="182" t="n">
        <f aca="false">A680</f>
        <v>644</v>
      </c>
      <c r="P680" s="24"/>
      <c r="Q680" s="199"/>
      <c r="R680" s="197"/>
      <c r="U680" s="171"/>
    </row>
    <row r="681" customFormat="false" ht="15.75" hidden="false" customHeight="true" outlineLevel="0" collapsed="false">
      <c r="A681" s="156" t="n">
        <v>645</v>
      </c>
      <c r="B681" s="157" t="n">
        <v>778</v>
      </c>
      <c r="C681" s="158" t="n">
        <f aca="false">ROUND($P$1*A681,2)</f>
        <v>38102.34</v>
      </c>
      <c r="D681" s="159" t="n">
        <f aca="false">TRUNC(C681/12,2)</f>
        <v>3175.19</v>
      </c>
      <c r="E681" s="160" t="n">
        <f aca="false">TRUNC(D681*$P$3,2)</f>
        <v>352.44</v>
      </c>
      <c r="F681" s="161" t="n">
        <f aca="false">TRUNC(IF(A681&lt;=$A$270,$D$270*$P$5,D681*$P$5),2)</f>
        <v>95.25</v>
      </c>
      <c r="G681" s="162" t="n">
        <f aca="false">TRUNC(IF(A681&lt;=$A$270,$D$270*$P$6,D681*$P$6),2)</f>
        <v>31.75</v>
      </c>
      <c r="H681" s="161" t="n">
        <f aca="false">TRUNC($P$9,2)</f>
        <v>2.29</v>
      </c>
      <c r="I681" s="161" t="n">
        <f aca="false">TRUNC(IF(A681&lt;$A$427,$D$427*$R$10+$P$10,IF(A681&gt;$A$782,$D$782*$R$10+$P$10,D681*$R$10+$P$10)),2)</f>
        <v>105.92</v>
      </c>
      <c r="J681" s="158" t="n">
        <f aca="false">TRUNC(IF(A681&lt;$A$427,($D$427*$R$11)+$P$11,IF(A681&gt;$A$782,$D$782*$R$11+$P$11,D681*$R$11+$P$11)),2)</f>
        <v>269.25</v>
      </c>
      <c r="K681" s="160" t="n">
        <f aca="false">TRUNC(IF(A681&lt;$A$427,$D$427*$R$12+$P$12,IF(A681&gt;$A$782,$D$782*$R$12+$P$12,D681*$R$12+$P$12)),2)</f>
        <v>195.08</v>
      </c>
      <c r="L681" s="163" t="n">
        <f aca="false">B681</f>
        <v>778</v>
      </c>
      <c r="M681" s="164" t="n">
        <f aca="false">A681</f>
        <v>645</v>
      </c>
      <c r="N681" s="165" t="n">
        <f aca="false">B681</f>
        <v>778</v>
      </c>
      <c r="O681" s="166" t="n">
        <f aca="false">A681</f>
        <v>645</v>
      </c>
      <c r="P681" s="24"/>
      <c r="Q681" s="196"/>
      <c r="R681" s="197"/>
      <c r="U681" s="171"/>
    </row>
    <row r="682" customFormat="false" ht="15.75" hidden="false" customHeight="true" outlineLevel="0" collapsed="false">
      <c r="A682" s="172" t="n">
        <v>646</v>
      </c>
      <c r="B682" s="173" t="n">
        <v>779</v>
      </c>
      <c r="C682" s="174" t="n">
        <f aca="false">ROUND($P$1*A682,2)</f>
        <v>38161.42</v>
      </c>
      <c r="D682" s="175" t="n">
        <f aca="false">TRUNC(C682/12,2)</f>
        <v>3180.11</v>
      </c>
      <c r="E682" s="176" t="n">
        <f aca="false">TRUNC(D682*$P$3,2)</f>
        <v>352.99</v>
      </c>
      <c r="F682" s="177" t="n">
        <f aca="false">TRUNC(IF(A682&lt;=$A$270,$D$270*$P$5,D682*$P$5),2)</f>
        <v>95.4</v>
      </c>
      <c r="G682" s="178" t="n">
        <f aca="false">TRUNC(IF(A682&lt;=$A$270,$D$270*$P$6,D682*$P$6),2)</f>
        <v>31.8</v>
      </c>
      <c r="H682" s="177" t="n">
        <f aca="false">TRUNC($P$9,2)</f>
        <v>2.29</v>
      </c>
      <c r="I682" s="177" t="n">
        <f aca="false">TRUNC(IF(A682&lt;$A$427,$D$427*$R$10+$P$10,IF(A682&gt;$A$782,$D$782*$R$10+$P$10,D682*$R$10+$P$10)),2)</f>
        <v>106.07</v>
      </c>
      <c r="J682" s="174" t="n">
        <f aca="false">TRUNC(IF(A682&lt;$A$427,($D$427*$R$11)+$P$11,IF(A682&gt;$A$782,$D$782*$R$11+$P$11,D682*$R$11+$P$11)),2)</f>
        <v>269.64</v>
      </c>
      <c r="K682" s="176" t="n">
        <f aca="false">TRUNC(IF(A682&lt;$A$427,$D$427*$R$12+$P$12,IF(A682&gt;$A$782,$D$782*$R$12+$P$12,D682*$R$12+$P$12)),2)</f>
        <v>195.37</v>
      </c>
      <c r="L682" s="179" t="n">
        <f aca="false">B682</f>
        <v>779</v>
      </c>
      <c r="M682" s="180" t="n">
        <f aca="false">A682</f>
        <v>646</v>
      </c>
      <c r="N682" s="181" t="n">
        <f aca="false">B682</f>
        <v>779</v>
      </c>
      <c r="O682" s="182" t="n">
        <f aca="false">A682</f>
        <v>646</v>
      </c>
      <c r="P682" s="24"/>
      <c r="Q682" s="196"/>
      <c r="R682" s="197"/>
      <c r="U682" s="171"/>
    </row>
    <row r="683" customFormat="false" ht="15.75" hidden="false" customHeight="true" outlineLevel="0" collapsed="false">
      <c r="A683" s="156" t="n">
        <v>647</v>
      </c>
      <c r="B683" s="157" t="n">
        <v>780</v>
      </c>
      <c r="C683" s="158" t="n">
        <f aca="false">ROUND($P$1*A683,2)</f>
        <v>38220.49</v>
      </c>
      <c r="D683" s="159" t="n">
        <f aca="false">TRUNC(C683/12,2)</f>
        <v>3185.04</v>
      </c>
      <c r="E683" s="160" t="n">
        <f aca="false">TRUNC(D683*$P$3,2)</f>
        <v>353.53</v>
      </c>
      <c r="F683" s="161" t="n">
        <f aca="false">TRUNC(IF(A683&lt;=$A$270,$D$270*$P$5,D683*$P$5),2)</f>
        <v>95.55</v>
      </c>
      <c r="G683" s="162" t="n">
        <f aca="false">TRUNC(IF(A683&lt;=$A$270,$D$270*$P$6,D683*$P$6),2)</f>
        <v>31.85</v>
      </c>
      <c r="H683" s="161" t="n">
        <f aca="false">TRUNC($P$9,2)</f>
        <v>2.29</v>
      </c>
      <c r="I683" s="161" t="n">
        <f aca="false">TRUNC(IF(A683&lt;$A$427,$D$427*$R$10+$P$10,IF(A683&gt;$A$782,$D$782*$R$10+$P$10,D683*$R$10+$P$10)),2)</f>
        <v>106.22</v>
      </c>
      <c r="J683" s="158" t="n">
        <f aca="false">TRUNC(IF(A683&lt;$A$427,($D$427*$R$11)+$P$11,IF(A683&gt;$A$782,$D$782*$R$11+$P$11,D683*$R$11+$P$11)),2)</f>
        <v>270.04</v>
      </c>
      <c r="K683" s="160" t="n">
        <f aca="false">TRUNC(IF(A683&lt;$A$427,$D$427*$R$12+$P$12,IF(A683&gt;$A$782,$D$782*$R$12+$P$12,D683*$R$12+$P$12)),2)</f>
        <v>195.67</v>
      </c>
      <c r="L683" s="163" t="n">
        <f aca="false">B683</f>
        <v>780</v>
      </c>
      <c r="M683" s="164" t="n">
        <f aca="false">A683</f>
        <v>647</v>
      </c>
      <c r="N683" s="165" t="n">
        <f aca="false">B683</f>
        <v>780</v>
      </c>
      <c r="O683" s="166" t="n">
        <f aca="false">A683</f>
        <v>647</v>
      </c>
      <c r="P683" s="24"/>
      <c r="Q683" s="196"/>
      <c r="R683" s="197"/>
      <c r="U683" s="171"/>
    </row>
    <row r="684" customFormat="false" ht="15.75" hidden="false" customHeight="true" outlineLevel="0" collapsed="false">
      <c r="A684" s="172" t="n">
        <v>648</v>
      </c>
      <c r="B684" s="173" t="n">
        <v>781</v>
      </c>
      <c r="C684" s="174" t="n">
        <f aca="false">ROUND($P$1*A684,2)</f>
        <v>38279.56</v>
      </c>
      <c r="D684" s="175" t="n">
        <f aca="false">TRUNC(C684/12,2)</f>
        <v>3189.96</v>
      </c>
      <c r="E684" s="176" t="n">
        <f aca="false">TRUNC(D684*$P$3,2)</f>
        <v>354.08</v>
      </c>
      <c r="F684" s="177" t="n">
        <f aca="false">TRUNC(IF(A684&lt;=$A$270,$D$270*$P$5,D684*$P$5),2)</f>
        <v>95.69</v>
      </c>
      <c r="G684" s="178" t="n">
        <f aca="false">TRUNC(IF(A684&lt;=$A$270,$D$270*$P$6,D684*$P$6),2)</f>
        <v>31.89</v>
      </c>
      <c r="H684" s="177" t="n">
        <f aca="false">TRUNC($P$9,2)</f>
        <v>2.29</v>
      </c>
      <c r="I684" s="177" t="n">
        <f aca="false">TRUNC(IF(A684&lt;$A$427,$D$427*$R$10+$P$10,IF(A684&gt;$A$782,$D$782*$R$10+$P$10,D684*$R$10+$P$10)),2)</f>
        <v>106.36</v>
      </c>
      <c r="J684" s="174" t="n">
        <f aca="false">TRUNC(IF(A684&lt;$A$427,($D$427*$R$11)+$P$11,IF(A684&gt;$A$782,$D$782*$R$11+$P$11,D684*$R$11+$P$11)),2)</f>
        <v>270.43</v>
      </c>
      <c r="K684" s="176" t="n">
        <f aca="false">TRUNC(IF(A684&lt;$A$427,$D$427*$R$12+$P$12,IF(A684&gt;$A$782,$D$782*$R$12+$P$12,D684*$R$12+$P$12)),2)</f>
        <v>195.96</v>
      </c>
      <c r="L684" s="179" t="n">
        <f aca="false">B684</f>
        <v>781</v>
      </c>
      <c r="M684" s="180" t="n">
        <f aca="false">A684</f>
        <v>648</v>
      </c>
      <c r="N684" s="181" t="n">
        <f aca="false">B684</f>
        <v>781</v>
      </c>
      <c r="O684" s="182" t="n">
        <f aca="false">A684</f>
        <v>648</v>
      </c>
      <c r="P684" s="24"/>
      <c r="Q684" s="196"/>
      <c r="R684" s="197"/>
      <c r="U684" s="171"/>
    </row>
    <row r="685" customFormat="false" ht="15.75" hidden="false" customHeight="true" outlineLevel="0" collapsed="false">
      <c r="A685" s="156" t="n">
        <v>649</v>
      </c>
      <c r="B685" s="157" t="n">
        <v>782</v>
      </c>
      <c r="C685" s="158" t="n">
        <f aca="false">ROUND($P$1*A685,2)</f>
        <v>38338.64</v>
      </c>
      <c r="D685" s="159" t="n">
        <f aca="false">TRUNC(C685/12,2)</f>
        <v>3194.88</v>
      </c>
      <c r="E685" s="160" t="n">
        <f aca="false">TRUNC(D685*$P$3,2)</f>
        <v>354.63</v>
      </c>
      <c r="F685" s="161" t="n">
        <f aca="false">TRUNC(IF(A685&lt;=$A$270,$D$270*$P$5,D685*$P$5),2)</f>
        <v>95.84</v>
      </c>
      <c r="G685" s="162" t="n">
        <f aca="false">TRUNC(IF(A685&lt;=$A$270,$D$270*$P$6,D685*$P$6),2)</f>
        <v>31.94</v>
      </c>
      <c r="H685" s="161" t="n">
        <f aca="false">TRUNC($P$9,2)</f>
        <v>2.29</v>
      </c>
      <c r="I685" s="161" t="n">
        <f aca="false">TRUNC(IF(A685&lt;$A$427,$D$427*$R$10+$P$10,IF(A685&gt;$A$782,$D$782*$R$10+$P$10,D685*$R$10+$P$10)),2)</f>
        <v>106.51</v>
      </c>
      <c r="J685" s="158" t="n">
        <f aca="false">TRUNC(IF(A685&lt;$A$427,($D$427*$R$11)+$P$11,IF(A685&gt;$A$782,$D$782*$R$11+$P$11,D685*$R$11+$P$11)),2)</f>
        <v>270.83</v>
      </c>
      <c r="K685" s="160" t="n">
        <f aca="false">TRUNC(IF(A685&lt;$A$427,$D$427*$R$12+$P$12,IF(A685&gt;$A$782,$D$782*$R$12+$P$12,D685*$R$12+$P$12)),2)</f>
        <v>196.26</v>
      </c>
      <c r="L685" s="163" t="n">
        <f aca="false">B685</f>
        <v>782</v>
      </c>
      <c r="M685" s="164" t="n">
        <f aca="false">A685</f>
        <v>649</v>
      </c>
      <c r="N685" s="165" t="n">
        <f aca="false">B685</f>
        <v>782</v>
      </c>
      <c r="O685" s="166" t="n">
        <f aca="false">A685</f>
        <v>649</v>
      </c>
      <c r="P685" s="24"/>
      <c r="Q685" s="196"/>
      <c r="R685" s="200"/>
      <c r="U685" s="171"/>
    </row>
    <row r="686" customFormat="false" ht="15.75" hidden="false" customHeight="true" outlineLevel="0" collapsed="false">
      <c r="A686" s="172" t="n">
        <v>650</v>
      </c>
      <c r="B686" s="173" t="n">
        <v>783</v>
      </c>
      <c r="C686" s="174" t="n">
        <f aca="false">ROUND($P$1*A686,2)</f>
        <v>38397.71</v>
      </c>
      <c r="D686" s="175" t="n">
        <f aca="false">TRUNC(C686/12,2)</f>
        <v>3199.8</v>
      </c>
      <c r="E686" s="176" t="n">
        <f aca="false">TRUNC(D686*$P$3,2)</f>
        <v>355.17</v>
      </c>
      <c r="F686" s="177" t="n">
        <f aca="false">TRUNC(IF(A686&lt;=$A$270,$D$270*$P$5,D686*$P$5),2)</f>
        <v>95.99</v>
      </c>
      <c r="G686" s="178" t="n">
        <f aca="false">TRUNC(IF(A686&lt;=$A$270,$D$270*$P$6,D686*$P$6),2)</f>
        <v>31.99</v>
      </c>
      <c r="H686" s="177" t="n">
        <f aca="false">TRUNC($P$9,2)</f>
        <v>2.29</v>
      </c>
      <c r="I686" s="177" t="n">
        <f aca="false">TRUNC(IF(A686&lt;$A$427,$D$427*$R$10+$P$10,IF(A686&gt;$A$782,$D$782*$R$10+$P$10,D686*$R$10+$P$10)),2)</f>
        <v>106.66</v>
      </c>
      <c r="J686" s="174" t="n">
        <f aca="false">TRUNC(IF(A686&lt;$A$427,($D$427*$R$11)+$P$11,IF(A686&gt;$A$782,$D$782*$R$11+$P$11,D686*$R$11+$P$11)),2)</f>
        <v>271.22</v>
      </c>
      <c r="K686" s="176" t="n">
        <f aca="false">TRUNC(IF(A686&lt;$A$427,$D$427*$R$12+$P$12,IF(A686&gt;$A$782,$D$782*$R$12+$P$12,D686*$R$12+$P$12)),2)</f>
        <v>196.55</v>
      </c>
      <c r="L686" s="179" t="n">
        <f aca="false">B686</f>
        <v>783</v>
      </c>
      <c r="M686" s="180" t="n">
        <f aca="false">A686</f>
        <v>650</v>
      </c>
      <c r="N686" s="181" t="n">
        <f aca="false">B686</f>
        <v>783</v>
      </c>
      <c r="O686" s="182" t="n">
        <f aca="false">A686</f>
        <v>650</v>
      </c>
      <c r="P686" s="24"/>
      <c r="Q686" s="196"/>
      <c r="R686" s="197"/>
      <c r="U686" s="171"/>
    </row>
    <row r="687" customFormat="false" ht="15.75" hidden="false" customHeight="true" outlineLevel="0" collapsed="false">
      <c r="A687" s="156" t="n">
        <v>650</v>
      </c>
      <c r="B687" s="157" t="n">
        <v>784</v>
      </c>
      <c r="C687" s="158" t="n">
        <f aca="false">ROUND($P$1*A687,2)</f>
        <v>38397.71</v>
      </c>
      <c r="D687" s="159" t="n">
        <f aca="false">TRUNC(C687/12,2)</f>
        <v>3199.8</v>
      </c>
      <c r="E687" s="160" t="n">
        <f aca="false">TRUNC(D687*$P$3,2)</f>
        <v>355.17</v>
      </c>
      <c r="F687" s="161" t="n">
        <f aca="false">TRUNC(IF(A687&lt;=$A$270,$D$270*$P$5,D687*$P$5),2)</f>
        <v>95.99</v>
      </c>
      <c r="G687" s="162" t="n">
        <f aca="false">TRUNC(IF(A687&lt;=$A$270,$D$270*$P$6,D687*$P$6),2)</f>
        <v>31.99</v>
      </c>
      <c r="H687" s="161" t="n">
        <f aca="false">TRUNC($P$9,2)</f>
        <v>2.29</v>
      </c>
      <c r="I687" s="161" t="n">
        <f aca="false">TRUNC(IF(A687&lt;$A$427,$D$427*$R$10+$P$10,IF(A687&gt;$A$782,$D$782*$R$10+$P$10,D687*$R$10+$P$10)),2)</f>
        <v>106.66</v>
      </c>
      <c r="J687" s="158" t="n">
        <f aca="false">TRUNC(IF(A687&lt;$A$427,($D$427*$R$11)+$P$11,IF(A687&gt;$A$782,$D$782*$R$11+$P$11,D687*$R$11+$P$11)),2)</f>
        <v>271.22</v>
      </c>
      <c r="K687" s="160" t="n">
        <f aca="false">TRUNC(IF(A687&lt;$A$427,$D$427*$R$12+$P$12,IF(A687&gt;$A$782,$D$782*$R$12+$P$12,D687*$R$12+$P$12)),2)</f>
        <v>196.55</v>
      </c>
      <c r="L687" s="163" t="n">
        <f aca="false">B687</f>
        <v>784</v>
      </c>
      <c r="M687" s="164" t="n">
        <f aca="false">A687</f>
        <v>650</v>
      </c>
      <c r="N687" s="165" t="n">
        <f aca="false">B687</f>
        <v>784</v>
      </c>
      <c r="O687" s="166" t="n">
        <f aca="false">A687</f>
        <v>650</v>
      </c>
      <c r="P687" s="24"/>
      <c r="Q687" s="196"/>
      <c r="R687" s="197"/>
      <c r="U687" s="171"/>
    </row>
    <row r="688" customFormat="false" ht="15.75" hidden="false" customHeight="true" outlineLevel="0" collapsed="false">
      <c r="A688" s="172" t="n">
        <v>651</v>
      </c>
      <c r="B688" s="173" t="n">
        <v>785</v>
      </c>
      <c r="C688" s="174" t="n">
        <f aca="false">ROUND($P$1*A688,2)</f>
        <v>38456.78</v>
      </c>
      <c r="D688" s="175" t="n">
        <f aca="false">TRUNC(C688/12,2)</f>
        <v>3204.73</v>
      </c>
      <c r="E688" s="176" t="n">
        <f aca="false">TRUNC(D688*$P$3,2)</f>
        <v>355.72</v>
      </c>
      <c r="F688" s="177" t="n">
        <f aca="false">TRUNC(IF(A688&lt;=$A$270,$D$270*$P$5,D688*$P$5),2)</f>
        <v>96.14</v>
      </c>
      <c r="G688" s="178" t="n">
        <f aca="false">TRUNC(IF(A688&lt;=$A$270,$D$270*$P$6,D688*$P$6),2)</f>
        <v>32.04</v>
      </c>
      <c r="H688" s="177" t="n">
        <f aca="false">TRUNC($P$9,2)</f>
        <v>2.29</v>
      </c>
      <c r="I688" s="177" t="n">
        <f aca="false">TRUNC(IF(A688&lt;$A$427,$D$427*$R$10+$P$10,IF(A688&gt;$A$782,$D$782*$R$10+$P$10,D688*$R$10+$P$10)),2)</f>
        <v>106.81</v>
      </c>
      <c r="J688" s="174" t="n">
        <f aca="false">TRUNC(IF(A688&lt;$A$427,($D$427*$R$11)+$P$11,IF(A688&gt;$A$782,$D$782*$R$11+$P$11,D688*$R$11+$P$11)),2)</f>
        <v>271.61</v>
      </c>
      <c r="K688" s="176" t="n">
        <f aca="false">TRUNC(IF(A688&lt;$A$427,$D$427*$R$12+$P$12,IF(A688&gt;$A$782,$D$782*$R$12+$P$12,D688*$R$12+$P$12)),2)</f>
        <v>196.85</v>
      </c>
      <c r="L688" s="179" t="n">
        <f aca="false">B688</f>
        <v>785</v>
      </c>
      <c r="M688" s="180" t="n">
        <f aca="false">A688</f>
        <v>651</v>
      </c>
      <c r="N688" s="181" t="n">
        <f aca="false">B688</f>
        <v>785</v>
      </c>
      <c r="O688" s="182" t="n">
        <f aca="false">A688</f>
        <v>651</v>
      </c>
      <c r="P688" s="24"/>
      <c r="Q688" s="196"/>
      <c r="R688" s="197"/>
      <c r="U688" s="171"/>
    </row>
    <row r="689" customFormat="false" ht="15.75" hidden="false" customHeight="true" outlineLevel="0" collapsed="false">
      <c r="A689" s="156" t="n">
        <v>652</v>
      </c>
      <c r="B689" s="157" t="n">
        <v>786</v>
      </c>
      <c r="C689" s="158" t="n">
        <f aca="false">ROUND($P$1*A689,2)</f>
        <v>38515.86</v>
      </c>
      <c r="D689" s="159" t="n">
        <f aca="false">TRUNC(C689/12,2)</f>
        <v>3209.65</v>
      </c>
      <c r="E689" s="160" t="n">
        <f aca="false">TRUNC(D689*$P$3,2)</f>
        <v>356.27</v>
      </c>
      <c r="F689" s="161" t="n">
        <f aca="false">TRUNC(IF(A689&lt;=$A$270,$D$270*$P$5,D689*$P$5),2)</f>
        <v>96.28</v>
      </c>
      <c r="G689" s="162" t="n">
        <f aca="false">TRUNC(IF(A689&lt;=$A$270,$D$270*$P$6,D689*$P$6),2)</f>
        <v>32.09</v>
      </c>
      <c r="H689" s="161" t="n">
        <f aca="false">TRUNC($P$9,2)</f>
        <v>2.29</v>
      </c>
      <c r="I689" s="161" t="n">
        <f aca="false">TRUNC(IF(A689&lt;$A$427,$D$427*$R$10+$P$10,IF(A689&gt;$A$782,$D$782*$R$10+$P$10,D689*$R$10+$P$10)),2)</f>
        <v>106.95</v>
      </c>
      <c r="J689" s="158" t="n">
        <f aca="false">TRUNC(IF(A689&lt;$A$427,($D$427*$R$11)+$P$11,IF(A689&gt;$A$782,$D$782*$R$11+$P$11,D689*$R$11+$P$11)),2)</f>
        <v>272.01</v>
      </c>
      <c r="K689" s="160" t="n">
        <f aca="false">TRUNC(IF(A689&lt;$A$427,$D$427*$R$12+$P$12,IF(A689&gt;$A$782,$D$782*$R$12+$P$12,D689*$R$12+$P$12)),2)</f>
        <v>197.14</v>
      </c>
      <c r="L689" s="163" t="n">
        <f aca="false">B689</f>
        <v>786</v>
      </c>
      <c r="M689" s="164" t="n">
        <f aca="false">A689</f>
        <v>652</v>
      </c>
      <c r="N689" s="165" t="n">
        <f aca="false">B689</f>
        <v>786</v>
      </c>
      <c r="O689" s="166" t="n">
        <f aca="false">A689</f>
        <v>652</v>
      </c>
      <c r="P689" s="24"/>
      <c r="Q689" s="196"/>
      <c r="R689" s="197"/>
      <c r="U689" s="171"/>
    </row>
    <row r="690" customFormat="false" ht="15.75" hidden="false" customHeight="true" outlineLevel="0" collapsed="false">
      <c r="A690" s="172" t="n">
        <v>653</v>
      </c>
      <c r="B690" s="173" t="n">
        <v>787</v>
      </c>
      <c r="C690" s="174" t="n">
        <f aca="false">ROUND($P$1*A690,2)</f>
        <v>38574.93</v>
      </c>
      <c r="D690" s="175" t="n">
        <f aca="false">TRUNC(C690/12,2)</f>
        <v>3214.57</v>
      </c>
      <c r="E690" s="176" t="n">
        <f aca="false">TRUNC(D690*$P$3,2)</f>
        <v>356.81</v>
      </c>
      <c r="F690" s="177" t="n">
        <f aca="false">TRUNC(IF(A690&lt;=$A$270,$D$270*$P$5,D690*$P$5),2)</f>
        <v>96.43</v>
      </c>
      <c r="G690" s="178" t="n">
        <f aca="false">TRUNC(IF(A690&lt;=$A$270,$D$270*$P$6,D690*$P$6),2)</f>
        <v>32.14</v>
      </c>
      <c r="H690" s="177" t="n">
        <f aca="false">TRUNC($P$9,2)</f>
        <v>2.29</v>
      </c>
      <c r="I690" s="177" t="n">
        <f aca="false">TRUNC(IF(A690&lt;$A$427,$D$427*$R$10+$P$10,IF(A690&gt;$A$782,$D$782*$R$10+$P$10,D690*$R$10+$P$10)),2)</f>
        <v>107.1</v>
      </c>
      <c r="J690" s="174" t="n">
        <f aca="false">TRUNC(IF(A690&lt;$A$427,($D$427*$R$11)+$P$11,IF(A690&gt;$A$782,$D$782*$R$11+$P$11,D690*$R$11+$P$11)),2)</f>
        <v>272.4</v>
      </c>
      <c r="K690" s="176" t="n">
        <f aca="false">TRUNC(IF(A690&lt;$A$427,$D$427*$R$12+$P$12,IF(A690&gt;$A$782,$D$782*$R$12+$P$12,D690*$R$12+$P$12)),2)</f>
        <v>197.44</v>
      </c>
      <c r="L690" s="179" t="n">
        <f aca="false">B690</f>
        <v>787</v>
      </c>
      <c r="M690" s="180" t="n">
        <f aca="false">A690</f>
        <v>653</v>
      </c>
      <c r="N690" s="181" t="n">
        <f aca="false">B690</f>
        <v>787</v>
      </c>
      <c r="O690" s="182" t="n">
        <f aca="false">A690</f>
        <v>653</v>
      </c>
      <c r="P690" s="24"/>
      <c r="Q690" s="196"/>
      <c r="R690" s="197"/>
      <c r="U690" s="171"/>
    </row>
    <row r="691" customFormat="false" ht="15.75" hidden="false" customHeight="true" outlineLevel="0" collapsed="false">
      <c r="A691" s="156" t="n">
        <v>653</v>
      </c>
      <c r="B691" s="157" t="n">
        <v>788</v>
      </c>
      <c r="C691" s="158" t="n">
        <f aca="false">ROUND($P$1*A691,2)</f>
        <v>38574.93</v>
      </c>
      <c r="D691" s="159" t="n">
        <f aca="false">TRUNC(C691/12,2)</f>
        <v>3214.57</v>
      </c>
      <c r="E691" s="160" t="n">
        <f aca="false">TRUNC(D691*$P$3,2)</f>
        <v>356.81</v>
      </c>
      <c r="F691" s="161" t="n">
        <f aca="false">TRUNC(IF(A691&lt;=$A$270,$D$270*$P$5,D691*$P$5),2)</f>
        <v>96.43</v>
      </c>
      <c r="G691" s="162" t="n">
        <f aca="false">TRUNC(IF(A691&lt;=$A$270,$D$270*$P$6,D691*$P$6),2)</f>
        <v>32.14</v>
      </c>
      <c r="H691" s="161" t="n">
        <f aca="false">TRUNC($P$9,2)</f>
        <v>2.29</v>
      </c>
      <c r="I691" s="161" t="n">
        <f aca="false">TRUNC(IF(A691&lt;$A$427,$D$427*$R$10+$P$10,IF(A691&gt;$A$782,$D$782*$R$10+$P$10,D691*$R$10+$P$10)),2)</f>
        <v>107.1</v>
      </c>
      <c r="J691" s="158" t="n">
        <f aca="false">TRUNC(IF(A691&lt;$A$427,($D$427*$R$11)+$P$11,IF(A691&gt;$A$782,$D$782*$R$11+$P$11,D691*$R$11+$P$11)),2)</f>
        <v>272.4</v>
      </c>
      <c r="K691" s="160" t="n">
        <f aca="false">TRUNC(IF(A691&lt;$A$427,$D$427*$R$12+$P$12,IF(A691&gt;$A$782,$D$782*$R$12+$P$12,D691*$R$12+$P$12)),2)</f>
        <v>197.44</v>
      </c>
      <c r="L691" s="163" t="n">
        <f aca="false">B691</f>
        <v>788</v>
      </c>
      <c r="M691" s="164" t="n">
        <f aca="false">A691</f>
        <v>653</v>
      </c>
      <c r="N691" s="165" t="n">
        <f aca="false">B691</f>
        <v>788</v>
      </c>
      <c r="O691" s="166" t="n">
        <f aca="false">A691</f>
        <v>653</v>
      </c>
      <c r="P691" s="24"/>
      <c r="Q691" s="196"/>
      <c r="R691" s="197"/>
      <c r="U691" s="171"/>
    </row>
    <row r="692" customFormat="false" ht="15.75" hidden="false" customHeight="true" outlineLevel="0" collapsed="false">
      <c r="A692" s="172" t="n">
        <v>654</v>
      </c>
      <c r="B692" s="173" t="n">
        <v>789</v>
      </c>
      <c r="C692" s="174" t="n">
        <f aca="false">ROUND($P$1*A692,2)</f>
        <v>38634</v>
      </c>
      <c r="D692" s="175" t="n">
        <f aca="false">TRUNC(C692/12,2)</f>
        <v>3219.5</v>
      </c>
      <c r="E692" s="176" t="n">
        <f aca="false">TRUNC(D692*$P$3,2)</f>
        <v>357.36</v>
      </c>
      <c r="F692" s="177" t="n">
        <f aca="false">TRUNC(IF(A692&lt;=$A$270,$D$270*$P$5,D692*$P$5),2)</f>
        <v>96.58</v>
      </c>
      <c r="G692" s="178" t="n">
        <f aca="false">TRUNC(IF(A692&lt;=$A$270,$D$270*$P$6,D692*$P$6),2)</f>
        <v>32.19</v>
      </c>
      <c r="H692" s="177" t="n">
        <f aca="false">TRUNC($P$9,2)</f>
        <v>2.29</v>
      </c>
      <c r="I692" s="177" t="n">
        <f aca="false">TRUNC(IF(A692&lt;$A$427,$D$427*$R$10+$P$10,IF(A692&gt;$A$782,$D$782*$R$10+$P$10,D692*$R$10+$P$10)),2)</f>
        <v>107.25</v>
      </c>
      <c r="J692" s="174" t="n">
        <f aca="false">TRUNC(IF(A692&lt;$A$427,($D$427*$R$11)+$P$11,IF(A692&gt;$A$782,$D$782*$R$11+$P$11,D692*$R$11+$P$11)),2)</f>
        <v>272.8</v>
      </c>
      <c r="K692" s="176" t="n">
        <f aca="false">TRUNC(IF(A692&lt;$A$427,$D$427*$R$12+$P$12,IF(A692&gt;$A$782,$D$782*$R$12+$P$12,D692*$R$12+$P$12)),2)</f>
        <v>197.74</v>
      </c>
      <c r="L692" s="179" t="n">
        <f aca="false">B692</f>
        <v>789</v>
      </c>
      <c r="M692" s="180" t="n">
        <f aca="false">A692</f>
        <v>654</v>
      </c>
      <c r="N692" s="181" t="n">
        <f aca="false">B692</f>
        <v>789</v>
      </c>
      <c r="O692" s="182" t="n">
        <f aca="false">A692</f>
        <v>654</v>
      </c>
      <c r="P692" s="24"/>
      <c r="Q692" s="196"/>
      <c r="R692" s="197"/>
      <c r="U692" s="171"/>
    </row>
    <row r="693" customFormat="false" ht="15.75" hidden="false" customHeight="true" outlineLevel="0" collapsed="false">
      <c r="A693" s="156" t="n">
        <v>655</v>
      </c>
      <c r="B693" s="157" t="n">
        <v>790</v>
      </c>
      <c r="C693" s="158" t="n">
        <f aca="false">ROUND($P$1*A693,2)</f>
        <v>38693.08</v>
      </c>
      <c r="D693" s="159" t="n">
        <f aca="false">TRUNC(C693/12,2)</f>
        <v>3224.42</v>
      </c>
      <c r="E693" s="160" t="n">
        <f aca="false">TRUNC(D693*$P$3,2)</f>
        <v>357.91</v>
      </c>
      <c r="F693" s="161" t="n">
        <f aca="false">TRUNC(IF(A693&lt;=$A$270,$D$270*$P$5,D693*$P$5),2)</f>
        <v>96.73</v>
      </c>
      <c r="G693" s="162" t="n">
        <f aca="false">TRUNC(IF(A693&lt;=$A$270,$D$270*$P$6,D693*$P$6),2)</f>
        <v>32.24</v>
      </c>
      <c r="H693" s="161" t="n">
        <f aca="false">TRUNC($P$9,2)</f>
        <v>2.29</v>
      </c>
      <c r="I693" s="161" t="n">
        <f aca="false">TRUNC(IF(A693&lt;$A$427,$D$427*$R$10+$P$10,IF(A693&gt;$A$782,$D$782*$R$10+$P$10,D693*$R$10+$P$10)),2)</f>
        <v>107.4</v>
      </c>
      <c r="J693" s="158" t="n">
        <f aca="false">TRUNC(IF(A693&lt;$A$427,($D$427*$R$11)+$P$11,IF(A693&gt;$A$782,$D$782*$R$11+$P$11,D693*$R$11+$P$11)),2)</f>
        <v>273.19</v>
      </c>
      <c r="K693" s="160" t="n">
        <f aca="false">TRUNC(IF(A693&lt;$A$427,$D$427*$R$12+$P$12,IF(A693&gt;$A$782,$D$782*$R$12+$P$12,D693*$R$12+$P$12)),2)</f>
        <v>198.03</v>
      </c>
      <c r="L693" s="163" t="n">
        <f aca="false">B693</f>
        <v>790</v>
      </c>
      <c r="M693" s="164" t="n">
        <f aca="false">A693</f>
        <v>655</v>
      </c>
      <c r="N693" s="165" t="n">
        <f aca="false">B693</f>
        <v>790</v>
      </c>
      <c r="O693" s="166" t="n">
        <f aca="false">A693</f>
        <v>655</v>
      </c>
      <c r="P693" s="24"/>
      <c r="Q693" s="196"/>
      <c r="R693" s="197"/>
      <c r="U693" s="171"/>
    </row>
    <row r="694" customFormat="false" ht="15.75" hidden="false" customHeight="true" outlineLevel="0" collapsed="false">
      <c r="A694" s="172" t="n">
        <v>655</v>
      </c>
      <c r="B694" s="173" t="n">
        <v>791</v>
      </c>
      <c r="C694" s="174" t="n">
        <f aca="false">ROUND($P$1*A694,2)</f>
        <v>38693.08</v>
      </c>
      <c r="D694" s="175" t="n">
        <f aca="false">TRUNC(C694/12,2)</f>
        <v>3224.42</v>
      </c>
      <c r="E694" s="176" t="n">
        <f aca="false">TRUNC(D694*$P$3,2)</f>
        <v>357.91</v>
      </c>
      <c r="F694" s="177" t="n">
        <f aca="false">TRUNC(IF(A694&lt;=$A$270,$D$270*$P$5,D694*$P$5),2)</f>
        <v>96.73</v>
      </c>
      <c r="G694" s="178" t="n">
        <f aca="false">TRUNC(IF(A694&lt;=$A$270,$D$270*$P$6,D694*$P$6),2)</f>
        <v>32.24</v>
      </c>
      <c r="H694" s="177" t="n">
        <f aca="false">TRUNC($P$9,2)</f>
        <v>2.29</v>
      </c>
      <c r="I694" s="177" t="n">
        <f aca="false">TRUNC(IF(A694&lt;$A$427,$D$427*$R$10+$P$10,IF(A694&gt;$A$782,$D$782*$R$10+$P$10,D694*$R$10+$P$10)),2)</f>
        <v>107.4</v>
      </c>
      <c r="J694" s="174" t="n">
        <f aca="false">TRUNC(IF(A694&lt;$A$427,($D$427*$R$11)+$P$11,IF(A694&gt;$A$782,$D$782*$R$11+$P$11,D694*$R$11+$P$11)),2)</f>
        <v>273.19</v>
      </c>
      <c r="K694" s="176" t="n">
        <f aca="false">TRUNC(IF(A694&lt;$A$427,$D$427*$R$12+$P$12,IF(A694&gt;$A$782,$D$782*$R$12+$P$12,D694*$R$12+$P$12)),2)</f>
        <v>198.03</v>
      </c>
      <c r="L694" s="179" t="n">
        <f aca="false">B694</f>
        <v>791</v>
      </c>
      <c r="M694" s="180" t="n">
        <f aca="false">A694</f>
        <v>655</v>
      </c>
      <c r="N694" s="181" t="n">
        <f aca="false">B694</f>
        <v>791</v>
      </c>
      <c r="O694" s="182" t="n">
        <f aca="false">A694</f>
        <v>655</v>
      </c>
      <c r="P694" s="24"/>
      <c r="Q694" s="196"/>
      <c r="R694" s="197"/>
      <c r="U694" s="171"/>
    </row>
    <row r="695" customFormat="false" ht="15.75" hidden="false" customHeight="true" outlineLevel="0" collapsed="false">
      <c r="A695" s="156" t="n">
        <v>656</v>
      </c>
      <c r="B695" s="157" t="n">
        <v>792</v>
      </c>
      <c r="C695" s="158" t="n">
        <f aca="false">ROUND($P$1*A695,2)</f>
        <v>38752.15</v>
      </c>
      <c r="D695" s="159" t="n">
        <f aca="false">TRUNC(C695/12,2)</f>
        <v>3229.34</v>
      </c>
      <c r="E695" s="160" t="n">
        <f aca="false">TRUNC(D695*$P$3,2)</f>
        <v>358.45</v>
      </c>
      <c r="F695" s="161" t="n">
        <f aca="false">TRUNC(IF(A695&lt;=$A$270,$D$270*$P$5,D695*$P$5),2)</f>
        <v>96.88</v>
      </c>
      <c r="G695" s="162" t="n">
        <f aca="false">TRUNC(IF(A695&lt;=$A$270,$D$270*$P$6,D695*$P$6),2)</f>
        <v>32.29</v>
      </c>
      <c r="H695" s="161" t="n">
        <f aca="false">TRUNC($P$9,2)</f>
        <v>2.29</v>
      </c>
      <c r="I695" s="161" t="n">
        <f aca="false">TRUNC(IF(A695&lt;$A$427,$D$427*$R$10+$P$10,IF(A695&gt;$A$782,$D$782*$R$10+$P$10,D695*$R$10+$P$10)),2)</f>
        <v>107.55</v>
      </c>
      <c r="J695" s="158" t="n">
        <f aca="false">TRUNC(IF(A695&lt;$A$427,($D$427*$R$11)+$P$11,IF(A695&gt;$A$782,$D$782*$R$11+$P$11,D695*$R$11+$P$11)),2)</f>
        <v>273.58</v>
      </c>
      <c r="K695" s="160" t="n">
        <f aca="false">TRUNC(IF(A695&lt;$A$427,$D$427*$R$12+$P$12,IF(A695&gt;$A$782,$D$782*$R$12+$P$12,D695*$R$12+$P$12)),2)</f>
        <v>198.33</v>
      </c>
      <c r="L695" s="163" t="n">
        <f aca="false">B695</f>
        <v>792</v>
      </c>
      <c r="M695" s="164" t="n">
        <f aca="false">A695</f>
        <v>656</v>
      </c>
      <c r="N695" s="165" t="n">
        <f aca="false">B695</f>
        <v>792</v>
      </c>
      <c r="O695" s="166" t="n">
        <f aca="false">A695</f>
        <v>656</v>
      </c>
      <c r="P695" s="24"/>
      <c r="Q695" s="196"/>
      <c r="R695" s="197"/>
      <c r="U695" s="171"/>
    </row>
    <row r="696" customFormat="false" ht="15.75" hidden="false" customHeight="true" outlineLevel="0" collapsed="false">
      <c r="A696" s="172" t="n">
        <v>657</v>
      </c>
      <c r="B696" s="173" t="n">
        <v>793</v>
      </c>
      <c r="C696" s="174" t="n">
        <f aca="false">ROUND($P$1*A696,2)</f>
        <v>38811.22</v>
      </c>
      <c r="D696" s="175" t="n">
        <f aca="false">TRUNC(C696/12,2)</f>
        <v>3234.26</v>
      </c>
      <c r="E696" s="176" t="n">
        <f aca="false">TRUNC(D696*$P$3,2)</f>
        <v>359</v>
      </c>
      <c r="F696" s="177" t="n">
        <f aca="false">TRUNC(IF(A696&lt;=$A$270,$D$270*$P$5,D696*$P$5),2)</f>
        <v>97.02</v>
      </c>
      <c r="G696" s="178" t="n">
        <f aca="false">TRUNC(IF(A696&lt;=$A$270,$D$270*$P$6,D696*$P$6),2)</f>
        <v>32.34</v>
      </c>
      <c r="H696" s="177" t="n">
        <f aca="false">TRUNC($P$9,2)</f>
        <v>2.29</v>
      </c>
      <c r="I696" s="177" t="n">
        <f aca="false">TRUNC(IF(A696&lt;$A$427,$D$427*$R$10+$P$10,IF(A696&gt;$A$782,$D$782*$R$10+$P$10,D696*$R$10+$P$10)),2)</f>
        <v>107.69</v>
      </c>
      <c r="J696" s="174" t="n">
        <f aca="false">TRUNC(IF(A696&lt;$A$427,($D$427*$R$11)+$P$11,IF(A696&gt;$A$782,$D$782*$R$11+$P$11,D696*$R$11+$P$11)),2)</f>
        <v>273.98</v>
      </c>
      <c r="K696" s="176" t="n">
        <f aca="false">TRUNC(IF(A696&lt;$A$427,$D$427*$R$12+$P$12,IF(A696&gt;$A$782,$D$782*$R$12+$P$12,D696*$R$12+$P$12)),2)</f>
        <v>198.62</v>
      </c>
      <c r="L696" s="179" t="n">
        <f aca="false">B696</f>
        <v>793</v>
      </c>
      <c r="M696" s="180" t="n">
        <f aca="false">A696</f>
        <v>657</v>
      </c>
      <c r="N696" s="181" t="n">
        <f aca="false">B696</f>
        <v>793</v>
      </c>
      <c r="O696" s="182" t="n">
        <f aca="false">A696</f>
        <v>657</v>
      </c>
      <c r="P696" s="24"/>
      <c r="Q696" s="196"/>
      <c r="R696" s="197"/>
      <c r="U696" s="171"/>
    </row>
    <row r="697" customFormat="false" ht="15.75" hidden="false" customHeight="true" outlineLevel="0" collapsed="false">
      <c r="A697" s="156" t="n">
        <v>658</v>
      </c>
      <c r="B697" s="157" t="n">
        <v>794</v>
      </c>
      <c r="C697" s="158" t="n">
        <f aca="false">ROUND($P$1*A697,2)</f>
        <v>38870.3</v>
      </c>
      <c r="D697" s="159" t="n">
        <f aca="false">TRUNC(C697/12,2)</f>
        <v>3239.19</v>
      </c>
      <c r="E697" s="160" t="n">
        <f aca="false">TRUNC(D697*$P$3,2)</f>
        <v>359.55</v>
      </c>
      <c r="F697" s="161" t="n">
        <f aca="false">TRUNC(IF(A697&lt;=$A$270,$D$270*$P$5,D697*$P$5),2)</f>
        <v>97.17</v>
      </c>
      <c r="G697" s="162" t="n">
        <f aca="false">TRUNC(IF(A697&lt;=$A$270,$D$270*$P$6,D697*$P$6),2)</f>
        <v>32.39</v>
      </c>
      <c r="H697" s="161" t="n">
        <f aca="false">TRUNC($P$9,2)</f>
        <v>2.29</v>
      </c>
      <c r="I697" s="161" t="n">
        <f aca="false">TRUNC(IF(A697&lt;$A$427,$D$427*$R$10+$P$10,IF(A697&gt;$A$782,$D$782*$R$10+$P$10,D697*$R$10+$P$10)),2)</f>
        <v>107.84</v>
      </c>
      <c r="J697" s="158" t="n">
        <f aca="false">TRUNC(IF(A697&lt;$A$427,($D$427*$R$11)+$P$11,IF(A697&gt;$A$782,$D$782*$R$11+$P$11,D697*$R$11+$P$11)),2)</f>
        <v>274.37</v>
      </c>
      <c r="K697" s="160" t="n">
        <f aca="false">TRUNC(IF(A697&lt;$A$427,$D$427*$R$12+$P$12,IF(A697&gt;$A$782,$D$782*$R$12+$P$12,D697*$R$12+$P$12)),2)</f>
        <v>198.92</v>
      </c>
      <c r="L697" s="163" t="n">
        <f aca="false">B697</f>
        <v>794</v>
      </c>
      <c r="M697" s="164" t="n">
        <f aca="false">A697</f>
        <v>658</v>
      </c>
      <c r="N697" s="165" t="n">
        <f aca="false">B697</f>
        <v>794</v>
      </c>
      <c r="O697" s="166" t="n">
        <f aca="false">A697</f>
        <v>658</v>
      </c>
      <c r="P697" s="24"/>
      <c r="Q697" s="196"/>
      <c r="R697" s="197"/>
      <c r="U697" s="171"/>
    </row>
    <row r="698" customFormat="false" ht="15.75" hidden="false" customHeight="true" outlineLevel="0" collapsed="false">
      <c r="A698" s="172" t="n">
        <v>658</v>
      </c>
      <c r="B698" s="173" t="n">
        <v>795</v>
      </c>
      <c r="C698" s="174" t="n">
        <f aca="false">ROUND($P$1*A698,2)</f>
        <v>38870.3</v>
      </c>
      <c r="D698" s="175" t="n">
        <f aca="false">TRUNC(C698/12,2)</f>
        <v>3239.19</v>
      </c>
      <c r="E698" s="176" t="n">
        <f aca="false">TRUNC(D698*$P$3,2)</f>
        <v>359.55</v>
      </c>
      <c r="F698" s="177" t="n">
        <f aca="false">TRUNC(IF(A698&lt;=$A$270,$D$270*$P$5,D698*$P$5),2)</f>
        <v>97.17</v>
      </c>
      <c r="G698" s="178" t="n">
        <f aca="false">TRUNC(IF(A698&lt;=$A$270,$D$270*$P$6,D698*$P$6),2)</f>
        <v>32.39</v>
      </c>
      <c r="H698" s="177" t="n">
        <f aca="false">TRUNC($P$9,2)</f>
        <v>2.29</v>
      </c>
      <c r="I698" s="177" t="n">
        <f aca="false">TRUNC(IF(A698&lt;$A$427,$D$427*$R$10+$P$10,IF(A698&gt;$A$782,$D$782*$R$10+$P$10,D698*$R$10+$P$10)),2)</f>
        <v>107.84</v>
      </c>
      <c r="J698" s="174" t="n">
        <f aca="false">TRUNC(IF(A698&lt;$A$427,($D$427*$R$11)+$P$11,IF(A698&gt;$A$782,$D$782*$R$11+$P$11,D698*$R$11+$P$11)),2)</f>
        <v>274.37</v>
      </c>
      <c r="K698" s="176" t="n">
        <f aca="false">TRUNC(IF(A698&lt;$A$427,$D$427*$R$12+$P$12,IF(A698&gt;$A$782,$D$782*$R$12+$P$12,D698*$R$12+$P$12)),2)</f>
        <v>198.92</v>
      </c>
      <c r="L698" s="179" t="n">
        <f aca="false">B698</f>
        <v>795</v>
      </c>
      <c r="M698" s="180" t="n">
        <f aca="false">A698</f>
        <v>658</v>
      </c>
      <c r="N698" s="181" t="n">
        <f aca="false">B698</f>
        <v>795</v>
      </c>
      <c r="O698" s="182" t="n">
        <f aca="false">A698</f>
        <v>658</v>
      </c>
      <c r="P698" s="24"/>
      <c r="Q698" s="196"/>
      <c r="R698" s="197"/>
      <c r="U698" s="171"/>
    </row>
    <row r="699" customFormat="false" ht="15.75" hidden="false" customHeight="true" outlineLevel="0" collapsed="false">
      <c r="A699" s="156" t="n">
        <v>659</v>
      </c>
      <c r="B699" s="157" t="n">
        <v>796</v>
      </c>
      <c r="C699" s="158" t="n">
        <f aca="false">ROUND($P$1*A699,2)</f>
        <v>38929.37</v>
      </c>
      <c r="D699" s="159" t="n">
        <f aca="false">TRUNC(C699/12,2)</f>
        <v>3244.11</v>
      </c>
      <c r="E699" s="160" t="n">
        <f aca="false">TRUNC(D699*$P$3,2)</f>
        <v>360.09</v>
      </c>
      <c r="F699" s="161" t="n">
        <f aca="false">TRUNC(IF(A699&lt;=$A$270,$D$270*$P$5,D699*$P$5),2)</f>
        <v>97.32</v>
      </c>
      <c r="G699" s="162" t="n">
        <f aca="false">TRUNC(IF(A699&lt;=$A$270,$D$270*$P$6,D699*$P$6),2)</f>
        <v>32.44</v>
      </c>
      <c r="H699" s="161" t="n">
        <f aca="false">TRUNC($P$9,2)</f>
        <v>2.29</v>
      </c>
      <c r="I699" s="161" t="n">
        <f aca="false">TRUNC(IF(A699&lt;$A$427,$D$427*$R$10+$P$10,IF(A699&gt;$A$782,$D$782*$R$10+$P$10,D699*$R$10+$P$10)),2)</f>
        <v>107.99</v>
      </c>
      <c r="J699" s="158" t="n">
        <f aca="false">TRUNC(IF(A699&lt;$A$427,($D$427*$R$11)+$P$11,IF(A699&gt;$A$782,$D$782*$R$11+$P$11,D699*$R$11+$P$11)),2)</f>
        <v>274.76</v>
      </c>
      <c r="K699" s="160" t="n">
        <f aca="false">TRUNC(IF(A699&lt;$A$427,$D$427*$R$12+$P$12,IF(A699&gt;$A$782,$D$782*$R$12+$P$12,D699*$R$12+$P$12)),2)</f>
        <v>199.21</v>
      </c>
      <c r="L699" s="163" t="n">
        <f aca="false">B699</f>
        <v>796</v>
      </c>
      <c r="M699" s="164" t="n">
        <f aca="false">A699</f>
        <v>659</v>
      </c>
      <c r="N699" s="165" t="n">
        <f aca="false">B699</f>
        <v>796</v>
      </c>
      <c r="O699" s="166" t="n">
        <f aca="false">A699</f>
        <v>659</v>
      </c>
      <c r="P699" s="24"/>
      <c r="Q699" s="196"/>
      <c r="R699" s="197"/>
      <c r="U699" s="171"/>
    </row>
    <row r="700" customFormat="false" ht="15.75" hidden="false" customHeight="true" outlineLevel="0" collapsed="false">
      <c r="A700" s="172" t="n">
        <v>660</v>
      </c>
      <c r="B700" s="173" t="n">
        <v>797</v>
      </c>
      <c r="C700" s="174" t="n">
        <f aca="false">ROUND($P$1*A700,2)</f>
        <v>38988.44</v>
      </c>
      <c r="D700" s="175" t="n">
        <f aca="false">TRUNC(C700/12,2)</f>
        <v>3249.03</v>
      </c>
      <c r="E700" s="176" t="n">
        <f aca="false">TRUNC(D700*$P$3,2)</f>
        <v>360.64</v>
      </c>
      <c r="F700" s="177" t="n">
        <f aca="false">TRUNC(IF(A700&lt;=$A$270,$D$270*$P$5,D700*$P$5),2)</f>
        <v>97.47</v>
      </c>
      <c r="G700" s="178" t="n">
        <f aca="false">TRUNC(IF(A700&lt;=$A$270,$D$270*$P$6,D700*$P$6),2)</f>
        <v>32.49</v>
      </c>
      <c r="H700" s="177" t="n">
        <f aca="false">TRUNC($P$9,2)</f>
        <v>2.29</v>
      </c>
      <c r="I700" s="177" t="n">
        <f aca="false">TRUNC(IF(A700&lt;$A$427,$D$427*$R$10+$P$10,IF(A700&gt;$A$782,$D$782*$R$10+$P$10,D700*$R$10+$P$10)),2)</f>
        <v>108.14</v>
      </c>
      <c r="J700" s="174" t="n">
        <f aca="false">TRUNC(IF(A700&lt;$A$427,($D$427*$R$11)+$P$11,IF(A700&gt;$A$782,$D$782*$R$11+$P$11,D700*$R$11+$P$11)),2)</f>
        <v>275.16</v>
      </c>
      <c r="K700" s="176" t="n">
        <f aca="false">TRUNC(IF(A700&lt;$A$427,$D$427*$R$12+$P$12,IF(A700&gt;$A$782,$D$782*$R$12+$P$12,D700*$R$12+$P$12)),2)</f>
        <v>199.51</v>
      </c>
      <c r="L700" s="179" t="n">
        <f aca="false">B700</f>
        <v>797</v>
      </c>
      <c r="M700" s="180" t="n">
        <f aca="false">A700</f>
        <v>660</v>
      </c>
      <c r="N700" s="181" t="n">
        <f aca="false">B700</f>
        <v>797</v>
      </c>
      <c r="O700" s="182" t="n">
        <f aca="false">A700</f>
        <v>660</v>
      </c>
      <c r="P700" s="24"/>
      <c r="Q700" s="196"/>
      <c r="R700" s="197"/>
      <c r="U700" s="171"/>
    </row>
    <row r="701" customFormat="false" ht="15.75" hidden="false" customHeight="true" outlineLevel="0" collapsed="false">
      <c r="A701" s="156" t="n">
        <v>661</v>
      </c>
      <c r="B701" s="157" t="n">
        <v>798</v>
      </c>
      <c r="C701" s="158" t="n">
        <f aca="false">ROUND($P$1*A701,2)</f>
        <v>39047.52</v>
      </c>
      <c r="D701" s="159" t="n">
        <f aca="false">TRUNC(C701/12,2)</f>
        <v>3253.96</v>
      </c>
      <c r="E701" s="160" t="n">
        <f aca="false">TRUNC(D701*$P$3,2)</f>
        <v>361.18</v>
      </c>
      <c r="F701" s="161" t="n">
        <f aca="false">TRUNC(IF(A701&lt;=$A$270,$D$270*$P$5,D701*$P$5),2)</f>
        <v>97.61</v>
      </c>
      <c r="G701" s="162" t="n">
        <f aca="false">TRUNC(IF(A701&lt;=$A$270,$D$270*$P$6,D701*$P$6),2)</f>
        <v>32.53</v>
      </c>
      <c r="H701" s="161" t="n">
        <f aca="false">TRUNC($P$9,2)</f>
        <v>2.29</v>
      </c>
      <c r="I701" s="161" t="n">
        <f aca="false">TRUNC(IF(A701&lt;$A$427,$D$427*$R$10+$P$10,IF(A701&gt;$A$782,$D$782*$R$10+$P$10,D701*$R$10+$P$10)),2)</f>
        <v>108.28</v>
      </c>
      <c r="J701" s="158" t="n">
        <f aca="false">TRUNC(IF(A701&lt;$A$427,($D$427*$R$11)+$P$11,IF(A701&gt;$A$782,$D$782*$R$11+$P$11,D701*$R$11+$P$11)),2)</f>
        <v>275.55</v>
      </c>
      <c r="K701" s="160" t="n">
        <f aca="false">TRUNC(IF(A701&lt;$A$427,$D$427*$R$12+$P$12,IF(A701&gt;$A$782,$D$782*$R$12+$P$12,D701*$R$12+$P$12)),2)</f>
        <v>199.8</v>
      </c>
      <c r="L701" s="163" t="n">
        <f aca="false">B701</f>
        <v>798</v>
      </c>
      <c r="M701" s="164" t="n">
        <f aca="false">A701</f>
        <v>661</v>
      </c>
      <c r="N701" s="165" t="n">
        <f aca="false">B701</f>
        <v>798</v>
      </c>
      <c r="O701" s="166" t="n">
        <f aca="false">A701</f>
        <v>661</v>
      </c>
      <c r="P701" s="24"/>
      <c r="Q701" s="196"/>
      <c r="R701" s="197"/>
      <c r="U701" s="171"/>
    </row>
    <row r="702" customFormat="false" ht="15.75" hidden="false" customHeight="true" outlineLevel="0" collapsed="false">
      <c r="A702" s="172" t="n">
        <v>661</v>
      </c>
      <c r="B702" s="173" t="n">
        <v>799</v>
      </c>
      <c r="C702" s="174" t="n">
        <f aca="false">ROUND($P$1*A702,2)</f>
        <v>39047.52</v>
      </c>
      <c r="D702" s="175" t="n">
        <f aca="false">TRUNC(C702/12,2)</f>
        <v>3253.96</v>
      </c>
      <c r="E702" s="176" t="n">
        <f aca="false">TRUNC(D702*$P$3,2)</f>
        <v>361.18</v>
      </c>
      <c r="F702" s="177" t="n">
        <f aca="false">TRUNC(IF(A702&lt;=$A$270,$D$270*$P$5,D702*$P$5),2)</f>
        <v>97.61</v>
      </c>
      <c r="G702" s="178" t="n">
        <f aca="false">TRUNC(IF(A702&lt;=$A$270,$D$270*$P$6,D702*$P$6),2)</f>
        <v>32.53</v>
      </c>
      <c r="H702" s="177" t="n">
        <f aca="false">TRUNC($P$9,2)</f>
        <v>2.29</v>
      </c>
      <c r="I702" s="177" t="n">
        <f aca="false">TRUNC(IF(A702&lt;$A$427,$D$427*$R$10+$P$10,IF(A702&gt;$A$782,$D$782*$R$10+$P$10,D702*$R$10+$P$10)),2)</f>
        <v>108.28</v>
      </c>
      <c r="J702" s="174" t="n">
        <f aca="false">TRUNC(IF(A702&lt;$A$427,($D$427*$R$11)+$P$11,IF(A702&gt;$A$782,$D$782*$R$11+$P$11,D702*$R$11+$P$11)),2)</f>
        <v>275.55</v>
      </c>
      <c r="K702" s="176" t="n">
        <f aca="false">TRUNC(IF(A702&lt;$A$427,$D$427*$R$12+$P$12,IF(A702&gt;$A$782,$D$782*$R$12+$P$12,D702*$R$12+$P$12)),2)</f>
        <v>199.8</v>
      </c>
      <c r="L702" s="179" t="n">
        <f aca="false">B702</f>
        <v>799</v>
      </c>
      <c r="M702" s="180" t="n">
        <f aca="false">A702</f>
        <v>661</v>
      </c>
      <c r="N702" s="181" t="n">
        <f aca="false">B702</f>
        <v>799</v>
      </c>
      <c r="O702" s="182" t="n">
        <f aca="false">A702</f>
        <v>661</v>
      </c>
      <c r="P702" s="24"/>
      <c r="Q702" s="196"/>
      <c r="R702" s="197"/>
      <c r="U702" s="171"/>
    </row>
    <row r="703" customFormat="false" ht="15.75" hidden="false" customHeight="true" outlineLevel="0" collapsed="false">
      <c r="A703" s="156" t="n">
        <v>662</v>
      </c>
      <c r="B703" s="157" t="n">
        <v>800</v>
      </c>
      <c r="C703" s="158" t="n">
        <f aca="false">ROUND($P$1*A703,2)</f>
        <v>39106.59</v>
      </c>
      <c r="D703" s="159" t="n">
        <f aca="false">TRUNC(C703/12,2)</f>
        <v>3258.88</v>
      </c>
      <c r="E703" s="160" t="n">
        <f aca="false">TRUNC(D703*$P$3,2)</f>
        <v>361.73</v>
      </c>
      <c r="F703" s="161" t="n">
        <f aca="false">TRUNC(IF(A703&lt;=$A$270,$D$270*$P$5,D703*$P$5),2)</f>
        <v>97.76</v>
      </c>
      <c r="G703" s="162" t="n">
        <f aca="false">TRUNC(IF(A703&lt;=$A$270,$D$270*$P$6,D703*$P$6),2)</f>
        <v>32.58</v>
      </c>
      <c r="H703" s="161" t="n">
        <f aca="false">TRUNC($P$9,2)</f>
        <v>2.29</v>
      </c>
      <c r="I703" s="161" t="n">
        <f aca="false">TRUNC(IF(A703&lt;$A$427,$D$427*$R$10+$P$10,IF(A703&gt;$A$782,$D$782*$R$10+$P$10,D703*$R$10+$P$10)),2)</f>
        <v>108.43</v>
      </c>
      <c r="J703" s="158" t="n">
        <f aca="false">TRUNC(IF(A703&lt;$A$427,($D$427*$R$11)+$P$11,IF(A703&gt;$A$782,$D$782*$R$11+$P$11,D703*$R$11+$P$11)),2)</f>
        <v>275.95</v>
      </c>
      <c r="K703" s="160" t="n">
        <f aca="false">TRUNC(IF(A703&lt;$A$427,$D$427*$R$12+$P$12,IF(A703&gt;$A$782,$D$782*$R$12+$P$12,D703*$R$12+$P$12)),2)</f>
        <v>200.1</v>
      </c>
      <c r="L703" s="163" t="n">
        <f aca="false">B703</f>
        <v>800</v>
      </c>
      <c r="M703" s="164" t="n">
        <f aca="false">A703</f>
        <v>662</v>
      </c>
      <c r="N703" s="165" t="n">
        <f aca="false">B703</f>
        <v>800</v>
      </c>
      <c r="O703" s="166" t="n">
        <f aca="false">A703</f>
        <v>662</v>
      </c>
      <c r="P703" s="199"/>
      <c r="Q703" s="196"/>
      <c r="R703" s="197"/>
      <c r="U703" s="171"/>
    </row>
    <row r="704" customFormat="false" ht="15.75" hidden="false" customHeight="true" outlineLevel="0" collapsed="false">
      <c r="A704" s="172" t="n">
        <v>663</v>
      </c>
      <c r="B704" s="173" t="n">
        <v>801</v>
      </c>
      <c r="C704" s="174" t="n">
        <f aca="false">ROUND($P$1*A704,2)</f>
        <v>39165.66</v>
      </c>
      <c r="D704" s="175" t="n">
        <f aca="false">TRUNC(C704/12,2)</f>
        <v>3263.8</v>
      </c>
      <c r="E704" s="176" t="n">
        <f aca="false">TRUNC(D704*$P$3,2)</f>
        <v>362.28</v>
      </c>
      <c r="F704" s="177" t="n">
        <f aca="false">TRUNC(IF(A704&lt;=$A$270,$D$270*$P$5,D704*$P$5),2)</f>
        <v>97.91</v>
      </c>
      <c r="G704" s="178" t="n">
        <f aca="false">TRUNC(IF(A704&lt;=$A$270,$D$270*$P$6,D704*$P$6),2)</f>
        <v>32.63</v>
      </c>
      <c r="H704" s="177" t="n">
        <f aca="false">TRUNC($P$9,2)</f>
        <v>2.29</v>
      </c>
      <c r="I704" s="177" t="n">
        <f aca="false">TRUNC(IF(A704&lt;$A$427,$D$427*$R$10+$P$10,IF(A704&gt;$A$782,$D$782*$R$10+$P$10,D704*$R$10+$P$10)),2)</f>
        <v>108.58</v>
      </c>
      <c r="J704" s="174" t="n">
        <f aca="false">TRUNC(IF(A704&lt;$A$427,($D$427*$R$11)+$P$11,IF(A704&gt;$A$782,$D$782*$R$11+$P$11,D704*$R$11+$P$11)),2)</f>
        <v>276.34</v>
      </c>
      <c r="K704" s="176" t="n">
        <f aca="false">TRUNC(IF(A704&lt;$A$427,$D$427*$R$12+$P$12,IF(A704&gt;$A$782,$D$782*$R$12+$P$12,D704*$R$12+$P$12)),2)</f>
        <v>200.39</v>
      </c>
      <c r="L704" s="179" t="n">
        <f aca="false">B704</f>
        <v>801</v>
      </c>
      <c r="M704" s="180" t="n">
        <f aca="false">A704</f>
        <v>663</v>
      </c>
      <c r="N704" s="181" t="n">
        <f aca="false">B704</f>
        <v>801</v>
      </c>
      <c r="O704" s="182" t="n">
        <f aca="false">A704</f>
        <v>663</v>
      </c>
      <c r="P704" s="24"/>
      <c r="Q704" s="196"/>
      <c r="R704" s="197"/>
      <c r="U704" s="171"/>
    </row>
    <row r="705" customFormat="false" ht="15.75" hidden="false" customHeight="true" outlineLevel="0" collapsed="false">
      <c r="A705" s="156" t="n">
        <v>664</v>
      </c>
      <c r="B705" s="157" t="n">
        <v>802</v>
      </c>
      <c r="C705" s="158" t="n">
        <f aca="false">ROUND($P$1*A705,2)</f>
        <v>39224.74</v>
      </c>
      <c r="D705" s="159" t="n">
        <f aca="false">TRUNC(C705/12,2)</f>
        <v>3268.72</v>
      </c>
      <c r="E705" s="160" t="n">
        <f aca="false">TRUNC(D705*$P$3,2)</f>
        <v>362.82</v>
      </c>
      <c r="F705" s="161" t="n">
        <f aca="false">TRUNC(IF(A705&lt;=$A$270,$D$270*$P$5,D705*$P$5),2)</f>
        <v>98.06</v>
      </c>
      <c r="G705" s="162" t="n">
        <f aca="false">TRUNC(IF(A705&lt;=$A$270,$D$270*$P$6,D705*$P$6),2)</f>
        <v>32.68</v>
      </c>
      <c r="H705" s="161" t="n">
        <f aca="false">TRUNC($P$9,2)</f>
        <v>2.29</v>
      </c>
      <c r="I705" s="161" t="n">
        <f aca="false">TRUNC(IF(A705&lt;$A$427,$D$427*$R$10+$P$10,IF(A705&gt;$A$782,$D$782*$R$10+$P$10,D705*$R$10+$P$10)),2)</f>
        <v>108.73</v>
      </c>
      <c r="J705" s="158" t="n">
        <f aca="false">TRUNC(IF(A705&lt;$A$427,($D$427*$R$11)+$P$11,IF(A705&gt;$A$782,$D$782*$R$11+$P$11,D705*$R$11+$P$11)),2)</f>
        <v>276.73</v>
      </c>
      <c r="K705" s="160" t="n">
        <f aca="false">TRUNC(IF(A705&lt;$A$427,$D$427*$R$12+$P$12,IF(A705&gt;$A$782,$D$782*$R$12+$P$12,D705*$R$12+$P$12)),2)</f>
        <v>200.69</v>
      </c>
      <c r="L705" s="163" t="n">
        <f aca="false">B705</f>
        <v>802</v>
      </c>
      <c r="M705" s="164" t="n">
        <f aca="false">A705</f>
        <v>664</v>
      </c>
      <c r="N705" s="165" t="n">
        <f aca="false">B705</f>
        <v>802</v>
      </c>
      <c r="O705" s="166" t="n">
        <f aca="false">A705</f>
        <v>664</v>
      </c>
      <c r="P705" s="24"/>
      <c r="Q705" s="196"/>
      <c r="R705" s="197"/>
      <c r="U705" s="171"/>
    </row>
    <row r="706" customFormat="false" ht="15.75" hidden="false" customHeight="true" outlineLevel="0" collapsed="false">
      <c r="A706" s="172" t="n">
        <v>664</v>
      </c>
      <c r="B706" s="173" t="n">
        <v>803</v>
      </c>
      <c r="C706" s="174" t="n">
        <f aca="false">ROUND($P$1*A706,2)</f>
        <v>39224.74</v>
      </c>
      <c r="D706" s="175" t="n">
        <f aca="false">TRUNC(C706/12,2)</f>
        <v>3268.72</v>
      </c>
      <c r="E706" s="176" t="n">
        <f aca="false">TRUNC(D706*$P$3,2)</f>
        <v>362.82</v>
      </c>
      <c r="F706" s="177" t="n">
        <f aca="false">TRUNC(IF(A706&lt;=$A$270,$D$270*$P$5,D706*$P$5),2)</f>
        <v>98.06</v>
      </c>
      <c r="G706" s="178" t="n">
        <f aca="false">TRUNC(IF(A706&lt;=$A$270,$D$270*$P$6,D706*$P$6),2)</f>
        <v>32.68</v>
      </c>
      <c r="H706" s="177" t="n">
        <f aca="false">TRUNC($P$9,2)</f>
        <v>2.29</v>
      </c>
      <c r="I706" s="177" t="n">
        <f aca="false">TRUNC(IF(A706&lt;$A$427,$D$427*$R$10+$P$10,IF(A706&gt;$A$782,$D$782*$R$10+$P$10,D706*$R$10+$P$10)),2)</f>
        <v>108.73</v>
      </c>
      <c r="J706" s="174" t="n">
        <f aca="false">TRUNC(IF(A706&lt;$A$427,($D$427*$R$11)+$P$11,IF(A706&gt;$A$782,$D$782*$R$11+$P$11,D706*$R$11+$P$11)),2)</f>
        <v>276.73</v>
      </c>
      <c r="K706" s="176" t="n">
        <f aca="false">TRUNC(IF(A706&lt;$A$427,$D$427*$R$12+$P$12,IF(A706&gt;$A$782,$D$782*$R$12+$P$12,D706*$R$12+$P$12)),2)</f>
        <v>200.69</v>
      </c>
      <c r="L706" s="179" t="n">
        <f aca="false">B706</f>
        <v>803</v>
      </c>
      <c r="M706" s="180" t="n">
        <f aca="false">A706</f>
        <v>664</v>
      </c>
      <c r="N706" s="181" t="n">
        <f aca="false">B706</f>
        <v>803</v>
      </c>
      <c r="O706" s="182" t="n">
        <f aca="false">A706</f>
        <v>664</v>
      </c>
      <c r="P706" s="24"/>
      <c r="Q706" s="25"/>
      <c r="R706" s="198"/>
      <c r="U706" s="171"/>
    </row>
    <row r="707" customFormat="false" ht="15.75" hidden="false" customHeight="true" outlineLevel="0" collapsed="false">
      <c r="A707" s="156" t="n">
        <v>665</v>
      </c>
      <c r="B707" s="157" t="n">
        <v>804</v>
      </c>
      <c r="C707" s="158" t="n">
        <f aca="false">ROUND($P$1*A707,2)</f>
        <v>39283.81</v>
      </c>
      <c r="D707" s="159" t="n">
        <f aca="false">TRUNC(C707/12,2)</f>
        <v>3273.65</v>
      </c>
      <c r="E707" s="160" t="n">
        <f aca="false">TRUNC(D707*$P$3,2)</f>
        <v>363.37</v>
      </c>
      <c r="F707" s="161" t="n">
        <f aca="false">TRUNC(IF(A707&lt;=$A$270,$D$270*$P$5,D707*$P$5),2)</f>
        <v>98.2</v>
      </c>
      <c r="G707" s="162" t="n">
        <f aca="false">TRUNC(IF(A707&lt;=$A$270,$D$270*$P$6,D707*$P$6),2)</f>
        <v>32.73</v>
      </c>
      <c r="H707" s="161" t="n">
        <f aca="false">TRUNC($P$9,2)</f>
        <v>2.29</v>
      </c>
      <c r="I707" s="161" t="n">
        <f aca="false">TRUNC(IF(A707&lt;$A$427,$D$427*$R$10+$P$10,IF(A707&gt;$A$782,$D$782*$R$10+$P$10,D707*$R$10+$P$10)),2)</f>
        <v>108.87</v>
      </c>
      <c r="J707" s="158" t="n">
        <f aca="false">TRUNC(IF(A707&lt;$A$427,($D$427*$R$11)+$P$11,IF(A707&gt;$A$782,$D$782*$R$11+$P$11,D707*$R$11+$P$11)),2)</f>
        <v>277.13</v>
      </c>
      <c r="K707" s="160" t="n">
        <f aca="false">TRUNC(IF(A707&lt;$A$427,$D$427*$R$12+$P$12,IF(A707&gt;$A$782,$D$782*$R$12+$P$12,D707*$R$12+$P$12)),2)</f>
        <v>200.98</v>
      </c>
      <c r="L707" s="163" t="n">
        <f aca="false">B707</f>
        <v>804</v>
      </c>
      <c r="M707" s="164" t="n">
        <f aca="false">A707</f>
        <v>665</v>
      </c>
      <c r="N707" s="165" t="n">
        <f aca="false">B707</f>
        <v>804</v>
      </c>
      <c r="O707" s="166" t="n">
        <f aca="false">A707</f>
        <v>665</v>
      </c>
      <c r="P707" s="24"/>
      <c r="Q707" s="199"/>
      <c r="R707" s="197"/>
      <c r="U707" s="171"/>
    </row>
    <row r="708" customFormat="false" ht="15.75" hidden="false" customHeight="true" outlineLevel="0" collapsed="false">
      <c r="A708" s="172" t="n">
        <v>666</v>
      </c>
      <c r="B708" s="173" t="n">
        <v>805</v>
      </c>
      <c r="C708" s="174" t="n">
        <f aca="false">ROUND($P$1*A708,2)</f>
        <v>39342.88</v>
      </c>
      <c r="D708" s="175" t="n">
        <f aca="false">TRUNC(C708/12,2)</f>
        <v>3278.57</v>
      </c>
      <c r="E708" s="176" t="n">
        <f aca="false">TRUNC(D708*$P$3,2)</f>
        <v>363.92</v>
      </c>
      <c r="F708" s="177" t="n">
        <f aca="false">TRUNC(IF(A708&lt;=$A$270,$D$270*$P$5,D708*$P$5),2)</f>
        <v>98.35</v>
      </c>
      <c r="G708" s="178" t="n">
        <f aca="false">TRUNC(IF(A708&lt;=$A$270,$D$270*$P$6,D708*$P$6),2)</f>
        <v>32.78</v>
      </c>
      <c r="H708" s="177" t="n">
        <f aca="false">TRUNC($P$9,2)</f>
        <v>2.29</v>
      </c>
      <c r="I708" s="177" t="n">
        <f aca="false">TRUNC(IF(A708&lt;$A$427,$D$427*$R$10+$P$10,IF(A708&gt;$A$782,$D$782*$R$10+$P$10,D708*$R$10+$P$10)),2)</f>
        <v>109.02</v>
      </c>
      <c r="J708" s="174" t="n">
        <f aca="false">TRUNC(IF(A708&lt;$A$427,($D$427*$R$11)+$P$11,IF(A708&gt;$A$782,$D$782*$R$11+$P$11,D708*$R$11+$P$11)),2)</f>
        <v>277.52</v>
      </c>
      <c r="K708" s="176" t="n">
        <f aca="false">TRUNC(IF(A708&lt;$A$427,$D$427*$R$12+$P$12,IF(A708&gt;$A$782,$D$782*$R$12+$P$12,D708*$R$12+$P$12)),2)</f>
        <v>201.28</v>
      </c>
      <c r="L708" s="179" t="n">
        <f aca="false">B708</f>
        <v>805</v>
      </c>
      <c r="M708" s="180" t="n">
        <f aca="false">A708</f>
        <v>666</v>
      </c>
      <c r="N708" s="181" t="n">
        <f aca="false">B708</f>
        <v>805</v>
      </c>
      <c r="O708" s="182" t="n">
        <f aca="false">A708</f>
        <v>666</v>
      </c>
      <c r="P708" s="24"/>
      <c r="Q708" s="196"/>
      <c r="R708" s="197"/>
      <c r="U708" s="171"/>
    </row>
    <row r="709" customFormat="false" ht="15.75" hidden="false" customHeight="true" outlineLevel="0" collapsed="false">
      <c r="A709" s="156" t="n">
        <v>666</v>
      </c>
      <c r="B709" s="157" t="n">
        <v>806</v>
      </c>
      <c r="C709" s="158" t="n">
        <f aca="false">ROUND($P$1*A709,2)</f>
        <v>39342.88</v>
      </c>
      <c r="D709" s="159" t="n">
        <f aca="false">TRUNC(C709/12,2)</f>
        <v>3278.57</v>
      </c>
      <c r="E709" s="160" t="n">
        <f aca="false">TRUNC(D709*$P$3,2)</f>
        <v>363.92</v>
      </c>
      <c r="F709" s="161" t="n">
        <f aca="false">TRUNC(IF(A709&lt;=$A$270,$D$270*$P$5,D709*$P$5),2)</f>
        <v>98.35</v>
      </c>
      <c r="G709" s="162" t="n">
        <f aca="false">TRUNC(IF(A709&lt;=$A$270,$D$270*$P$6,D709*$P$6),2)</f>
        <v>32.78</v>
      </c>
      <c r="H709" s="161" t="n">
        <f aca="false">TRUNC($P$9,2)</f>
        <v>2.29</v>
      </c>
      <c r="I709" s="161" t="n">
        <f aca="false">TRUNC(IF(A709&lt;$A$427,$D$427*$R$10+$P$10,IF(A709&gt;$A$782,$D$782*$R$10+$P$10,D709*$R$10+$P$10)),2)</f>
        <v>109.02</v>
      </c>
      <c r="J709" s="158" t="n">
        <f aca="false">TRUNC(IF(A709&lt;$A$427,($D$427*$R$11)+$P$11,IF(A709&gt;$A$782,$D$782*$R$11+$P$11,D709*$R$11+$P$11)),2)</f>
        <v>277.52</v>
      </c>
      <c r="K709" s="160" t="n">
        <f aca="false">TRUNC(IF(A709&lt;$A$427,$D$427*$R$12+$P$12,IF(A709&gt;$A$782,$D$782*$R$12+$P$12,D709*$R$12+$P$12)),2)</f>
        <v>201.28</v>
      </c>
      <c r="L709" s="163" t="n">
        <f aca="false">B709</f>
        <v>806</v>
      </c>
      <c r="M709" s="164" t="n">
        <f aca="false">A709</f>
        <v>666</v>
      </c>
      <c r="N709" s="165" t="n">
        <f aca="false">B709</f>
        <v>806</v>
      </c>
      <c r="O709" s="166" t="n">
        <f aca="false">A709</f>
        <v>666</v>
      </c>
      <c r="P709" s="24"/>
      <c r="Q709" s="196"/>
      <c r="R709" s="197"/>
      <c r="U709" s="171"/>
    </row>
    <row r="710" customFormat="false" ht="15.75" hidden="false" customHeight="true" outlineLevel="0" collapsed="false">
      <c r="A710" s="172" t="n">
        <v>667</v>
      </c>
      <c r="B710" s="173" t="n">
        <v>807</v>
      </c>
      <c r="C710" s="174" t="n">
        <f aca="false">ROUND($P$1*A710,2)</f>
        <v>39401.96</v>
      </c>
      <c r="D710" s="175" t="n">
        <f aca="false">TRUNC(C710/12,2)</f>
        <v>3283.49</v>
      </c>
      <c r="E710" s="176" t="n">
        <f aca="false">TRUNC(D710*$P$3,2)</f>
        <v>364.46</v>
      </c>
      <c r="F710" s="177" t="n">
        <f aca="false">TRUNC(IF(A710&lt;=$A$270,$D$270*$P$5,D710*$P$5),2)</f>
        <v>98.5</v>
      </c>
      <c r="G710" s="178" t="n">
        <f aca="false">TRUNC(IF(A710&lt;=$A$270,$D$270*$P$6,D710*$P$6),2)</f>
        <v>32.83</v>
      </c>
      <c r="H710" s="177" t="n">
        <f aca="false">TRUNC($P$9,2)</f>
        <v>2.29</v>
      </c>
      <c r="I710" s="177" t="n">
        <f aca="false">TRUNC(IF(A710&lt;$A$427,$D$427*$R$10+$P$10,IF(A710&gt;$A$782,$D$782*$R$10+$P$10,D710*$R$10+$P$10)),2)</f>
        <v>109.17</v>
      </c>
      <c r="J710" s="174" t="n">
        <f aca="false">TRUNC(IF(A710&lt;$A$427,($D$427*$R$11)+$P$11,IF(A710&gt;$A$782,$D$782*$R$11+$P$11,D710*$R$11+$P$11)),2)</f>
        <v>277.91</v>
      </c>
      <c r="K710" s="176" t="n">
        <f aca="false">TRUNC(IF(A710&lt;$A$427,$D$427*$R$12+$P$12,IF(A710&gt;$A$782,$D$782*$R$12+$P$12,D710*$R$12+$P$12)),2)</f>
        <v>201.57</v>
      </c>
      <c r="L710" s="179" t="n">
        <f aca="false">B710</f>
        <v>807</v>
      </c>
      <c r="M710" s="180" t="n">
        <f aca="false">A710</f>
        <v>667</v>
      </c>
      <c r="N710" s="181" t="n">
        <f aca="false">B710</f>
        <v>807</v>
      </c>
      <c r="O710" s="182" t="n">
        <f aca="false">A710</f>
        <v>667</v>
      </c>
      <c r="P710" s="24"/>
      <c r="Q710" s="196"/>
      <c r="R710" s="197"/>
      <c r="U710" s="171"/>
    </row>
    <row r="711" customFormat="false" ht="15.75" hidden="false" customHeight="true" outlineLevel="0" collapsed="false">
      <c r="A711" s="156" t="n">
        <v>668</v>
      </c>
      <c r="B711" s="157" t="n">
        <v>808</v>
      </c>
      <c r="C711" s="158" t="n">
        <f aca="false">ROUND($P$1*A711,2)</f>
        <v>39461.03</v>
      </c>
      <c r="D711" s="159" t="n">
        <f aca="false">TRUNC(C711/12,2)</f>
        <v>3288.41</v>
      </c>
      <c r="E711" s="160" t="n">
        <f aca="false">TRUNC(D711*$P$3,2)</f>
        <v>365.01</v>
      </c>
      <c r="F711" s="161" t="n">
        <f aca="false">TRUNC(IF(A711&lt;=$A$270,$D$270*$P$5,D711*$P$5),2)</f>
        <v>98.65</v>
      </c>
      <c r="G711" s="162" t="n">
        <f aca="false">TRUNC(IF(A711&lt;=$A$270,$D$270*$P$6,D711*$P$6),2)</f>
        <v>32.88</v>
      </c>
      <c r="H711" s="161" t="n">
        <f aca="false">TRUNC($P$9,2)</f>
        <v>2.29</v>
      </c>
      <c r="I711" s="161" t="n">
        <f aca="false">TRUNC(IF(A711&lt;$A$427,$D$427*$R$10+$P$10,IF(A711&gt;$A$782,$D$782*$R$10+$P$10,D711*$R$10+$P$10)),2)</f>
        <v>109.32</v>
      </c>
      <c r="J711" s="158" t="n">
        <f aca="false">TRUNC(IF(A711&lt;$A$427,($D$427*$R$11)+$P$11,IF(A711&gt;$A$782,$D$782*$R$11+$P$11,D711*$R$11+$P$11)),2)</f>
        <v>278.31</v>
      </c>
      <c r="K711" s="160" t="n">
        <f aca="false">TRUNC(IF(A711&lt;$A$427,$D$427*$R$12+$P$12,IF(A711&gt;$A$782,$D$782*$R$12+$P$12,D711*$R$12+$P$12)),2)</f>
        <v>201.87</v>
      </c>
      <c r="L711" s="163" t="n">
        <f aca="false">B711</f>
        <v>808</v>
      </c>
      <c r="M711" s="164" t="n">
        <f aca="false">A711</f>
        <v>668</v>
      </c>
      <c r="N711" s="165" t="n">
        <f aca="false">B711</f>
        <v>808</v>
      </c>
      <c r="O711" s="166" t="n">
        <f aca="false">A711</f>
        <v>668</v>
      </c>
      <c r="P711" s="24"/>
      <c r="Q711" s="196"/>
      <c r="R711" s="197"/>
      <c r="U711" s="171"/>
    </row>
    <row r="712" customFormat="false" ht="15.75" hidden="false" customHeight="true" outlineLevel="0" collapsed="false">
      <c r="A712" s="172" t="n">
        <v>669</v>
      </c>
      <c r="B712" s="173" t="n">
        <v>809</v>
      </c>
      <c r="C712" s="174" t="n">
        <f aca="false">ROUND($P$1*A712,2)</f>
        <v>39520.1</v>
      </c>
      <c r="D712" s="175" t="n">
        <f aca="false">TRUNC(C712/12,2)</f>
        <v>3293.34</v>
      </c>
      <c r="E712" s="176" t="n">
        <f aca="false">TRUNC(D712*$P$3,2)</f>
        <v>365.56</v>
      </c>
      <c r="F712" s="177" t="n">
        <f aca="false">TRUNC(IF(A712&lt;=$A$270,$D$270*$P$5,D712*$P$5),2)</f>
        <v>98.8</v>
      </c>
      <c r="G712" s="178" t="n">
        <f aca="false">TRUNC(IF(A712&lt;=$A$270,$D$270*$P$6,D712*$P$6),2)</f>
        <v>32.93</v>
      </c>
      <c r="H712" s="177" t="n">
        <f aca="false">TRUNC($P$9,2)</f>
        <v>2.29</v>
      </c>
      <c r="I712" s="177" t="n">
        <f aca="false">TRUNC(IF(A712&lt;$A$427,$D$427*$R$10+$P$10,IF(A712&gt;$A$782,$D$782*$R$10+$P$10,D712*$R$10+$P$10)),2)</f>
        <v>109.47</v>
      </c>
      <c r="J712" s="174" t="n">
        <f aca="false">TRUNC(IF(A712&lt;$A$427,($D$427*$R$11)+$P$11,IF(A712&gt;$A$782,$D$782*$R$11+$P$11,D712*$R$11+$P$11)),2)</f>
        <v>278.7</v>
      </c>
      <c r="K712" s="176" t="n">
        <f aca="false">TRUNC(IF(A712&lt;$A$427,$D$427*$R$12+$P$12,IF(A712&gt;$A$782,$D$782*$R$12+$P$12,D712*$R$12+$P$12)),2)</f>
        <v>202.17</v>
      </c>
      <c r="L712" s="179" t="n">
        <f aca="false">B712</f>
        <v>809</v>
      </c>
      <c r="M712" s="180" t="n">
        <f aca="false">A712</f>
        <v>669</v>
      </c>
      <c r="N712" s="181" t="n">
        <f aca="false">B712</f>
        <v>809</v>
      </c>
      <c r="O712" s="182" t="n">
        <f aca="false">A712</f>
        <v>669</v>
      </c>
      <c r="P712" s="24"/>
      <c r="Q712" s="196"/>
      <c r="R712" s="197"/>
      <c r="U712" s="171"/>
    </row>
    <row r="713" customFormat="false" ht="15.75" hidden="false" customHeight="true" outlineLevel="0" collapsed="false">
      <c r="A713" s="156" t="n">
        <v>669</v>
      </c>
      <c r="B713" s="157" t="n">
        <v>810</v>
      </c>
      <c r="C713" s="158" t="n">
        <f aca="false">ROUND($P$1*A713,2)</f>
        <v>39520.1</v>
      </c>
      <c r="D713" s="159" t="n">
        <f aca="false">TRUNC(C713/12,2)</f>
        <v>3293.34</v>
      </c>
      <c r="E713" s="160" t="n">
        <f aca="false">TRUNC(D713*$P$3,2)</f>
        <v>365.56</v>
      </c>
      <c r="F713" s="161" t="n">
        <f aca="false">TRUNC(IF(A713&lt;=$A$270,$D$270*$P$5,D713*$P$5),2)</f>
        <v>98.8</v>
      </c>
      <c r="G713" s="162" t="n">
        <f aca="false">TRUNC(IF(A713&lt;=$A$270,$D$270*$P$6,D713*$P$6),2)</f>
        <v>32.93</v>
      </c>
      <c r="H713" s="161" t="n">
        <f aca="false">TRUNC($P$9,2)</f>
        <v>2.29</v>
      </c>
      <c r="I713" s="161" t="n">
        <f aca="false">TRUNC(IF(A713&lt;$A$427,$D$427*$R$10+$P$10,IF(A713&gt;$A$782,$D$782*$R$10+$P$10,D713*$R$10+$P$10)),2)</f>
        <v>109.47</v>
      </c>
      <c r="J713" s="158" t="n">
        <f aca="false">TRUNC(IF(A713&lt;$A$427,($D$427*$R$11)+$P$11,IF(A713&gt;$A$782,$D$782*$R$11+$P$11,D713*$R$11+$P$11)),2)</f>
        <v>278.7</v>
      </c>
      <c r="K713" s="160" t="n">
        <f aca="false">TRUNC(IF(A713&lt;$A$427,$D$427*$R$12+$P$12,IF(A713&gt;$A$782,$D$782*$R$12+$P$12,D713*$R$12+$P$12)),2)</f>
        <v>202.17</v>
      </c>
      <c r="L713" s="163" t="n">
        <f aca="false">B713</f>
        <v>810</v>
      </c>
      <c r="M713" s="164" t="n">
        <f aca="false">A713</f>
        <v>669</v>
      </c>
      <c r="N713" s="165" t="n">
        <f aca="false">B713</f>
        <v>810</v>
      </c>
      <c r="O713" s="166" t="n">
        <f aca="false">A713</f>
        <v>669</v>
      </c>
      <c r="P713" s="24"/>
      <c r="Q713" s="196"/>
      <c r="R713" s="197"/>
      <c r="U713" s="171"/>
    </row>
    <row r="714" customFormat="false" ht="15.75" hidden="false" customHeight="true" outlineLevel="0" collapsed="false">
      <c r="A714" s="172" t="n">
        <v>670</v>
      </c>
      <c r="B714" s="173" t="n">
        <v>811</v>
      </c>
      <c r="C714" s="174" t="n">
        <f aca="false">ROUND($P$1*A714,2)</f>
        <v>39579.18</v>
      </c>
      <c r="D714" s="175" t="n">
        <f aca="false">TRUNC(C714/12,2)</f>
        <v>3298.26</v>
      </c>
      <c r="E714" s="176" t="n">
        <f aca="false">TRUNC(D714*$P$3,2)</f>
        <v>366.1</v>
      </c>
      <c r="F714" s="177" t="n">
        <f aca="false">TRUNC(IF(A714&lt;=$A$270,$D$270*$P$5,D714*$P$5),2)</f>
        <v>98.94</v>
      </c>
      <c r="G714" s="178" t="n">
        <f aca="false">TRUNC(IF(A714&lt;=$A$270,$D$270*$P$6,D714*$P$6),2)</f>
        <v>32.98</v>
      </c>
      <c r="H714" s="177" t="n">
        <f aca="false">TRUNC($P$9,2)</f>
        <v>2.29</v>
      </c>
      <c r="I714" s="177" t="n">
        <f aca="false">TRUNC(IF(A714&lt;$A$427,$D$427*$R$10+$P$10,IF(A714&gt;$A$782,$D$782*$R$10+$P$10,D714*$R$10+$P$10)),2)</f>
        <v>109.61</v>
      </c>
      <c r="J714" s="174" t="n">
        <f aca="false">TRUNC(IF(A714&lt;$A$427,($D$427*$R$11)+$P$11,IF(A714&gt;$A$782,$D$782*$R$11+$P$11,D714*$R$11+$P$11)),2)</f>
        <v>279.1</v>
      </c>
      <c r="K714" s="176" t="n">
        <f aca="false">TRUNC(IF(A714&lt;$A$427,$D$427*$R$12+$P$12,IF(A714&gt;$A$782,$D$782*$R$12+$P$12,D714*$R$12+$P$12)),2)</f>
        <v>202.46</v>
      </c>
      <c r="L714" s="179" t="n">
        <f aca="false">B714</f>
        <v>811</v>
      </c>
      <c r="M714" s="180" t="n">
        <f aca="false">A714</f>
        <v>670</v>
      </c>
      <c r="N714" s="181" t="n">
        <f aca="false">B714</f>
        <v>811</v>
      </c>
      <c r="O714" s="182" t="n">
        <f aca="false">A714</f>
        <v>670</v>
      </c>
      <c r="P714" s="24"/>
      <c r="Q714" s="196"/>
      <c r="R714" s="197"/>
      <c r="U714" s="171"/>
    </row>
    <row r="715" customFormat="false" ht="15.75" hidden="false" customHeight="true" outlineLevel="0" collapsed="false">
      <c r="A715" s="156" t="n">
        <v>671</v>
      </c>
      <c r="B715" s="157" t="n">
        <v>812</v>
      </c>
      <c r="C715" s="158" t="n">
        <f aca="false">ROUND($P$1*A715,2)</f>
        <v>39638.25</v>
      </c>
      <c r="D715" s="159" t="n">
        <f aca="false">TRUNC(C715/12,2)</f>
        <v>3303.18</v>
      </c>
      <c r="E715" s="160" t="n">
        <f aca="false">TRUNC(D715*$P$3,2)</f>
        <v>366.65</v>
      </c>
      <c r="F715" s="161" t="n">
        <f aca="false">TRUNC(IF(A715&lt;=$A$270,$D$270*$P$5,D715*$P$5),2)</f>
        <v>99.09</v>
      </c>
      <c r="G715" s="162" t="n">
        <f aca="false">TRUNC(IF(A715&lt;=$A$270,$D$270*$P$6,D715*$P$6),2)</f>
        <v>33.03</v>
      </c>
      <c r="H715" s="161" t="n">
        <f aca="false">TRUNC($P$9,2)</f>
        <v>2.29</v>
      </c>
      <c r="I715" s="161" t="n">
        <f aca="false">TRUNC(IF(A715&lt;$A$427,$D$427*$R$10+$P$10,IF(A715&gt;$A$782,$D$782*$R$10+$P$10,D715*$R$10+$P$10)),2)</f>
        <v>109.76</v>
      </c>
      <c r="J715" s="158" t="n">
        <f aca="false">TRUNC(IF(A715&lt;$A$427,($D$427*$R$11)+$P$11,IF(A715&gt;$A$782,$D$782*$R$11+$P$11,D715*$R$11+$P$11)),2)</f>
        <v>279.49</v>
      </c>
      <c r="K715" s="160" t="n">
        <f aca="false">TRUNC(IF(A715&lt;$A$427,$D$427*$R$12+$P$12,IF(A715&gt;$A$782,$D$782*$R$12+$P$12,D715*$R$12+$P$12)),2)</f>
        <v>202.76</v>
      </c>
      <c r="L715" s="163" t="n">
        <f aca="false">B715</f>
        <v>812</v>
      </c>
      <c r="M715" s="164" t="n">
        <f aca="false">A715</f>
        <v>671</v>
      </c>
      <c r="N715" s="165" t="n">
        <f aca="false">B715</f>
        <v>812</v>
      </c>
      <c r="O715" s="166" t="n">
        <f aca="false">A715</f>
        <v>671</v>
      </c>
      <c r="P715" s="24"/>
      <c r="Q715" s="196"/>
      <c r="R715" s="197"/>
      <c r="U715" s="171"/>
    </row>
    <row r="716" customFormat="false" ht="15.75" hidden="false" customHeight="true" outlineLevel="0" collapsed="false">
      <c r="A716" s="172" t="n">
        <v>672</v>
      </c>
      <c r="B716" s="173" t="n">
        <v>813</v>
      </c>
      <c r="C716" s="174" t="n">
        <f aca="false">ROUND($P$1*A716,2)</f>
        <v>39697.32</v>
      </c>
      <c r="D716" s="175" t="n">
        <f aca="false">TRUNC(C716/12,2)</f>
        <v>3308.11</v>
      </c>
      <c r="E716" s="176" t="n">
        <f aca="false">TRUNC(D716*$P$3,2)</f>
        <v>367.2</v>
      </c>
      <c r="F716" s="177" t="n">
        <f aca="false">TRUNC(IF(A716&lt;=$A$270,$D$270*$P$5,D716*$P$5),2)</f>
        <v>99.24</v>
      </c>
      <c r="G716" s="178" t="n">
        <f aca="false">TRUNC(IF(A716&lt;=$A$270,$D$270*$P$6,D716*$P$6),2)</f>
        <v>33.08</v>
      </c>
      <c r="H716" s="177" t="n">
        <f aca="false">TRUNC($P$9,2)</f>
        <v>2.29</v>
      </c>
      <c r="I716" s="177" t="n">
        <f aca="false">TRUNC(IF(A716&lt;$A$427,$D$427*$R$10+$P$10,IF(A716&gt;$A$782,$D$782*$R$10+$P$10,D716*$R$10+$P$10)),2)</f>
        <v>109.91</v>
      </c>
      <c r="J716" s="174" t="n">
        <f aca="false">TRUNC(IF(A716&lt;$A$427,($D$427*$R$11)+$P$11,IF(A716&gt;$A$782,$D$782*$R$11+$P$11,D716*$R$11+$P$11)),2)</f>
        <v>279.88</v>
      </c>
      <c r="K716" s="176" t="n">
        <f aca="false">TRUNC(IF(A716&lt;$A$427,$D$427*$R$12+$P$12,IF(A716&gt;$A$782,$D$782*$R$12+$P$12,D716*$R$12+$P$12)),2)</f>
        <v>203.05</v>
      </c>
      <c r="L716" s="179" t="n">
        <f aca="false">B716</f>
        <v>813</v>
      </c>
      <c r="M716" s="180" t="n">
        <f aca="false">A716</f>
        <v>672</v>
      </c>
      <c r="N716" s="181" t="n">
        <f aca="false">B716</f>
        <v>813</v>
      </c>
      <c r="O716" s="182" t="n">
        <f aca="false">A716</f>
        <v>672</v>
      </c>
      <c r="P716" s="24"/>
      <c r="Q716" s="196"/>
      <c r="R716" s="197"/>
      <c r="U716" s="171"/>
    </row>
    <row r="717" customFormat="false" ht="15.75" hidden="false" customHeight="true" outlineLevel="0" collapsed="false">
      <c r="A717" s="156" t="n">
        <v>672</v>
      </c>
      <c r="B717" s="157" t="n">
        <v>814</v>
      </c>
      <c r="C717" s="158" t="n">
        <f aca="false">ROUND($P$1*A717,2)</f>
        <v>39697.32</v>
      </c>
      <c r="D717" s="159" t="n">
        <f aca="false">TRUNC(C717/12,2)</f>
        <v>3308.11</v>
      </c>
      <c r="E717" s="160" t="n">
        <f aca="false">TRUNC(D717*$P$3,2)</f>
        <v>367.2</v>
      </c>
      <c r="F717" s="161" t="n">
        <f aca="false">TRUNC(IF(A717&lt;=$A$270,$D$270*$P$5,D717*$P$5),2)</f>
        <v>99.24</v>
      </c>
      <c r="G717" s="162" t="n">
        <f aca="false">TRUNC(IF(A717&lt;=$A$270,$D$270*$P$6,D717*$P$6),2)</f>
        <v>33.08</v>
      </c>
      <c r="H717" s="161" t="n">
        <f aca="false">TRUNC($P$9,2)</f>
        <v>2.29</v>
      </c>
      <c r="I717" s="161" t="n">
        <f aca="false">TRUNC(IF(A717&lt;$A$427,$D$427*$R$10+$P$10,IF(A717&gt;$A$782,$D$782*$R$10+$P$10,D717*$R$10+$P$10)),2)</f>
        <v>109.91</v>
      </c>
      <c r="J717" s="158" t="n">
        <f aca="false">TRUNC(IF(A717&lt;$A$427,($D$427*$R$11)+$P$11,IF(A717&gt;$A$782,$D$782*$R$11+$P$11,D717*$R$11+$P$11)),2)</f>
        <v>279.88</v>
      </c>
      <c r="K717" s="160" t="n">
        <f aca="false">TRUNC(IF(A717&lt;$A$427,$D$427*$R$12+$P$12,IF(A717&gt;$A$782,$D$782*$R$12+$P$12,D717*$R$12+$P$12)),2)</f>
        <v>203.05</v>
      </c>
      <c r="L717" s="163" t="n">
        <f aca="false">B717</f>
        <v>814</v>
      </c>
      <c r="M717" s="164" t="n">
        <f aca="false">A717</f>
        <v>672</v>
      </c>
      <c r="N717" s="165" t="n">
        <f aca="false">B717</f>
        <v>814</v>
      </c>
      <c r="O717" s="166" t="n">
        <f aca="false">A717</f>
        <v>672</v>
      </c>
      <c r="P717" s="24"/>
      <c r="Q717" s="196"/>
      <c r="R717" s="197"/>
      <c r="U717" s="171"/>
    </row>
    <row r="718" customFormat="false" ht="15.75" hidden="false" customHeight="true" outlineLevel="0" collapsed="false">
      <c r="A718" s="172" t="n">
        <v>673</v>
      </c>
      <c r="B718" s="173" t="n">
        <v>815</v>
      </c>
      <c r="C718" s="174" t="n">
        <f aca="false">ROUND($P$1*A718,2)</f>
        <v>39756.4</v>
      </c>
      <c r="D718" s="175" t="n">
        <f aca="false">TRUNC(C718/12,2)</f>
        <v>3313.03</v>
      </c>
      <c r="E718" s="176" t="n">
        <f aca="false">TRUNC(D718*$P$3,2)</f>
        <v>367.74</v>
      </c>
      <c r="F718" s="177" t="n">
        <f aca="false">TRUNC(IF(A718&lt;=$A$270,$D$270*$P$5,D718*$P$5),2)</f>
        <v>99.39</v>
      </c>
      <c r="G718" s="178" t="n">
        <f aca="false">TRUNC(IF(A718&lt;=$A$270,$D$270*$P$6,D718*$P$6),2)</f>
        <v>33.13</v>
      </c>
      <c r="H718" s="177" t="n">
        <f aca="false">TRUNC($P$9,2)</f>
        <v>2.29</v>
      </c>
      <c r="I718" s="177" t="n">
        <f aca="false">TRUNC(IF(A718&lt;$A$427,$D$427*$R$10+$P$10,IF(A718&gt;$A$782,$D$782*$R$10+$P$10,D718*$R$10+$P$10)),2)</f>
        <v>110.06</v>
      </c>
      <c r="J718" s="174" t="n">
        <f aca="false">TRUNC(IF(A718&lt;$A$427,($D$427*$R$11)+$P$11,IF(A718&gt;$A$782,$D$782*$R$11+$P$11,D718*$R$11+$P$11)),2)</f>
        <v>280.28</v>
      </c>
      <c r="K718" s="176" t="n">
        <f aca="false">TRUNC(IF(A718&lt;$A$427,$D$427*$R$12+$P$12,IF(A718&gt;$A$782,$D$782*$R$12+$P$12,D718*$R$12+$P$12)),2)</f>
        <v>203.35</v>
      </c>
      <c r="L718" s="179" t="n">
        <f aca="false">B718</f>
        <v>815</v>
      </c>
      <c r="M718" s="180" t="n">
        <f aca="false">A718</f>
        <v>673</v>
      </c>
      <c r="N718" s="181" t="n">
        <f aca="false">B718</f>
        <v>815</v>
      </c>
      <c r="O718" s="182" t="n">
        <f aca="false">A718</f>
        <v>673</v>
      </c>
      <c r="P718" s="24"/>
      <c r="Q718" s="196"/>
      <c r="R718" s="197"/>
      <c r="U718" s="171"/>
    </row>
    <row r="719" customFormat="false" ht="15.75" hidden="false" customHeight="true" outlineLevel="0" collapsed="false">
      <c r="A719" s="156" t="n">
        <v>674</v>
      </c>
      <c r="B719" s="157" t="n">
        <v>816</v>
      </c>
      <c r="C719" s="158" t="n">
        <f aca="false">ROUND($P$1*A719,2)</f>
        <v>39815.47</v>
      </c>
      <c r="D719" s="159" t="n">
        <f aca="false">TRUNC(C719/12,2)</f>
        <v>3317.95</v>
      </c>
      <c r="E719" s="160" t="n">
        <f aca="false">TRUNC(D719*$P$3,2)</f>
        <v>368.29</v>
      </c>
      <c r="F719" s="161" t="n">
        <f aca="false">TRUNC(IF(A719&lt;=$A$270,$D$270*$P$5,D719*$P$5),2)</f>
        <v>99.53</v>
      </c>
      <c r="G719" s="162" t="n">
        <f aca="false">TRUNC(IF(A719&lt;=$A$270,$D$270*$P$6,D719*$P$6),2)</f>
        <v>33.17</v>
      </c>
      <c r="H719" s="161" t="n">
        <f aca="false">TRUNC($P$9,2)</f>
        <v>2.29</v>
      </c>
      <c r="I719" s="161" t="n">
        <f aca="false">TRUNC(IF(A719&lt;$A$427,$D$427*$R$10+$P$10,IF(A719&gt;$A$782,$D$782*$R$10+$P$10,D719*$R$10+$P$10)),2)</f>
        <v>110.2</v>
      </c>
      <c r="J719" s="158" t="n">
        <f aca="false">TRUNC(IF(A719&lt;$A$427,($D$427*$R$11)+$P$11,IF(A719&gt;$A$782,$D$782*$R$11+$P$11,D719*$R$11+$P$11)),2)</f>
        <v>280.67</v>
      </c>
      <c r="K719" s="160" t="n">
        <f aca="false">TRUNC(IF(A719&lt;$A$427,$D$427*$R$12+$P$12,IF(A719&gt;$A$782,$D$782*$R$12+$P$12,D719*$R$12+$P$12)),2)</f>
        <v>203.64</v>
      </c>
      <c r="L719" s="163" t="n">
        <f aca="false">B719</f>
        <v>816</v>
      </c>
      <c r="M719" s="164" t="n">
        <f aca="false">A719</f>
        <v>674</v>
      </c>
      <c r="N719" s="165" t="n">
        <f aca="false">B719</f>
        <v>816</v>
      </c>
      <c r="O719" s="166" t="n">
        <f aca="false">A719</f>
        <v>674</v>
      </c>
      <c r="P719" s="24"/>
      <c r="Q719" s="196"/>
      <c r="R719" s="197"/>
      <c r="U719" s="171"/>
    </row>
    <row r="720" customFormat="false" ht="15.75" hidden="false" customHeight="true" outlineLevel="0" collapsed="false">
      <c r="A720" s="172" t="n">
        <v>675</v>
      </c>
      <c r="B720" s="173" t="n">
        <v>817</v>
      </c>
      <c r="C720" s="174" t="n">
        <f aca="false">ROUND($P$1*A720,2)</f>
        <v>39874.55</v>
      </c>
      <c r="D720" s="175" t="n">
        <f aca="false">TRUNC(C720/12,2)</f>
        <v>3322.87</v>
      </c>
      <c r="E720" s="176" t="n">
        <f aca="false">TRUNC(D720*$P$3,2)</f>
        <v>368.83</v>
      </c>
      <c r="F720" s="177" t="n">
        <f aca="false">TRUNC(IF(A720&lt;=$A$270,$D$270*$P$5,D720*$P$5),2)</f>
        <v>99.68</v>
      </c>
      <c r="G720" s="178" t="n">
        <f aca="false">TRUNC(IF(A720&lt;=$A$270,$D$270*$P$6,D720*$P$6),2)</f>
        <v>33.22</v>
      </c>
      <c r="H720" s="177" t="n">
        <f aca="false">TRUNC($P$9,2)</f>
        <v>2.29</v>
      </c>
      <c r="I720" s="177" t="n">
        <f aca="false">TRUNC(IF(A720&lt;$A$427,$D$427*$R$10+$P$10,IF(A720&gt;$A$782,$D$782*$R$10+$P$10,D720*$R$10+$P$10)),2)</f>
        <v>110.35</v>
      </c>
      <c r="J720" s="174" t="n">
        <f aca="false">TRUNC(IF(A720&lt;$A$427,($D$427*$R$11)+$P$11,IF(A720&gt;$A$782,$D$782*$R$11+$P$11,D720*$R$11+$P$11)),2)</f>
        <v>281.06</v>
      </c>
      <c r="K720" s="176" t="n">
        <f aca="false">TRUNC(IF(A720&lt;$A$427,$D$427*$R$12+$P$12,IF(A720&gt;$A$782,$D$782*$R$12+$P$12,D720*$R$12+$P$12)),2)</f>
        <v>203.94</v>
      </c>
      <c r="L720" s="179" t="n">
        <f aca="false">B720</f>
        <v>817</v>
      </c>
      <c r="M720" s="180" t="n">
        <f aca="false">A720</f>
        <v>675</v>
      </c>
      <c r="N720" s="181" t="n">
        <f aca="false">B720</f>
        <v>817</v>
      </c>
      <c r="O720" s="182" t="n">
        <f aca="false">A720</f>
        <v>675</v>
      </c>
      <c r="P720" s="24"/>
      <c r="Q720" s="196"/>
      <c r="R720" s="197"/>
      <c r="U720" s="171"/>
    </row>
    <row r="721" customFormat="false" ht="15.75" hidden="false" customHeight="true" outlineLevel="0" collapsed="false">
      <c r="A721" s="156" t="n">
        <v>675</v>
      </c>
      <c r="B721" s="157" t="n">
        <v>818</v>
      </c>
      <c r="C721" s="158" t="n">
        <f aca="false">ROUND($P$1*A721,2)</f>
        <v>39874.55</v>
      </c>
      <c r="D721" s="159" t="n">
        <f aca="false">TRUNC(C721/12,2)</f>
        <v>3322.87</v>
      </c>
      <c r="E721" s="160" t="n">
        <f aca="false">TRUNC(D721*$P$3,2)</f>
        <v>368.83</v>
      </c>
      <c r="F721" s="161" t="n">
        <f aca="false">TRUNC(IF(A721&lt;=$A$270,$D$270*$P$5,D721*$P$5),2)</f>
        <v>99.68</v>
      </c>
      <c r="G721" s="162" t="n">
        <f aca="false">TRUNC(IF(A721&lt;=$A$270,$D$270*$P$6,D721*$P$6),2)</f>
        <v>33.22</v>
      </c>
      <c r="H721" s="161" t="n">
        <f aca="false">TRUNC($P$9,2)</f>
        <v>2.29</v>
      </c>
      <c r="I721" s="161" t="n">
        <f aca="false">TRUNC(IF(A721&lt;$A$427,$D$427*$R$10+$P$10,IF(A721&gt;$A$782,$D$782*$R$10+$P$10,D721*$R$10+$P$10)),2)</f>
        <v>110.35</v>
      </c>
      <c r="J721" s="158" t="n">
        <f aca="false">TRUNC(IF(A721&lt;$A$427,($D$427*$R$11)+$P$11,IF(A721&gt;$A$782,$D$782*$R$11+$P$11,D721*$R$11+$P$11)),2)</f>
        <v>281.06</v>
      </c>
      <c r="K721" s="160" t="n">
        <f aca="false">TRUNC(IF(A721&lt;$A$427,$D$427*$R$12+$P$12,IF(A721&gt;$A$782,$D$782*$R$12+$P$12,D721*$R$12+$P$12)),2)</f>
        <v>203.94</v>
      </c>
      <c r="L721" s="163" t="n">
        <f aca="false">B721</f>
        <v>818</v>
      </c>
      <c r="M721" s="164" t="n">
        <f aca="false">A721</f>
        <v>675</v>
      </c>
      <c r="N721" s="165" t="n">
        <f aca="false">B721</f>
        <v>818</v>
      </c>
      <c r="O721" s="166" t="n">
        <f aca="false">A721</f>
        <v>675</v>
      </c>
      <c r="P721" s="24"/>
      <c r="Q721" s="196"/>
      <c r="R721" s="197"/>
      <c r="U721" s="171"/>
    </row>
    <row r="722" customFormat="false" ht="15.75" hidden="false" customHeight="true" outlineLevel="0" collapsed="false">
      <c r="A722" s="172" t="n">
        <v>676</v>
      </c>
      <c r="B722" s="173" t="n">
        <v>819</v>
      </c>
      <c r="C722" s="174" t="n">
        <f aca="false">ROUND($P$1*A722,2)</f>
        <v>39933.62</v>
      </c>
      <c r="D722" s="175" t="n">
        <f aca="false">TRUNC(C722/12,2)</f>
        <v>3327.8</v>
      </c>
      <c r="E722" s="176" t="n">
        <f aca="false">TRUNC(D722*$P$3,2)</f>
        <v>369.38</v>
      </c>
      <c r="F722" s="177" t="n">
        <f aca="false">TRUNC(IF(A722&lt;=$A$270,$D$270*$P$5,D722*$P$5),2)</f>
        <v>99.83</v>
      </c>
      <c r="G722" s="178" t="n">
        <f aca="false">TRUNC(IF(A722&lt;=$A$270,$D$270*$P$6,D722*$P$6),2)</f>
        <v>33.27</v>
      </c>
      <c r="H722" s="177" t="n">
        <f aca="false">TRUNC($P$9,2)</f>
        <v>2.29</v>
      </c>
      <c r="I722" s="177" t="n">
        <f aca="false">TRUNC(IF(A722&lt;$A$427,$D$427*$R$10+$P$10,IF(A722&gt;$A$782,$D$782*$R$10+$P$10,D722*$R$10+$P$10)),2)</f>
        <v>110.5</v>
      </c>
      <c r="J722" s="174" t="n">
        <f aca="false">TRUNC(IF(A722&lt;$A$427,($D$427*$R$11)+$P$11,IF(A722&gt;$A$782,$D$782*$R$11+$P$11,D722*$R$11+$P$11)),2)</f>
        <v>281.46</v>
      </c>
      <c r="K722" s="176" t="n">
        <f aca="false">TRUNC(IF(A722&lt;$A$427,$D$427*$R$12+$P$12,IF(A722&gt;$A$782,$D$782*$R$12+$P$12,D722*$R$12+$P$12)),2)</f>
        <v>204.23</v>
      </c>
      <c r="L722" s="179" t="n">
        <f aca="false">B722</f>
        <v>819</v>
      </c>
      <c r="M722" s="180" t="n">
        <f aca="false">A722</f>
        <v>676</v>
      </c>
      <c r="N722" s="181" t="n">
        <f aca="false">B722</f>
        <v>819</v>
      </c>
      <c r="O722" s="182" t="n">
        <f aca="false">A722</f>
        <v>676</v>
      </c>
      <c r="P722" s="24"/>
      <c r="Q722" s="196"/>
      <c r="R722" s="197"/>
      <c r="U722" s="171"/>
    </row>
    <row r="723" customFormat="false" ht="15.75" hidden="false" customHeight="true" outlineLevel="0" collapsed="false">
      <c r="A723" s="156" t="n">
        <v>677</v>
      </c>
      <c r="B723" s="157" t="n">
        <v>820</v>
      </c>
      <c r="C723" s="158" t="n">
        <f aca="false">ROUND($P$1*A723,2)</f>
        <v>39992.69</v>
      </c>
      <c r="D723" s="159" t="n">
        <f aca="false">TRUNC(C723/12,2)</f>
        <v>3332.72</v>
      </c>
      <c r="E723" s="160" t="n">
        <f aca="false">TRUNC(D723*$P$3,2)</f>
        <v>369.93</v>
      </c>
      <c r="F723" s="161" t="n">
        <f aca="false">TRUNC(IF(A723&lt;=$A$270,$D$270*$P$5,D723*$P$5),2)</f>
        <v>99.98</v>
      </c>
      <c r="G723" s="162" t="n">
        <f aca="false">TRUNC(IF(A723&lt;=$A$270,$D$270*$P$6,D723*$P$6),2)</f>
        <v>33.32</v>
      </c>
      <c r="H723" s="161" t="n">
        <f aca="false">TRUNC($P$9,2)</f>
        <v>2.29</v>
      </c>
      <c r="I723" s="161" t="n">
        <f aca="false">TRUNC(IF(A723&lt;$A$427,$D$427*$R$10+$P$10,IF(A723&gt;$A$782,$D$782*$R$10+$P$10,D723*$R$10+$P$10)),2)</f>
        <v>110.65</v>
      </c>
      <c r="J723" s="158" t="n">
        <f aca="false">TRUNC(IF(A723&lt;$A$427,($D$427*$R$11)+$P$11,IF(A723&gt;$A$782,$D$782*$R$11+$P$11,D723*$R$11+$P$11)),2)</f>
        <v>281.85</v>
      </c>
      <c r="K723" s="160" t="n">
        <f aca="false">TRUNC(IF(A723&lt;$A$427,$D$427*$R$12+$P$12,IF(A723&gt;$A$782,$D$782*$R$12+$P$12,D723*$R$12+$P$12)),2)</f>
        <v>204.53</v>
      </c>
      <c r="L723" s="163" t="n">
        <f aca="false">B723</f>
        <v>820</v>
      </c>
      <c r="M723" s="164" t="n">
        <f aca="false">A723</f>
        <v>677</v>
      </c>
      <c r="N723" s="165" t="n">
        <f aca="false">B723</f>
        <v>820</v>
      </c>
      <c r="O723" s="166" t="n">
        <f aca="false">A723</f>
        <v>677</v>
      </c>
      <c r="P723" s="24"/>
      <c r="Q723" s="196"/>
      <c r="R723" s="197"/>
      <c r="U723" s="171"/>
    </row>
    <row r="724" customFormat="false" ht="15.75" hidden="false" customHeight="true" outlineLevel="0" collapsed="false">
      <c r="A724" s="172" t="n">
        <v>678</v>
      </c>
      <c r="B724" s="173" t="n">
        <v>821</v>
      </c>
      <c r="C724" s="174" t="n">
        <f aca="false">ROUND($P$1*A724,2)</f>
        <v>40051.77</v>
      </c>
      <c r="D724" s="175" t="n">
        <f aca="false">TRUNC(C724/12,2)</f>
        <v>3337.64</v>
      </c>
      <c r="E724" s="176" t="n">
        <f aca="false">TRUNC(D724*$P$3,2)</f>
        <v>370.47</v>
      </c>
      <c r="F724" s="177" t="n">
        <f aca="false">TRUNC(IF(A724&lt;=$A$270,$D$270*$P$5,D724*$P$5),2)</f>
        <v>100.12</v>
      </c>
      <c r="G724" s="178" t="n">
        <f aca="false">TRUNC(IF(A724&lt;=$A$270,$D$270*$P$6,D724*$P$6),2)</f>
        <v>33.37</v>
      </c>
      <c r="H724" s="177" t="n">
        <f aca="false">TRUNC($P$9,2)</f>
        <v>2.29</v>
      </c>
      <c r="I724" s="177" t="n">
        <f aca="false">TRUNC(IF(A724&lt;$A$427,$D$427*$R$10+$P$10,IF(A724&gt;$A$782,$D$782*$R$10+$P$10,D724*$R$10+$P$10)),2)</f>
        <v>110.79</v>
      </c>
      <c r="J724" s="174" t="n">
        <f aca="false">TRUNC(IF(A724&lt;$A$427,($D$427*$R$11)+$P$11,IF(A724&gt;$A$782,$D$782*$R$11+$P$11,D724*$R$11+$P$11)),2)</f>
        <v>282.25</v>
      </c>
      <c r="K724" s="176" t="n">
        <f aca="false">TRUNC(IF(A724&lt;$A$427,$D$427*$R$12+$P$12,IF(A724&gt;$A$782,$D$782*$R$12+$P$12,D724*$R$12+$P$12)),2)</f>
        <v>204.82</v>
      </c>
      <c r="L724" s="179" t="n">
        <f aca="false">B724</f>
        <v>821</v>
      </c>
      <c r="M724" s="180" t="n">
        <f aca="false">A724</f>
        <v>678</v>
      </c>
      <c r="N724" s="181" t="n">
        <f aca="false">B724</f>
        <v>821</v>
      </c>
      <c r="O724" s="182" t="n">
        <f aca="false">A724</f>
        <v>678</v>
      </c>
      <c r="P724" s="24"/>
      <c r="Q724" s="196"/>
      <c r="R724" s="197"/>
      <c r="U724" s="171"/>
    </row>
    <row r="725" customFormat="false" ht="15.75" hidden="false" customHeight="true" outlineLevel="0" collapsed="false">
      <c r="A725" s="156" t="n">
        <v>679</v>
      </c>
      <c r="B725" s="157" t="n">
        <v>822</v>
      </c>
      <c r="C725" s="158" t="n">
        <f aca="false">ROUND($P$1*A725,2)</f>
        <v>40110.84</v>
      </c>
      <c r="D725" s="159" t="n">
        <f aca="false">TRUNC(C725/12,2)</f>
        <v>3342.57</v>
      </c>
      <c r="E725" s="160" t="n">
        <f aca="false">TRUNC(D725*$P$3,2)</f>
        <v>371.02</v>
      </c>
      <c r="F725" s="161" t="n">
        <f aca="false">TRUNC(IF(A725&lt;=$A$270,$D$270*$P$5,D725*$P$5),2)</f>
        <v>100.27</v>
      </c>
      <c r="G725" s="162" t="n">
        <f aca="false">TRUNC(IF(A725&lt;=$A$270,$D$270*$P$6,D725*$P$6),2)</f>
        <v>33.42</v>
      </c>
      <c r="H725" s="161" t="n">
        <f aca="false">TRUNC($P$9,2)</f>
        <v>2.29</v>
      </c>
      <c r="I725" s="161" t="n">
        <f aca="false">TRUNC(IF(A725&lt;$A$427,$D$427*$R$10+$P$10,IF(A725&gt;$A$782,$D$782*$R$10+$P$10,D725*$R$10+$P$10)),2)</f>
        <v>110.94</v>
      </c>
      <c r="J725" s="158" t="n">
        <f aca="false">TRUNC(IF(A725&lt;$A$427,($D$427*$R$11)+$P$11,IF(A725&gt;$A$782,$D$782*$R$11+$P$11,D725*$R$11+$P$11)),2)</f>
        <v>282.64</v>
      </c>
      <c r="K725" s="160" t="n">
        <f aca="false">TRUNC(IF(A725&lt;$A$427,$D$427*$R$12+$P$12,IF(A725&gt;$A$782,$D$782*$R$12+$P$12,D725*$R$12+$P$12)),2)</f>
        <v>205.12</v>
      </c>
      <c r="L725" s="163" t="n">
        <f aca="false">B725</f>
        <v>822</v>
      </c>
      <c r="M725" s="164" t="n">
        <f aca="false">A725</f>
        <v>679</v>
      </c>
      <c r="N725" s="165" t="n">
        <f aca="false">B725</f>
        <v>822</v>
      </c>
      <c r="O725" s="166" t="n">
        <f aca="false">A725</f>
        <v>679</v>
      </c>
      <c r="P725" s="24"/>
      <c r="Q725" s="196"/>
      <c r="R725" s="197"/>
      <c r="U725" s="171"/>
    </row>
    <row r="726" customFormat="false" ht="15.75" hidden="false" customHeight="true" outlineLevel="0" collapsed="false">
      <c r="A726" s="172" t="n">
        <v>680</v>
      </c>
      <c r="B726" s="173" t="n">
        <v>823</v>
      </c>
      <c r="C726" s="174" t="n">
        <f aca="false">ROUND($P$1*A726,2)</f>
        <v>40169.91</v>
      </c>
      <c r="D726" s="175" t="n">
        <f aca="false">TRUNC(C726/12,2)</f>
        <v>3347.49</v>
      </c>
      <c r="E726" s="176" t="n">
        <f aca="false">TRUNC(D726*$P$3,2)</f>
        <v>371.57</v>
      </c>
      <c r="F726" s="177" t="n">
        <f aca="false">TRUNC(IF(A726&lt;=$A$270,$D$270*$P$5,D726*$P$5),2)</f>
        <v>100.42</v>
      </c>
      <c r="G726" s="178" t="n">
        <f aca="false">TRUNC(IF(A726&lt;=$A$270,$D$270*$P$6,D726*$P$6),2)</f>
        <v>33.47</v>
      </c>
      <c r="H726" s="177" t="n">
        <f aca="false">TRUNC($P$9,2)</f>
        <v>2.29</v>
      </c>
      <c r="I726" s="177" t="n">
        <f aca="false">TRUNC(IF(A726&lt;$A$427,$D$427*$R$10+$P$10,IF(A726&gt;$A$782,$D$782*$R$10+$P$10,D726*$R$10+$P$10)),2)</f>
        <v>111.09</v>
      </c>
      <c r="J726" s="174" t="n">
        <f aca="false">TRUNC(IF(A726&lt;$A$427,($D$427*$R$11)+$P$11,IF(A726&gt;$A$782,$D$782*$R$11+$P$11,D726*$R$11+$P$11)),2)</f>
        <v>283.03</v>
      </c>
      <c r="K726" s="176" t="n">
        <f aca="false">TRUNC(IF(A726&lt;$A$427,$D$427*$R$12+$P$12,IF(A726&gt;$A$782,$D$782*$R$12+$P$12,D726*$R$12+$P$12)),2)</f>
        <v>205.41</v>
      </c>
      <c r="L726" s="179" t="n">
        <f aca="false">B726</f>
        <v>823</v>
      </c>
      <c r="M726" s="180" t="n">
        <f aca="false">A726</f>
        <v>680</v>
      </c>
      <c r="N726" s="181" t="n">
        <f aca="false">B726</f>
        <v>823</v>
      </c>
      <c r="O726" s="182" t="n">
        <f aca="false">A726</f>
        <v>680</v>
      </c>
      <c r="P726" s="24"/>
      <c r="Q726" s="196"/>
      <c r="R726" s="197"/>
      <c r="U726" s="171"/>
    </row>
    <row r="727" customFormat="false" ht="15.75" hidden="false" customHeight="true" outlineLevel="0" collapsed="false">
      <c r="A727" s="156" t="n">
        <v>681</v>
      </c>
      <c r="B727" s="157" t="n">
        <v>824</v>
      </c>
      <c r="C727" s="158" t="n">
        <f aca="false">ROUND($P$1*A727,2)</f>
        <v>40228.99</v>
      </c>
      <c r="D727" s="159" t="n">
        <f aca="false">TRUNC(C727/12,2)</f>
        <v>3352.41</v>
      </c>
      <c r="E727" s="160" t="n">
        <f aca="false">TRUNC(D727*$P$3,2)</f>
        <v>372.11</v>
      </c>
      <c r="F727" s="161" t="n">
        <f aca="false">TRUNC(IF(A727&lt;=$A$270,$D$270*$P$5,D727*$P$5),2)</f>
        <v>100.57</v>
      </c>
      <c r="G727" s="162" t="n">
        <f aca="false">TRUNC(IF(A727&lt;=$A$270,$D$270*$P$6,D727*$P$6),2)</f>
        <v>33.52</v>
      </c>
      <c r="H727" s="161" t="n">
        <f aca="false">TRUNC($P$9,2)</f>
        <v>2.29</v>
      </c>
      <c r="I727" s="161" t="n">
        <f aca="false">TRUNC(IF(A727&lt;$A$427,$D$427*$R$10+$P$10,IF(A727&gt;$A$782,$D$782*$R$10+$P$10,D727*$R$10+$P$10)),2)</f>
        <v>111.24</v>
      </c>
      <c r="J727" s="158" t="n">
        <f aca="false">TRUNC(IF(A727&lt;$A$427,($D$427*$R$11)+$P$11,IF(A727&gt;$A$782,$D$782*$R$11+$P$11,D727*$R$11+$P$11)),2)</f>
        <v>283.43</v>
      </c>
      <c r="K727" s="160" t="n">
        <f aca="false">TRUNC(IF(A727&lt;$A$427,$D$427*$R$12+$P$12,IF(A727&gt;$A$782,$D$782*$R$12+$P$12,D727*$R$12+$P$12)),2)</f>
        <v>205.71</v>
      </c>
      <c r="L727" s="163" t="n">
        <f aca="false">B727</f>
        <v>824</v>
      </c>
      <c r="M727" s="164" t="n">
        <f aca="false">A727</f>
        <v>681</v>
      </c>
      <c r="N727" s="165" t="n">
        <f aca="false">B727</f>
        <v>824</v>
      </c>
      <c r="O727" s="166" t="n">
        <f aca="false">A727</f>
        <v>681</v>
      </c>
      <c r="P727" s="24"/>
      <c r="Q727" s="196"/>
      <c r="R727" s="197"/>
      <c r="U727" s="171"/>
    </row>
    <row r="728" customFormat="false" ht="15.75" hidden="false" customHeight="true" outlineLevel="0" collapsed="false">
      <c r="A728" s="172" t="n">
        <v>681</v>
      </c>
      <c r="B728" s="173" t="n">
        <v>825</v>
      </c>
      <c r="C728" s="174" t="n">
        <f aca="false">ROUND($P$1*A728,2)</f>
        <v>40228.99</v>
      </c>
      <c r="D728" s="175" t="n">
        <f aca="false">TRUNC(C728/12,2)</f>
        <v>3352.41</v>
      </c>
      <c r="E728" s="176" t="n">
        <f aca="false">TRUNC(D728*$P$3,2)</f>
        <v>372.11</v>
      </c>
      <c r="F728" s="177" t="n">
        <f aca="false">TRUNC(IF(A728&lt;=$A$270,$D$270*$P$5,D728*$P$5),2)</f>
        <v>100.57</v>
      </c>
      <c r="G728" s="178" t="n">
        <f aca="false">TRUNC(IF(A728&lt;=$A$270,$D$270*$P$6,D728*$P$6),2)</f>
        <v>33.52</v>
      </c>
      <c r="H728" s="177" t="n">
        <f aca="false">TRUNC($P$9,2)</f>
        <v>2.29</v>
      </c>
      <c r="I728" s="177" t="n">
        <f aca="false">TRUNC(IF(A728&lt;$A$427,$D$427*$R$10+$P$10,IF(A728&gt;$A$782,$D$782*$R$10+$P$10,D728*$R$10+$P$10)),2)</f>
        <v>111.24</v>
      </c>
      <c r="J728" s="174" t="n">
        <f aca="false">TRUNC(IF(A728&lt;$A$427,($D$427*$R$11)+$P$11,IF(A728&gt;$A$782,$D$782*$R$11+$P$11,D728*$R$11+$P$11)),2)</f>
        <v>283.43</v>
      </c>
      <c r="K728" s="176" t="n">
        <f aca="false">TRUNC(IF(A728&lt;$A$427,$D$427*$R$12+$P$12,IF(A728&gt;$A$782,$D$782*$R$12+$P$12,D728*$R$12+$P$12)),2)</f>
        <v>205.71</v>
      </c>
      <c r="L728" s="179" t="n">
        <f aca="false">B728</f>
        <v>825</v>
      </c>
      <c r="M728" s="180" t="n">
        <f aca="false">A728</f>
        <v>681</v>
      </c>
      <c r="N728" s="181" t="n">
        <f aca="false">B728</f>
        <v>825</v>
      </c>
      <c r="O728" s="182" t="n">
        <f aca="false">A728</f>
        <v>681</v>
      </c>
      <c r="P728" s="24"/>
      <c r="Q728" s="196"/>
      <c r="R728" s="197"/>
      <c r="U728" s="171"/>
    </row>
    <row r="729" customFormat="false" ht="15.75" hidden="false" customHeight="true" outlineLevel="0" collapsed="false">
      <c r="A729" s="156" t="n">
        <v>682</v>
      </c>
      <c r="B729" s="157" t="n">
        <v>826</v>
      </c>
      <c r="C729" s="158" t="n">
        <f aca="false">ROUND($P$1*A729,2)</f>
        <v>40288.06</v>
      </c>
      <c r="D729" s="159" t="n">
        <f aca="false">TRUNC(C729/12,2)</f>
        <v>3357.33</v>
      </c>
      <c r="E729" s="160" t="n">
        <f aca="false">TRUNC(D729*$P$3,2)</f>
        <v>372.66</v>
      </c>
      <c r="F729" s="161" t="n">
        <f aca="false">TRUNC(IF(A729&lt;=$A$270,$D$270*$P$5,D729*$P$5),2)</f>
        <v>100.71</v>
      </c>
      <c r="G729" s="162" t="n">
        <f aca="false">TRUNC(IF(A729&lt;=$A$270,$D$270*$P$6,D729*$P$6),2)</f>
        <v>33.57</v>
      </c>
      <c r="H729" s="161" t="n">
        <f aca="false">TRUNC($P$9,2)</f>
        <v>2.29</v>
      </c>
      <c r="I729" s="161" t="n">
        <f aca="false">TRUNC(IF(A729&lt;$A$427,$D$427*$R$10+$P$10,IF(A729&gt;$A$782,$D$782*$R$10+$P$10,D729*$R$10+$P$10)),2)</f>
        <v>111.38</v>
      </c>
      <c r="J729" s="158" t="n">
        <f aca="false">TRUNC(IF(A729&lt;$A$427,($D$427*$R$11)+$P$11,IF(A729&gt;$A$782,$D$782*$R$11+$P$11,D729*$R$11+$P$11)),2)</f>
        <v>283.82</v>
      </c>
      <c r="K729" s="160" t="n">
        <f aca="false">TRUNC(IF(A729&lt;$A$427,$D$427*$R$12+$P$12,IF(A729&gt;$A$782,$D$782*$R$12+$P$12,D729*$R$12+$P$12)),2)</f>
        <v>206</v>
      </c>
      <c r="L729" s="163" t="n">
        <f aca="false">B729</f>
        <v>826</v>
      </c>
      <c r="M729" s="164" t="n">
        <f aca="false">A729</f>
        <v>682</v>
      </c>
      <c r="N729" s="165" t="n">
        <f aca="false">B729</f>
        <v>826</v>
      </c>
      <c r="O729" s="166" t="n">
        <f aca="false">A729</f>
        <v>682</v>
      </c>
      <c r="P729" s="24"/>
      <c r="Q729" s="196"/>
      <c r="R729" s="197"/>
      <c r="U729" s="171"/>
    </row>
    <row r="730" customFormat="false" ht="15.75" hidden="false" customHeight="true" outlineLevel="0" collapsed="false">
      <c r="A730" s="172" t="n">
        <v>683</v>
      </c>
      <c r="B730" s="173" t="n">
        <v>827</v>
      </c>
      <c r="C730" s="174" t="n">
        <f aca="false">ROUND($P$1*A730,2)</f>
        <v>40347.13</v>
      </c>
      <c r="D730" s="175" t="n">
        <f aca="false">TRUNC(C730/12,2)</f>
        <v>3362.26</v>
      </c>
      <c r="E730" s="176" t="n">
        <f aca="false">TRUNC(D730*$P$3,2)</f>
        <v>373.21</v>
      </c>
      <c r="F730" s="177" t="n">
        <f aca="false">TRUNC(IF(A730&lt;=$A$270,$D$270*$P$5,D730*$P$5),2)</f>
        <v>100.86</v>
      </c>
      <c r="G730" s="178" t="n">
        <f aca="false">TRUNC(IF(A730&lt;=$A$270,$D$270*$P$6,D730*$P$6),2)</f>
        <v>33.62</v>
      </c>
      <c r="H730" s="177" t="n">
        <f aca="false">TRUNC($P$9,2)</f>
        <v>2.29</v>
      </c>
      <c r="I730" s="177" t="n">
        <f aca="false">TRUNC(IF(A730&lt;$A$427,$D$427*$R$10+$P$10,IF(A730&gt;$A$782,$D$782*$R$10+$P$10,D730*$R$10+$P$10)),2)</f>
        <v>111.53</v>
      </c>
      <c r="J730" s="174" t="n">
        <f aca="false">TRUNC(IF(A730&lt;$A$427,($D$427*$R$11)+$P$11,IF(A730&gt;$A$782,$D$782*$R$11+$P$11,D730*$R$11+$P$11)),2)</f>
        <v>284.22</v>
      </c>
      <c r="K730" s="176" t="n">
        <f aca="false">TRUNC(IF(A730&lt;$A$427,$D$427*$R$12+$P$12,IF(A730&gt;$A$782,$D$782*$R$12+$P$12,D730*$R$12+$P$12)),2)</f>
        <v>206.3</v>
      </c>
      <c r="L730" s="179" t="n">
        <f aca="false">B730</f>
        <v>827</v>
      </c>
      <c r="M730" s="180" t="n">
        <f aca="false">A730</f>
        <v>683</v>
      </c>
      <c r="N730" s="181" t="n">
        <f aca="false">B730</f>
        <v>827</v>
      </c>
      <c r="O730" s="182" t="n">
        <f aca="false">A730</f>
        <v>683</v>
      </c>
      <c r="P730" s="199"/>
      <c r="Q730" s="196"/>
      <c r="R730" s="197"/>
      <c r="U730" s="171"/>
    </row>
    <row r="731" customFormat="false" ht="15.75" hidden="false" customHeight="true" outlineLevel="0" collapsed="false">
      <c r="A731" s="156" t="n">
        <v>684</v>
      </c>
      <c r="B731" s="157" t="n">
        <v>828</v>
      </c>
      <c r="C731" s="158" t="n">
        <f aca="false">ROUND($P$1*A731,2)</f>
        <v>40406.21</v>
      </c>
      <c r="D731" s="159" t="n">
        <f aca="false">TRUNC(C731/12,2)</f>
        <v>3367.18</v>
      </c>
      <c r="E731" s="160" t="n">
        <f aca="false">TRUNC(D731*$P$3,2)</f>
        <v>373.75</v>
      </c>
      <c r="F731" s="161" t="n">
        <f aca="false">TRUNC(IF(A731&lt;=$A$270,$D$270*$P$5,D731*$P$5),2)</f>
        <v>101.01</v>
      </c>
      <c r="G731" s="162" t="n">
        <f aca="false">TRUNC(IF(A731&lt;=$A$270,$D$270*$P$6,D731*$P$6),2)</f>
        <v>33.67</v>
      </c>
      <c r="H731" s="161" t="n">
        <f aca="false">TRUNC($P$9,2)</f>
        <v>2.29</v>
      </c>
      <c r="I731" s="161" t="n">
        <f aca="false">TRUNC(IF(A731&lt;$A$427,$D$427*$R$10+$P$10,IF(A731&gt;$A$782,$D$782*$R$10+$P$10,D731*$R$10+$P$10)),2)</f>
        <v>111.68</v>
      </c>
      <c r="J731" s="158" t="n">
        <f aca="false">TRUNC(IF(A731&lt;$A$427,($D$427*$R$11)+$P$11,IF(A731&gt;$A$782,$D$782*$R$11+$P$11,D731*$R$11+$P$11)),2)</f>
        <v>284.61</v>
      </c>
      <c r="K731" s="160" t="n">
        <f aca="false">TRUNC(IF(A731&lt;$A$427,$D$427*$R$12+$P$12,IF(A731&gt;$A$782,$D$782*$R$12+$P$12,D731*$R$12+$P$12)),2)</f>
        <v>206.6</v>
      </c>
      <c r="L731" s="163" t="n">
        <f aca="false">B731</f>
        <v>828</v>
      </c>
      <c r="M731" s="164" t="n">
        <f aca="false">A731</f>
        <v>684</v>
      </c>
      <c r="N731" s="165" t="n">
        <f aca="false">B731</f>
        <v>828</v>
      </c>
      <c r="O731" s="166" t="n">
        <f aca="false">A731</f>
        <v>684</v>
      </c>
      <c r="P731" s="24"/>
      <c r="Q731" s="196"/>
      <c r="R731" s="197"/>
      <c r="U731" s="171"/>
    </row>
    <row r="732" customFormat="false" ht="15.75" hidden="false" customHeight="true" outlineLevel="0" collapsed="false">
      <c r="A732" s="172" t="n">
        <v>684</v>
      </c>
      <c r="B732" s="173" t="n">
        <v>829</v>
      </c>
      <c r="C732" s="174" t="n">
        <f aca="false">ROUND($P$1*A732,2)</f>
        <v>40406.21</v>
      </c>
      <c r="D732" s="175" t="n">
        <f aca="false">TRUNC(C732/12,2)</f>
        <v>3367.18</v>
      </c>
      <c r="E732" s="176" t="n">
        <f aca="false">TRUNC(D732*$P$3,2)</f>
        <v>373.75</v>
      </c>
      <c r="F732" s="177" t="n">
        <f aca="false">TRUNC(IF(A732&lt;=$A$270,$D$270*$P$5,D732*$P$5),2)</f>
        <v>101.01</v>
      </c>
      <c r="G732" s="178" t="n">
        <f aca="false">TRUNC(IF(A732&lt;=$A$270,$D$270*$P$6,D732*$P$6),2)</f>
        <v>33.67</v>
      </c>
      <c r="H732" s="177" t="n">
        <f aca="false">TRUNC($P$9,2)</f>
        <v>2.29</v>
      </c>
      <c r="I732" s="177" t="n">
        <f aca="false">TRUNC(IF(A732&lt;$A$427,$D$427*$R$10+$P$10,IF(A732&gt;$A$782,$D$782*$R$10+$P$10,D732*$R$10+$P$10)),2)</f>
        <v>111.68</v>
      </c>
      <c r="J732" s="174" t="n">
        <f aca="false">TRUNC(IF(A732&lt;$A$427,($D$427*$R$11)+$P$11,IF(A732&gt;$A$782,$D$782*$R$11+$P$11,D732*$R$11+$P$11)),2)</f>
        <v>284.61</v>
      </c>
      <c r="K732" s="176" t="n">
        <f aca="false">TRUNC(IF(A732&lt;$A$427,$D$427*$R$12+$P$12,IF(A732&gt;$A$782,$D$782*$R$12+$P$12,D732*$R$12+$P$12)),2)</f>
        <v>206.6</v>
      </c>
      <c r="L732" s="179" t="n">
        <f aca="false">B732</f>
        <v>829</v>
      </c>
      <c r="M732" s="180" t="n">
        <f aca="false">A732</f>
        <v>684</v>
      </c>
      <c r="N732" s="181" t="n">
        <f aca="false">B732</f>
        <v>829</v>
      </c>
      <c r="O732" s="182" t="n">
        <f aca="false">A732</f>
        <v>684</v>
      </c>
      <c r="P732" s="24"/>
      <c r="Q732" s="196"/>
      <c r="R732" s="197"/>
      <c r="U732" s="171"/>
    </row>
    <row r="733" customFormat="false" ht="15.75" hidden="false" customHeight="true" outlineLevel="0" collapsed="false">
      <c r="A733" s="156" t="n">
        <v>685</v>
      </c>
      <c r="B733" s="157" t="n">
        <v>830</v>
      </c>
      <c r="C733" s="158" t="n">
        <f aca="false">ROUND($P$1*A733,2)</f>
        <v>40465.28</v>
      </c>
      <c r="D733" s="159" t="n">
        <f aca="false">TRUNC(C733/12,2)</f>
        <v>3372.1</v>
      </c>
      <c r="E733" s="160" t="n">
        <f aca="false">TRUNC(D733*$P$3,2)</f>
        <v>374.3</v>
      </c>
      <c r="F733" s="161" t="n">
        <f aca="false">TRUNC(IF(A733&lt;=$A$270,$D$270*$P$5,D733*$P$5),2)</f>
        <v>101.16</v>
      </c>
      <c r="G733" s="162" t="n">
        <f aca="false">TRUNC(IF(A733&lt;=$A$270,$D$270*$P$6,D733*$P$6),2)</f>
        <v>33.72</v>
      </c>
      <c r="H733" s="161" t="n">
        <f aca="false">TRUNC($P$9,2)</f>
        <v>2.29</v>
      </c>
      <c r="I733" s="161" t="n">
        <f aca="false">TRUNC(IF(A733&lt;$A$427,$D$427*$R$10+$P$10,IF(A733&gt;$A$782,$D$782*$R$10+$P$10,D733*$R$10+$P$10)),2)</f>
        <v>111.83</v>
      </c>
      <c r="J733" s="158" t="n">
        <f aca="false">TRUNC(IF(A733&lt;$A$427,($D$427*$R$11)+$P$11,IF(A733&gt;$A$782,$D$782*$R$11+$P$11,D733*$R$11+$P$11)),2)</f>
        <v>285</v>
      </c>
      <c r="K733" s="160" t="n">
        <f aca="false">TRUNC(IF(A733&lt;$A$427,$D$427*$R$12+$P$12,IF(A733&gt;$A$782,$D$782*$R$12+$P$12,D733*$R$12+$P$12)),2)</f>
        <v>206.89</v>
      </c>
      <c r="L733" s="163" t="n">
        <f aca="false">B733</f>
        <v>830</v>
      </c>
      <c r="M733" s="164" t="n">
        <f aca="false">A733</f>
        <v>685</v>
      </c>
      <c r="N733" s="165" t="n">
        <f aca="false">B733</f>
        <v>830</v>
      </c>
      <c r="O733" s="166" t="n">
        <f aca="false">A733</f>
        <v>685</v>
      </c>
      <c r="P733" s="24"/>
      <c r="Q733" s="25"/>
      <c r="R733" s="198"/>
      <c r="U733" s="171"/>
    </row>
    <row r="734" customFormat="false" ht="15.75" hidden="false" customHeight="true" outlineLevel="0" collapsed="false">
      <c r="A734" s="172" t="n">
        <v>686</v>
      </c>
      <c r="B734" s="173" t="n">
        <v>831</v>
      </c>
      <c r="C734" s="174" t="n">
        <f aca="false">ROUND($P$1*A734,2)</f>
        <v>40524.35</v>
      </c>
      <c r="D734" s="175" t="n">
        <f aca="false">TRUNC(C734/12,2)</f>
        <v>3377.02</v>
      </c>
      <c r="E734" s="176" t="n">
        <f aca="false">TRUNC(D734*$P$3,2)</f>
        <v>374.84</v>
      </c>
      <c r="F734" s="177" t="n">
        <f aca="false">TRUNC(IF(A734&lt;=$A$270,$D$270*$P$5,D734*$P$5),2)</f>
        <v>101.31</v>
      </c>
      <c r="G734" s="178" t="n">
        <f aca="false">TRUNC(IF(A734&lt;=$A$270,$D$270*$P$6,D734*$P$6),2)</f>
        <v>33.77</v>
      </c>
      <c r="H734" s="177" t="n">
        <f aca="false">TRUNC($P$9,2)</f>
        <v>2.29</v>
      </c>
      <c r="I734" s="177" t="n">
        <f aca="false">TRUNC(IF(A734&lt;$A$427,$D$427*$R$10+$P$10,IF(A734&gt;$A$782,$D$782*$R$10+$P$10,D734*$R$10+$P$10)),2)</f>
        <v>111.98</v>
      </c>
      <c r="J734" s="174" t="n">
        <f aca="false">TRUNC(IF(A734&lt;$A$427,($D$427*$R$11)+$P$11,IF(A734&gt;$A$782,$D$782*$R$11+$P$11,D734*$R$11+$P$11)),2)</f>
        <v>285.4</v>
      </c>
      <c r="K734" s="176" t="n">
        <f aca="false">TRUNC(IF(A734&lt;$A$427,$D$427*$R$12+$P$12,IF(A734&gt;$A$782,$D$782*$R$12+$P$12,D734*$R$12+$P$12)),2)</f>
        <v>207.19</v>
      </c>
      <c r="L734" s="179" t="n">
        <f aca="false">B734</f>
        <v>831</v>
      </c>
      <c r="M734" s="180" t="n">
        <f aca="false">A734</f>
        <v>686</v>
      </c>
      <c r="N734" s="181" t="n">
        <f aca="false">B734</f>
        <v>831</v>
      </c>
      <c r="O734" s="182" t="n">
        <f aca="false">A734</f>
        <v>686</v>
      </c>
      <c r="P734" s="24"/>
      <c r="Q734" s="199"/>
      <c r="R734" s="197"/>
      <c r="U734" s="171"/>
    </row>
    <row r="735" customFormat="false" ht="15.75" hidden="false" customHeight="true" outlineLevel="0" collapsed="false">
      <c r="A735" s="156" t="n">
        <v>687</v>
      </c>
      <c r="B735" s="157" t="n">
        <v>832</v>
      </c>
      <c r="C735" s="158" t="n">
        <f aca="false">ROUND($P$1*A735,2)</f>
        <v>40583.43</v>
      </c>
      <c r="D735" s="159" t="n">
        <f aca="false">TRUNC(C735/12,2)</f>
        <v>3381.95</v>
      </c>
      <c r="E735" s="160" t="n">
        <f aca="false">TRUNC(D735*$P$3,2)</f>
        <v>375.39</v>
      </c>
      <c r="F735" s="161" t="n">
        <f aca="false">TRUNC(IF(A735&lt;=$A$270,$D$270*$P$5,D735*$P$5),2)</f>
        <v>101.45</v>
      </c>
      <c r="G735" s="162" t="n">
        <f aca="false">TRUNC(IF(A735&lt;=$A$270,$D$270*$P$6,D735*$P$6),2)</f>
        <v>33.81</v>
      </c>
      <c r="H735" s="161" t="n">
        <f aca="false">TRUNC($P$9,2)</f>
        <v>2.29</v>
      </c>
      <c r="I735" s="161" t="n">
        <f aca="false">TRUNC(IF(A735&lt;$A$427,$D$427*$R$10+$P$10,IF(A735&gt;$A$782,$D$782*$R$10+$P$10,D735*$R$10+$P$10)),2)</f>
        <v>112.12</v>
      </c>
      <c r="J735" s="158" t="n">
        <f aca="false">TRUNC(IF(A735&lt;$A$427,($D$427*$R$11)+$P$11,IF(A735&gt;$A$782,$D$782*$R$11+$P$11,D735*$R$11+$P$11)),2)</f>
        <v>285.79</v>
      </c>
      <c r="K735" s="160" t="n">
        <f aca="false">TRUNC(IF(A735&lt;$A$427,$D$427*$R$12+$P$12,IF(A735&gt;$A$782,$D$782*$R$12+$P$12,D735*$R$12+$P$12)),2)</f>
        <v>207.48</v>
      </c>
      <c r="L735" s="163" t="n">
        <f aca="false">B735</f>
        <v>832</v>
      </c>
      <c r="M735" s="164" t="n">
        <f aca="false">A735</f>
        <v>687</v>
      </c>
      <c r="N735" s="165" t="n">
        <f aca="false">B735</f>
        <v>832</v>
      </c>
      <c r="O735" s="166" t="n">
        <f aca="false">A735</f>
        <v>687</v>
      </c>
      <c r="P735" s="24"/>
      <c r="Q735" s="196"/>
      <c r="R735" s="197"/>
      <c r="U735" s="171"/>
    </row>
    <row r="736" customFormat="false" ht="15.75" hidden="false" customHeight="true" outlineLevel="0" collapsed="false">
      <c r="A736" s="172" t="n">
        <v>687</v>
      </c>
      <c r="B736" s="173" t="n">
        <v>833</v>
      </c>
      <c r="C736" s="174" t="n">
        <f aca="false">ROUND($P$1*A736,2)</f>
        <v>40583.43</v>
      </c>
      <c r="D736" s="175" t="n">
        <f aca="false">TRUNC(C736/12,2)</f>
        <v>3381.95</v>
      </c>
      <c r="E736" s="176" t="n">
        <f aca="false">TRUNC(D736*$P$3,2)</f>
        <v>375.39</v>
      </c>
      <c r="F736" s="177" t="n">
        <f aca="false">TRUNC(IF(A736&lt;=$A$270,$D$270*$P$5,D736*$P$5),2)</f>
        <v>101.45</v>
      </c>
      <c r="G736" s="178" t="n">
        <f aca="false">TRUNC(IF(A736&lt;=$A$270,$D$270*$P$6,D736*$P$6),2)</f>
        <v>33.81</v>
      </c>
      <c r="H736" s="177" t="n">
        <f aca="false">TRUNC($P$9,2)</f>
        <v>2.29</v>
      </c>
      <c r="I736" s="177" t="n">
        <f aca="false">TRUNC(IF(A736&lt;$A$427,$D$427*$R$10+$P$10,IF(A736&gt;$A$782,$D$782*$R$10+$P$10,D736*$R$10+$P$10)),2)</f>
        <v>112.12</v>
      </c>
      <c r="J736" s="174" t="n">
        <f aca="false">TRUNC(IF(A736&lt;$A$427,($D$427*$R$11)+$P$11,IF(A736&gt;$A$782,$D$782*$R$11+$P$11,D736*$R$11+$P$11)),2)</f>
        <v>285.79</v>
      </c>
      <c r="K736" s="176" t="n">
        <f aca="false">TRUNC(IF(A736&lt;$A$427,$D$427*$R$12+$P$12,IF(A736&gt;$A$782,$D$782*$R$12+$P$12,D736*$R$12+$P$12)),2)</f>
        <v>207.48</v>
      </c>
      <c r="L736" s="179" t="n">
        <f aca="false">B736</f>
        <v>833</v>
      </c>
      <c r="M736" s="180" t="n">
        <f aca="false">A736</f>
        <v>687</v>
      </c>
      <c r="N736" s="181" t="n">
        <f aca="false">B736</f>
        <v>833</v>
      </c>
      <c r="O736" s="182" t="n">
        <f aca="false">A736</f>
        <v>687</v>
      </c>
      <c r="P736" s="24"/>
      <c r="Q736" s="196"/>
      <c r="R736" s="197"/>
      <c r="U736" s="171"/>
    </row>
    <row r="737" customFormat="false" ht="15.75" hidden="false" customHeight="true" outlineLevel="0" collapsed="false">
      <c r="A737" s="156" t="n">
        <v>688</v>
      </c>
      <c r="B737" s="157" t="n">
        <v>834</v>
      </c>
      <c r="C737" s="158" t="n">
        <f aca="false">ROUND($P$1*A737,2)</f>
        <v>40642.5</v>
      </c>
      <c r="D737" s="159" t="n">
        <f aca="false">TRUNC(C737/12,2)</f>
        <v>3386.87</v>
      </c>
      <c r="E737" s="160" t="n">
        <f aca="false">TRUNC(D737*$P$3,2)</f>
        <v>375.94</v>
      </c>
      <c r="F737" s="161" t="n">
        <f aca="false">TRUNC(IF(A737&lt;=$A$270,$D$270*$P$5,D737*$P$5),2)</f>
        <v>101.6</v>
      </c>
      <c r="G737" s="162" t="n">
        <f aca="false">TRUNC(IF(A737&lt;=$A$270,$D$270*$P$6,D737*$P$6),2)</f>
        <v>33.86</v>
      </c>
      <c r="H737" s="161" t="n">
        <f aca="false">TRUNC($P$9,2)</f>
        <v>2.29</v>
      </c>
      <c r="I737" s="161" t="n">
        <f aca="false">TRUNC(IF(A737&lt;$A$427,$D$427*$R$10+$P$10,IF(A737&gt;$A$782,$D$782*$R$10+$P$10,D737*$R$10+$P$10)),2)</f>
        <v>112.27</v>
      </c>
      <c r="J737" s="158" t="n">
        <f aca="false">TRUNC(IF(A737&lt;$A$427,($D$427*$R$11)+$P$11,IF(A737&gt;$A$782,$D$782*$R$11+$P$11,D737*$R$11+$P$11)),2)</f>
        <v>286.18</v>
      </c>
      <c r="K737" s="160" t="n">
        <f aca="false">TRUNC(IF(A737&lt;$A$427,$D$427*$R$12+$P$12,IF(A737&gt;$A$782,$D$782*$R$12+$P$12,D737*$R$12+$P$12)),2)</f>
        <v>207.78</v>
      </c>
      <c r="L737" s="163" t="n">
        <f aca="false">B737</f>
        <v>834</v>
      </c>
      <c r="M737" s="164" t="n">
        <f aca="false">A737</f>
        <v>688</v>
      </c>
      <c r="N737" s="165" t="n">
        <f aca="false">B737</f>
        <v>834</v>
      </c>
      <c r="O737" s="166" t="n">
        <f aca="false">A737</f>
        <v>688</v>
      </c>
      <c r="P737" s="24"/>
      <c r="Q737" s="196"/>
      <c r="R737" s="197"/>
      <c r="U737" s="171"/>
    </row>
    <row r="738" customFormat="false" ht="15.75" hidden="false" customHeight="true" outlineLevel="0" collapsed="false">
      <c r="A738" s="172" t="n">
        <v>689</v>
      </c>
      <c r="B738" s="173" t="n">
        <v>835</v>
      </c>
      <c r="C738" s="174" t="n">
        <f aca="false">ROUND($P$1*A738,2)</f>
        <v>40701.57</v>
      </c>
      <c r="D738" s="175" t="n">
        <f aca="false">TRUNC(C738/12,2)</f>
        <v>3391.79</v>
      </c>
      <c r="E738" s="176" t="n">
        <f aca="false">TRUNC(D738*$P$3,2)</f>
        <v>376.48</v>
      </c>
      <c r="F738" s="177" t="n">
        <f aca="false">TRUNC(IF(A738&lt;=$A$270,$D$270*$P$5,D738*$P$5),2)</f>
        <v>101.75</v>
      </c>
      <c r="G738" s="178" t="n">
        <f aca="false">TRUNC(IF(A738&lt;=$A$270,$D$270*$P$6,D738*$P$6),2)</f>
        <v>33.91</v>
      </c>
      <c r="H738" s="177" t="n">
        <f aca="false">TRUNC($P$9,2)</f>
        <v>2.29</v>
      </c>
      <c r="I738" s="177" t="n">
        <f aca="false">TRUNC(IF(A738&lt;$A$427,$D$427*$R$10+$P$10,IF(A738&gt;$A$782,$D$782*$R$10+$P$10,D738*$R$10+$P$10)),2)</f>
        <v>112.42</v>
      </c>
      <c r="J738" s="174" t="n">
        <f aca="false">TRUNC(IF(A738&lt;$A$427,($D$427*$R$11)+$P$11,IF(A738&gt;$A$782,$D$782*$R$11+$P$11,D738*$R$11+$P$11)),2)</f>
        <v>286.58</v>
      </c>
      <c r="K738" s="176" t="n">
        <f aca="false">TRUNC(IF(A738&lt;$A$427,$D$427*$R$12+$P$12,IF(A738&gt;$A$782,$D$782*$R$12+$P$12,D738*$R$12+$P$12)),2)</f>
        <v>208.07</v>
      </c>
      <c r="L738" s="179" t="n">
        <f aca="false">B738</f>
        <v>835</v>
      </c>
      <c r="M738" s="180" t="n">
        <f aca="false">A738</f>
        <v>689</v>
      </c>
      <c r="N738" s="181" t="n">
        <f aca="false">B738</f>
        <v>835</v>
      </c>
      <c r="O738" s="182" t="n">
        <f aca="false">A738</f>
        <v>689</v>
      </c>
      <c r="P738" s="24"/>
      <c r="Q738" s="196"/>
      <c r="R738" s="197"/>
      <c r="U738" s="171"/>
    </row>
    <row r="739" customFormat="false" ht="15.75" hidden="false" customHeight="true" outlineLevel="0" collapsed="false">
      <c r="A739" s="156" t="n">
        <v>690</v>
      </c>
      <c r="B739" s="157" t="n">
        <v>836</v>
      </c>
      <c r="C739" s="158" t="n">
        <f aca="false">ROUND($P$1*A739,2)</f>
        <v>40760.65</v>
      </c>
      <c r="D739" s="159" t="n">
        <f aca="false">TRUNC(C739/12,2)</f>
        <v>3396.72</v>
      </c>
      <c r="E739" s="160" t="n">
        <f aca="false">TRUNC(D739*$P$3,2)</f>
        <v>377.03</v>
      </c>
      <c r="F739" s="161" t="n">
        <f aca="false">TRUNC(IF(A739&lt;=$A$270,$D$270*$P$5,D739*$P$5),2)</f>
        <v>101.9</v>
      </c>
      <c r="G739" s="162" t="n">
        <f aca="false">TRUNC(IF(A739&lt;=$A$270,$D$270*$P$6,D739*$P$6),2)</f>
        <v>33.96</v>
      </c>
      <c r="H739" s="161" t="n">
        <f aca="false">TRUNC($P$9,2)</f>
        <v>2.29</v>
      </c>
      <c r="I739" s="161" t="n">
        <f aca="false">TRUNC(IF(A739&lt;$A$427,$D$427*$R$10+$P$10,IF(A739&gt;$A$782,$D$782*$R$10+$P$10,D739*$R$10+$P$10)),2)</f>
        <v>112.57</v>
      </c>
      <c r="J739" s="158" t="n">
        <f aca="false">TRUNC(IF(A739&lt;$A$427,($D$427*$R$11)+$P$11,IF(A739&gt;$A$782,$D$782*$R$11+$P$11,D739*$R$11+$P$11)),2)</f>
        <v>286.97</v>
      </c>
      <c r="K739" s="160" t="n">
        <f aca="false">TRUNC(IF(A739&lt;$A$427,$D$427*$R$12+$P$12,IF(A739&gt;$A$782,$D$782*$R$12+$P$12,D739*$R$12+$P$12)),2)</f>
        <v>208.37</v>
      </c>
      <c r="L739" s="163" t="n">
        <f aca="false">B739</f>
        <v>836</v>
      </c>
      <c r="M739" s="164" t="n">
        <f aca="false">A739</f>
        <v>690</v>
      </c>
      <c r="N739" s="165" t="n">
        <f aca="false">B739</f>
        <v>836</v>
      </c>
      <c r="O739" s="166" t="n">
        <f aca="false">A739</f>
        <v>690</v>
      </c>
      <c r="P739" s="24"/>
      <c r="Q739" s="196"/>
      <c r="R739" s="197"/>
      <c r="U739" s="171"/>
    </row>
    <row r="740" customFormat="false" ht="15.75" hidden="false" customHeight="true" outlineLevel="0" collapsed="false">
      <c r="A740" s="172" t="n">
        <v>690</v>
      </c>
      <c r="B740" s="173" t="n">
        <v>837</v>
      </c>
      <c r="C740" s="174" t="n">
        <f aca="false">ROUND($P$1*A740,2)</f>
        <v>40760.65</v>
      </c>
      <c r="D740" s="175" t="n">
        <f aca="false">TRUNC(C740/12,2)</f>
        <v>3396.72</v>
      </c>
      <c r="E740" s="176" t="n">
        <f aca="false">TRUNC(D740*$P$3,2)</f>
        <v>377.03</v>
      </c>
      <c r="F740" s="177" t="n">
        <f aca="false">TRUNC(IF(A740&lt;=$A$270,$D$270*$P$5,D740*$P$5),2)</f>
        <v>101.9</v>
      </c>
      <c r="G740" s="178" t="n">
        <f aca="false">TRUNC(IF(A740&lt;=$A$270,$D$270*$P$6,D740*$P$6),2)</f>
        <v>33.96</v>
      </c>
      <c r="H740" s="177" t="n">
        <f aca="false">TRUNC($P$9,2)</f>
        <v>2.29</v>
      </c>
      <c r="I740" s="177" t="n">
        <f aca="false">TRUNC(IF(A740&lt;$A$427,$D$427*$R$10+$P$10,IF(A740&gt;$A$782,$D$782*$R$10+$P$10,D740*$R$10+$P$10)),2)</f>
        <v>112.57</v>
      </c>
      <c r="J740" s="174" t="n">
        <f aca="false">TRUNC(IF(A740&lt;$A$427,($D$427*$R$11)+$P$11,IF(A740&gt;$A$782,$D$782*$R$11+$P$11,D740*$R$11+$P$11)),2)</f>
        <v>286.97</v>
      </c>
      <c r="K740" s="176" t="n">
        <f aca="false">TRUNC(IF(A740&lt;$A$427,$D$427*$R$12+$P$12,IF(A740&gt;$A$782,$D$782*$R$12+$P$12,D740*$R$12+$P$12)),2)</f>
        <v>208.37</v>
      </c>
      <c r="L740" s="179" t="n">
        <f aca="false">B740</f>
        <v>837</v>
      </c>
      <c r="M740" s="180" t="n">
        <f aca="false">A740</f>
        <v>690</v>
      </c>
      <c r="N740" s="181" t="n">
        <f aca="false">B740</f>
        <v>837</v>
      </c>
      <c r="O740" s="182" t="n">
        <f aca="false">A740</f>
        <v>690</v>
      </c>
      <c r="P740" s="24"/>
      <c r="Q740" s="196"/>
      <c r="R740" s="197"/>
      <c r="U740" s="171"/>
    </row>
    <row r="741" customFormat="false" ht="15.75" hidden="false" customHeight="true" outlineLevel="0" collapsed="false">
      <c r="A741" s="156" t="n">
        <v>691</v>
      </c>
      <c r="B741" s="157" t="n">
        <v>838</v>
      </c>
      <c r="C741" s="158" t="n">
        <f aca="false">ROUND($P$1*A741,2)</f>
        <v>40819.72</v>
      </c>
      <c r="D741" s="159" t="n">
        <f aca="false">TRUNC(C741/12,2)</f>
        <v>3401.64</v>
      </c>
      <c r="E741" s="160" t="n">
        <f aca="false">TRUNC(D741*$P$3,2)</f>
        <v>377.58</v>
      </c>
      <c r="F741" s="161" t="n">
        <f aca="false">TRUNC(IF(A741&lt;=$A$270,$D$270*$P$5,D741*$P$5),2)</f>
        <v>102.04</v>
      </c>
      <c r="G741" s="162" t="n">
        <f aca="false">TRUNC(IF(A741&lt;=$A$270,$D$270*$P$6,D741*$P$6),2)</f>
        <v>34.01</v>
      </c>
      <c r="H741" s="161" t="n">
        <f aca="false">TRUNC($P$9,2)</f>
        <v>2.29</v>
      </c>
      <c r="I741" s="161" t="n">
        <f aca="false">TRUNC(IF(A741&lt;$A$427,$D$427*$R$10+$P$10,IF(A741&gt;$A$782,$D$782*$R$10+$P$10,D741*$R$10+$P$10)),2)</f>
        <v>112.71</v>
      </c>
      <c r="J741" s="158" t="n">
        <f aca="false">TRUNC(IF(A741&lt;$A$427,($D$427*$R$11)+$P$11,IF(A741&gt;$A$782,$D$782*$R$11+$P$11,D741*$R$11+$P$11)),2)</f>
        <v>287.37</v>
      </c>
      <c r="K741" s="160" t="n">
        <f aca="false">TRUNC(IF(A741&lt;$A$427,$D$427*$R$12+$P$12,IF(A741&gt;$A$782,$D$782*$R$12+$P$12,D741*$R$12+$P$12)),2)</f>
        <v>208.66</v>
      </c>
      <c r="L741" s="163" t="n">
        <f aca="false">B741</f>
        <v>838</v>
      </c>
      <c r="M741" s="164" t="n">
        <f aca="false">A741</f>
        <v>691</v>
      </c>
      <c r="N741" s="165" t="n">
        <f aca="false">B741</f>
        <v>838</v>
      </c>
      <c r="O741" s="166" t="n">
        <f aca="false">A741</f>
        <v>691</v>
      </c>
      <c r="P741" s="24"/>
      <c r="Q741" s="196"/>
      <c r="R741" s="197"/>
      <c r="U741" s="171"/>
    </row>
    <row r="742" customFormat="false" ht="15.75" hidden="false" customHeight="true" outlineLevel="0" collapsed="false">
      <c r="A742" s="172" t="n">
        <v>692</v>
      </c>
      <c r="B742" s="173" t="n">
        <v>839</v>
      </c>
      <c r="C742" s="174" t="n">
        <f aca="false">ROUND($P$1*A742,2)</f>
        <v>40878.79</v>
      </c>
      <c r="D742" s="175" t="n">
        <f aca="false">TRUNC(C742/12,2)</f>
        <v>3406.56</v>
      </c>
      <c r="E742" s="176" t="n">
        <f aca="false">TRUNC(D742*$P$3,2)</f>
        <v>378.12</v>
      </c>
      <c r="F742" s="177" t="n">
        <f aca="false">TRUNC(IF(A742&lt;=$A$270,$D$270*$P$5,D742*$P$5),2)</f>
        <v>102.19</v>
      </c>
      <c r="G742" s="178" t="n">
        <f aca="false">TRUNC(IF(A742&lt;=$A$270,$D$270*$P$6,D742*$P$6),2)</f>
        <v>34.06</v>
      </c>
      <c r="H742" s="177" t="n">
        <f aca="false">TRUNC($P$9,2)</f>
        <v>2.29</v>
      </c>
      <c r="I742" s="177" t="n">
        <f aca="false">TRUNC(IF(A742&lt;$A$427,$D$427*$R$10+$P$10,IF(A742&gt;$A$782,$D$782*$R$10+$P$10,D742*$R$10+$P$10)),2)</f>
        <v>112.86</v>
      </c>
      <c r="J742" s="174" t="n">
        <f aca="false">TRUNC(IF(A742&lt;$A$427,($D$427*$R$11)+$P$11,IF(A742&gt;$A$782,$D$782*$R$11+$P$11,D742*$R$11+$P$11)),2)</f>
        <v>287.76</v>
      </c>
      <c r="K742" s="176" t="n">
        <f aca="false">TRUNC(IF(A742&lt;$A$427,$D$427*$R$12+$P$12,IF(A742&gt;$A$782,$D$782*$R$12+$P$12,D742*$R$12+$P$12)),2)</f>
        <v>208.96</v>
      </c>
      <c r="L742" s="179" t="n">
        <f aca="false">B742</f>
        <v>839</v>
      </c>
      <c r="M742" s="180" t="n">
        <f aca="false">A742</f>
        <v>692</v>
      </c>
      <c r="N742" s="181" t="n">
        <f aca="false">B742</f>
        <v>839</v>
      </c>
      <c r="O742" s="182" t="n">
        <f aca="false">A742</f>
        <v>692</v>
      </c>
      <c r="P742" s="24"/>
      <c r="Q742" s="196"/>
      <c r="R742" s="197"/>
      <c r="U742" s="171"/>
    </row>
    <row r="743" customFormat="false" ht="15.75" hidden="false" customHeight="true" outlineLevel="0" collapsed="false">
      <c r="A743" s="156" t="n">
        <v>692</v>
      </c>
      <c r="B743" s="157" t="n">
        <v>840</v>
      </c>
      <c r="C743" s="158" t="n">
        <f aca="false">ROUND($P$1*A743,2)</f>
        <v>40878.79</v>
      </c>
      <c r="D743" s="159" t="n">
        <f aca="false">TRUNC(C743/12,2)</f>
        <v>3406.56</v>
      </c>
      <c r="E743" s="160" t="n">
        <f aca="false">TRUNC(D743*$P$3,2)</f>
        <v>378.12</v>
      </c>
      <c r="F743" s="161" t="n">
        <f aca="false">TRUNC(IF(A743&lt;=$A$270,$D$270*$P$5,D743*$P$5),2)</f>
        <v>102.19</v>
      </c>
      <c r="G743" s="162" t="n">
        <f aca="false">TRUNC(IF(A743&lt;=$A$270,$D$270*$P$6,D743*$P$6),2)</f>
        <v>34.06</v>
      </c>
      <c r="H743" s="161" t="n">
        <f aca="false">TRUNC($P$9,2)</f>
        <v>2.29</v>
      </c>
      <c r="I743" s="161" t="n">
        <f aca="false">TRUNC(IF(A743&lt;$A$427,$D$427*$R$10+$P$10,IF(A743&gt;$A$782,$D$782*$R$10+$P$10,D743*$R$10+$P$10)),2)</f>
        <v>112.86</v>
      </c>
      <c r="J743" s="158" t="n">
        <f aca="false">TRUNC(IF(A743&lt;$A$427,($D$427*$R$11)+$P$11,IF(A743&gt;$A$782,$D$782*$R$11+$P$11,D743*$R$11+$P$11)),2)</f>
        <v>287.76</v>
      </c>
      <c r="K743" s="160" t="n">
        <f aca="false">TRUNC(IF(A743&lt;$A$427,$D$427*$R$12+$P$12,IF(A743&gt;$A$782,$D$782*$R$12+$P$12,D743*$R$12+$P$12)),2)</f>
        <v>208.96</v>
      </c>
      <c r="L743" s="163" t="n">
        <f aca="false">B743</f>
        <v>840</v>
      </c>
      <c r="M743" s="164" t="n">
        <f aca="false">A743</f>
        <v>692</v>
      </c>
      <c r="N743" s="165" t="n">
        <f aca="false">B743</f>
        <v>840</v>
      </c>
      <c r="O743" s="166" t="n">
        <f aca="false">A743</f>
        <v>692</v>
      </c>
      <c r="P743" s="24"/>
      <c r="Q743" s="196"/>
      <c r="R743" s="197"/>
      <c r="U743" s="171"/>
    </row>
    <row r="744" customFormat="false" ht="15.75" hidden="false" customHeight="true" outlineLevel="0" collapsed="false">
      <c r="A744" s="172" t="n">
        <v>693</v>
      </c>
      <c r="B744" s="173" t="n">
        <v>841</v>
      </c>
      <c r="C744" s="174" t="n">
        <f aca="false">ROUND($P$1*A744,2)</f>
        <v>40937.87</v>
      </c>
      <c r="D744" s="175" t="n">
        <f aca="false">TRUNC(C744/12,2)</f>
        <v>3411.48</v>
      </c>
      <c r="E744" s="176" t="n">
        <f aca="false">TRUNC(D744*$P$3,2)</f>
        <v>378.67</v>
      </c>
      <c r="F744" s="177" t="n">
        <f aca="false">TRUNC(IF(A744&lt;=$A$270,$D$270*$P$5,D744*$P$5),2)</f>
        <v>102.34</v>
      </c>
      <c r="G744" s="178" t="n">
        <f aca="false">TRUNC(IF(A744&lt;=$A$270,$D$270*$P$6,D744*$P$6),2)</f>
        <v>34.11</v>
      </c>
      <c r="H744" s="177" t="n">
        <f aca="false">TRUNC($P$9,2)</f>
        <v>2.29</v>
      </c>
      <c r="I744" s="177" t="n">
        <f aca="false">TRUNC(IF(A744&lt;$A$427,$D$427*$R$10+$P$10,IF(A744&gt;$A$782,$D$782*$R$10+$P$10,D744*$R$10+$P$10)),2)</f>
        <v>113.01</v>
      </c>
      <c r="J744" s="174" t="n">
        <f aca="false">TRUNC(IF(A744&lt;$A$427,($D$427*$R$11)+$P$11,IF(A744&gt;$A$782,$D$782*$R$11+$P$11,D744*$R$11+$P$11)),2)</f>
        <v>288.15</v>
      </c>
      <c r="K744" s="176" t="n">
        <f aca="false">TRUNC(IF(A744&lt;$A$427,$D$427*$R$12+$P$12,IF(A744&gt;$A$782,$D$782*$R$12+$P$12,D744*$R$12+$P$12)),2)</f>
        <v>209.25</v>
      </c>
      <c r="L744" s="179" t="n">
        <f aca="false">B744</f>
        <v>841</v>
      </c>
      <c r="M744" s="180" t="n">
        <f aca="false">A744</f>
        <v>693</v>
      </c>
      <c r="N744" s="181" t="n">
        <f aca="false">B744</f>
        <v>841</v>
      </c>
      <c r="O744" s="182" t="n">
        <f aca="false">A744</f>
        <v>693</v>
      </c>
      <c r="P744" s="24"/>
      <c r="Q744" s="196"/>
      <c r="R744" s="197"/>
      <c r="U744" s="171"/>
    </row>
    <row r="745" customFormat="false" ht="15.75" hidden="false" customHeight="true" outlineLevel="0" collapsed="false">
      <c r="A745" s="156" t="n">
        <v>694</v>
      </c>
      <c r="B745" s="157" t="n">
        <v>842</v>
      </c>
      <c r="C745" s="158" t="n">
        <f aca="false">ROUND($P$1*A745,2)</f>
        <v>40996.94</v>
      </c>
      <c r="D745" s="159" t="n">
        <f aca="false">TRUNC(C745/12,2)</f>
        <v>3416.41</v>
      </c>
      <c r="E745" s="160" t="n">
        <f aca="false">TRUNC(D745*$P$3,2)</f>
        <v>379.22</v>
      </c>
      <c r="F745" s="161" t="n">
        <f aca="false">TRUNC(IF(A745&lt;=$A$270,$D$270*$P$5,D745*$P$5),2)</f>
        <v>102.49</v>
      </c>
      <c r="G745" s="162" t="n">
        <f aca="false">TRUNC(IF(A745&lt;=$A$270,$D$270*$P$6,D745*$P$6),2)</f>
        <v>34.16</v>
      </c>
      <c r="H745" s="161" t="n">
        <f aca="false">TRUNC($P$9,2)</f>
        <v>2.29</v>
      </c>
      <c r="I745" s="161" t="n">
        <f aca="false">TRUNC(IF(A745&lt;$A$427,$D$427*$R$10+$P$10,IF(A745&gt;$A$782,$D$782*$R$10+$P$10,D745*$R$10+$P$10)),2)</f>
        <v>113.16</v>
      </c>
      <c r="J745" s="158" t="n">
        <f aca="false">TRUNC(IF(A745&lt;$A$427,($D$427*$R$11)+$P$11,IF(A745&gt;$A$782,$D$782*$R$11+$P$11,D745*$R$11+$P$11)),2)</f>
        <v>288.55</v>
      </c>
      <c r="K745" s="160" t="n">
        <f aca="false">TRUNC(IF(A745&lt;$A$427,$D$427*$R$12+$P$12,IF(A745&gt;$A$782,$D$782*$R$12+$P$12,D745*$R$12+$P$12)),2)</f>
        <v>209.55</v>
      </c>
      <c r="L745" s="163" t="n">
        <f aca="false">B745</f>
        <v>842</v>
      </c>
      <c r="M745" s="164" t="n">
        <f aca="false">A745</f>
        <v>694</v>
      </c>
      <c r="N745" s="165" t="n">
        <f aca="false">B745</f>
        <v>842</v>
      </c>
      <c r="O745" s="166" t="n">
        <f aca="false">A745</f>
        <v>694</v>
      </c>
      <c r="P745" s="24"/>
      <c r="Q745" s="196"/>
      <c r="R745" s="197"/>
      <c r="U745" s="171"/>
    </row>
    <row r="746" customFormat="false" ht="15.75" hidden="false" customHeight="true" outlineLevel="0" collapsed="false">
      <c r="A746" s="172" t="n">
        <v>695</v>
      </c>
      <c r="B746" s="173" t="n">
        <v>843</v>
      </c>
      <c r="C746" s="174" t="n">
        <f aca="false">ROUND($P$1*A746,2)</f>
        <v>41056.01</v>
      </c>
      <c r="D746" s="175" t="n">
        <f aca="false">TRUNC(C746/12,2)</f>
        <v>3421.33</v>
      </c>
      <c r="E746" s="176" t="n">
        <f aca="false">TRUNC(D746*$P$3,2)</f>
        <v>379.76</v>
      </c>
      <c r="F746" s="177" t="n">
        <f aca="false">TRUNC(IF(A746&lt;=$A$270,$D$270*$P$5,D746*$P$5),2)</f>
        <v>102.63</v>
      </c>
      <c r="G746" s="178" t="n">
        <f aca="false">TRUNC(IF(A746&lt;=$A$270,$D$270*$P$6,D746*$P$6),2)</f>
        <v>34.21</v>
      </c>
      <c r="H746" s="177" t="n">
        <f aca="false">TRUNC($P$9,2)</f>
        <v>2.29</v>
      </c>
      <c r="I746" s="177" t="n">
        <f aca="false">TRUNC(IF(A746&lt;$A$427,$D$427*$R$10+$P$10,IF(A746&gt;$A$782,$D$782*$R$10+$P$10,D746*$R$10+$P$10)),2)</f>
        <v>113.3</v>
      </c>
      <c r="J746" s="174" t="n">
        <f aca="false">TRUNC(IF(A746&lt;$A$427,($D$427*$R$11)+$P$11,IF(A746&gt;$A$782,$D$782*$R$11+$P$11,D746*$R$11+$P$11)),2)</f>
        <v>288.94</v>
      </c>
      <c r="K746" s="176" t="n">
        <f aca="false">TRUNC(IF(A746&lt;$A$427,$D$427*$R$12+$P$12,IF(A746&gt;$A$782,$D$782*$R$12+$P$12,D746*$R$12+$P$12)),2)</f>
        <v>209.84</v>
      </c>
      <c r="L746" s="179" t="n">
        <f aca="false">B746</f>
        <v>843</v>
      </c>
      <c r="M746" s="180" t="n">
        <f aca="false">A746</f>
        <v>695</v>
      </c>
      <c r="N746" s="181" t="n">
        <f aca="false">B746</f>
        <v>843</v>
      </c>
      <c r="O746" s="182" t="n">
        <f aca="false">A746</f>
        <v>695</v>
      </c>
      <c r="P746" s="24"/>
      <c r="Q746" s="196"/>
      <c r="R746" s="197"/>
      <c r="U746" s="171"/>
    </row>
    <row r="747" customFormat="false" ht="15.75" hidden="false" customHeight="true" outlineLevel="0" collapsed="false">
      <c r="A747" s="156" t="n">
        <v>695</v>
      </c>
      <c r="B747" s="157" t="n">
        <v>844</v>
      </c>
      <c r="C747" s="158" t="n">
        <f aca="false">ROUND($P$1*A747,2)</f>
        <v>41056.01</v>
      </c>
      <c r="D747" s="159" t="n">
        <f aca="false">TRUNC(C747/12,2)</f>
        <v>3421.33</v>
      </c>
      <c r="E747" s="160" t="n">
        <f aca="false">TRUNC(D747*$P$3,2)</f>
        <v>379.76</v>
      </c>
      <c r="F747" s="161" t="n">
        <f aca="false">TRUNC(IF(A747&lt;=$A$270,$D$270*$P$5,D747*$P$5),2)</f>
        <v>102.63</v>
      </c>
      <c r="G747" s="162" t="n">
        <f aca="false">TRUNC(IF(A747&lt;=$A$270,$D$270*$P$6,D747*$P$6),2)</f>
        <v>34.21</v>
      </c>
      <c r="H747" s="161" t="n">
        <f aca="false">TRUNC($P$9,2)</f>
        <v>2.29</v>
      </c>
      <c r="I747" s="161" t="n">
        <f aca="false">TRUNC(IF(A747&lt;$A$427,$D$427*$R$10+$P$10,IF(A747&gt;$A$782,$D$782*$R$10+$P$10,D747*$R$10+$P$10)),2)</f>
        <v>113.3</v>
      </c>
      <c r="J747" s="158" t="n">
        <f aca="false">TRUNC(IF(A747&lt;$A$427,($D$427*$R$11)+$P$11,IF(A747&gt;$A$782,$D$782*$R$11+$P$11,D747*$R$11+$P$11)),2)</f>
        <v>288.94</v>
      </c>
      <c r="K747" s="160" t="n">
        <f aca="false">TRUNC(IF(A747&lt;$A$427,$D$427*$R$12+$P$12,IF(A747&gt;$A$782,$D$782*$R$12+$P$12,D747*$R$12+$P$12)),2)</f>
        <v>209.84</v>
      </c>
      <c r="L747" s="163" t="n">
        <f aca="false">B747</f>
        <v>844</v>
      </c>
      <c r="M747" s="164" t="n">
        <f aca="false">A747</f>
        <v>695</v>
      </c>
      <c r="N747" s="165" t="n">
        <f aca="false">B747</f>
        <v>844</v>
      </c>
      <c r="O747" s="166" t="n">
        <f aca="false">A747</f>
        <v>695</v>
      </c>
      <c r="P747" s="24"/>
      <c r="Q747" s="196"/>
      <c r="R747" s="197"/>
      <c r="U747" s="171"/>
    </row>
    <row r="748" customFormat="false" ht="15.75" hidden="false" customHeight="true" outlineLevel="0" collapsed="false">
      <c r="A748" s="172" t="n">
        <v>696</v>
      </c>
      <c r="B748" s="173" t="n">
        <v>845</v>
      </c>
      <c r="C748" s="174" t="n">
        <f aca="false">ROUND($P$1*A748,2)</f>
        <v>41115.09</v>
      </c>
      <c r="D748" s="175" t="n">
        <f aca="false">TRUNC(C748/12,2)</f>
        <v>3426.25</v>
      </c>
      <c r="E748" s="176" t="n">
        <f aca="false">TRUNC(D748*$P$3,2)</f>
        <v>380.31</v>
      </c>
      <c r="F748" s="177" t="n">
        <f aca="false">TRUNC(IF(A748&lt;=$A$270,$D$270*$P$5,D748*$P$5),2)</f>
        <v>102.78</v>
      </c>
      <c r="G748" s="178" t="n">
        <f aca="false">TRUNC(IF(A748&lt;=$A$270,$D$270*$P$6,D748*$P$6),2)</f>
        <v>34.26</v>
      </c>
      <c r="H748" s="177" t="n">
        <f aca="false">TRUNC($P$9,2)</f>
        <v>2.29</v>
      </c>
      <c r="I748" s="177" t="n">
        <f aca="false">TRUNC(IF(A748&lt;$A$427,$D$427*$R$10+$P$10,IF(A748&gt;$A$782,$D$782*$R$10+$P$10,D748*$R$10+$P$10)),2)</f>
        <v>113.45</v>
      </c>
      <c r="J748" s="174" t="n">
        <f aca="false">TRUNC(IF(A748&lt;$A$427,($D$427*$R$11)+$P$11,IF(A748&gt;$A$782,$D$782*$R$11+$P$11,D748*$R$11+$P$11)),2)</f>
        <v>289.34</v>
      </c>
      <c r="K748" s="176" t="n">
        <f aca="false">TRUNC(IF(A748&lt;$A$427,$D$427*$R$12+$P$12,IF(A748&gt;$A$782,$D$782*$R$12+$P$12,D748*$R$12+$P$12)),2)</f>
        <v>210.14</v>
      </c>
      <c r="L748" s="179" t="n">
        <f aca="false">B748</f>
        <v>845</v>
      </c>
      <c r="M748" s="180" t="n">
        <f aca="false">A748</f>
        <v>696</v>
      </c>
      <c r="N748" s="181" t="n">
        <f aca="false">B748</f>
        <v>845</v>
      </c>
      <c r="O748" s="182" t="n">
        <f aca="false">A748</f>
        <v>696</v>
      </c>
      <c r="P748" s="24"/>
      <c r="Q748" s="196"/>
      <c r="R748" s="197"/>
      <c r="U748" s="171"/>
    </row>
    <row r="749" customFormat="false" ht="15.75" hidden="false" customHeight="true" outlineLevel="0" collapsed="false">
      <c r="A749" s="156" t="n">
        <v>697</v>
      </c>
      <c r="B749" s="157" t="n">
        <v>846</v>
      </c>
      <c r="C749" s="158" t="n">
        <f aca="false">ROUND($P$1*A749,2)</f>
        <v>41174.16</v>
      </c>
      <c r="D749" s="159" t="n">
        <f aca="false">TRUNC(C749/12,2)</f>
        <v>3431.18</v>
      </c>
      <c r="E749" s="160" t="n">
        <f aca="false">TRUNC(D749*$P$3,2)</f>
        <v>380.86</v>
      </c>
      <c r="F749" s="161" t="n">
        <f aca="false">TRUNC(IF(A749&lt;=$A$270,$D$270*$P$5,D749*$P$5),2)</f>
        <v>102.93</v>
      </c>
      <c r="G749" s="162" t="n">
        <f aca="false">TRUNC(IF(A749&lt;=$A$270,$D$270*$P$6,D749*$P$6),2)</f>
        <v>34.31</v>
      </c>
      <c r="H749" s="161" t="n">
        <f aca="false">TRUNC($P$9,2)</f>
        <v>2.29</v>
      </c>
      <c r="I749" s="161" t="n">
        <f aca="false">TRUNC(IF(A749&lt;$A$427,$D$427*$R$10+$P$10,IF(A749&gt;$A$782,$D$782*$R$10+$P$10,D749*$R$10+$P$10)),2)</f>
        <v>113.6</v>
      </c>
      <c r="J749" s="158" t="n">
        <f aca="false">TRUNC(IF(A749&lt;$A$427,($D$427*$R$11)+$P$11,IF(A749&gt;$A$782,$D$782*$R$11+$P$11,D749*$R$11+$P$11)),2)</f>
        <v>289.73</v>
      </c>
      <c r="K749" s="160" t="n">
        <f aca="false">TRUNC(IF(A749&lt;$A$427,$D$427*$R$12+$P$12,IF(A749&gt;$A$782,$D$782*$R$12+$P$12,D749*$R$12+$P$12)),2)</f>
        <v>210.44</v>
      </c>
      <c r="L749" s="163" t="n">
        <f aca="false">B749</f>
        <v>846</v>
      </c>
      <c r="M749" s="164" t="n">
        <f aca="false">A749</f>
        <v>697</v>
      </c>
      <c r="N749" s="165" t="n">
        <f aca="false">B749</f>
        <v>846</v>
      </c>
      <c r="O749" s="166" t="n">
        <f aca="false">A749</f>
        <v>697</v>
      </c>
      <c r="P749" s="24"/>
      <c r="Q749" s="196"/>
      <c r="R749" s="197"/>
      <c r="U749" s="171"/>
    </row>
    <row r="750" customFormat="false" ht="15.75" hidden="false" customHeight="true" outlineLevel="0" collapsed="false">
      <c r="A750" s="172" t="n">
        <v>698</v>
      </c>
      <c r="B750" s="173" t="n">
        <v>847</v>
      </c>
      <c r="C750" s="174" t="n">
        <f aca="false">ROUND($P$1*A750,2)</f>
        <v>41233.23</v>
      </c>
      <c r="D750" s="175" t="n">
        <f aca="false">TRUNC(C750/12,2)</f>
        <v>3436.1</v>
      </c>
      <c r="E750" s="176" t="n">
        <f aca="false">TRUNC(D750*$P$3,2)</f>
        <v>381.4</v>
      </c>
      <c r="F750" s="177" t="n">
        <f aca="false">TRUNC(IF(A750&lt;=$A$270,$D$270*$P$5,D750*$P$5),2)</f>
        <v>103.08</v>
      </c>
      <c r="G750" s="178" t="n">
        <f aca="false">TRUNC(IF(A750&lt;=$A$270,$D$270*$P$6,D750*$P$6),2)</f>
        <v>34.36</v>
      </c>
      <c r="H750" s="177" t="n">
        <f aca="false">TRUNC($P$9,2)</f>
        <v>2.29</v>
      </c>
      <c r="I750" s="177" t="n">
        <f aca="false">TRUNC(IF(A750&lt;$A$427,$D$427*$R$10+$P$10,IF(A750&gt;$A$782,$D$782*$R$10+$P$10,D750*$R$10+$P$10)),2)</f>
        <v>113.75</v>
      </c>
      <c r="J750" s="174" t="n">
        <f aca="false">TRUNC(IF(A750&lt;$A$427,($D$427*$R$11)+$P$11,IF(A750&gt;$A$782,$D$782*$R$11+$P$11,D750*$R$11+$P$11)),2)</f>
        <v>290.12</v>
      </c>
      <c r="K750" s="176" t="n">
        <f aca="false">TRUNC(IF(A750&lt;$A$427,$D$427*$R$12+$P$12,IF(A750&gt;$A$782,$D$782*$R$12+$P$12,D750*$R$12+$P$12)),2)</f>
        <v>210.73</v>
      </c>
      <c r="L750" s="179" t="n">
        <f aca="false">B750</f>
        <v>847</v>
      </c>
      <c r="M750" s="180" t="n">
        <f aca="false">A750</f>
        <v>698</v>
      </c>
      <c r="N750" s="181" t="n">
        <f aca="false">B750</f>
        <v>847</v>
      </c>
      <c r="O750" s="182" t="n">
        <f aca="false">A750</f>
        <v>698</v>
      </c>
      <c r="P750" s="24"/>
      <c r="Q750" s="196"/>
      <c r="R750" s="197"/>
      <c r="U750" s="171"/>
    </row>
    <row r="751" customFormat="false" ht="15.75" hidden="false" customHeight="true" outlineLevel="0" collapsed="false">
      <c r="A751" s="156" t="n">
        <v>698</v>
      </c>
      <c r="B751" s="157" t="n">
        <v>848</v>
      </c>
      <c r="C751" s="158" t="n">
        <f aca="false">ROUND($P$1*A751,2)</f>
        <v>41233.23</v>
      </c>
      <c r="D751" s="159" t="n">
        <f aca="false">TRUNC(C751/12,2)</f>
        <v>3436.1</v>
      </c>
      <c r="E751" s="160" t="n">
        <f aca="false">TRUNC(D751*$P$3,2)</f>
        <v>381.4</v>
      </c>
      <c r="F751" s="161" t="n">
        <f aca="false">TRUNC(IF(A751&lt;=$A$270,$D$270*$P$5,D751*$P$5),2)</f>
        <v>103.08</v>
      </c>
      <c r="G751" s="162" t="n">
        <f aca="false">TRUNC(IF(A751&lt;=$A$270,$D$270*$P$6,D751*$P$6),2)</f>
        <v>34.36</v>
      </c>
      <c r="H751" s="161" t="n">
        <f aca="false">TRUNC($P$9,2)</f>
        <v>2.29</v>
      </c>
      <c r="I751" s="161" t="n">
        <f aca="false">TRUNC(IF(A751&lt;$A$427,$D$427*$R$10+$P$10,IF(A751&gt;$A$782,$D$782*$R$10+$P$10,D751*$R$10+$P$10)),2)</f>
        <v>113.75</v>
      </c>
      <c r="J751" s="158" t="n">
        <f aca="false">TRUNC(IF(A751&lt;$A$427,($D$427*$R$11)+$P$11,IF(A751&gt;$A$782,$D$782*$R$11+$P$11,D751*$R$11+$P$11)),2)</f>
        <v>290.12</v>
      </c>
      <c r="K751" s="160" t="n">
        <f aca="false">TRUNC(IF(A751&lt;$A$427,$D$427*$R$12+$P$12,IF(A751&gt;$A$782,$D$782*$R$12+$P$12,D751*$R$12+$P$12)),2)</f>
        <v>210.73</v>
      </c>
      <c r="L751" s="163" t="n">
        <f aca="false">B751</f>
        <v>848</v>
      </c>
      <c r="M751" s="164" t="n">
        <f aca="false">A751</f>
        <v>698</v>
      </c>
      <c r="N751" s="165" t="n">
        <f aca="false">B751</f>
        <v>848</v>
      </c>
      <c r="O751" s="166" t="n">
        <f aca="false">A751</f>
        <v>698</v>
      </c>
      <c r="P751" s="24"/>
      <c r="Q751" s="196"/>
      <c r="R751" s="197"/>
      <c r="U751" s="171"/>
    </row>
    <row r="752" customFormat="false" ht="15.75" hidden="false" customHeight="true" outlineLevel="0" collapsed="false">
      <c r="A752" s="172" t="n">
        <v>699</v>
      </c>
      <c r="B752" s="173" t="n">
        <v>849</v>
      </c>
      <c r="C752" s="174" t="n">
        <f aca="false">ROUND($P$1*A752,2)</f>
        <v>41292.31</v>
      </c>
      <c r="D752" s="175" t="n">
        <f aca="false">TRUNC(C752/12,2)</f>
        <v>3441.02</v>
      </c>
      <c r="E752" s="176" t="n">
        <f aca="false">TRUNC(D752*$P$3,2)</f>
        <v>381.95</v>
      </c>
      <c r="F752" s="177" t="n">
        <f aca="false">TRUNC(IF(A752&lt;=$A$270,$D$270*$P$5,D752*$P$5),2)</f>
        <v>103.23</v>
      </c>
      <c r="G752" s="178" t="n">
        <f aca="false">TRUNC(IF(A752&lt;=$A$270,$D$270*$P$6,D752*$P$6),2)</f>
        <v>34.41</v>
      </c>
      <c r="H752" s="177" t="n">
        <f aca="false">TRUNC($P$9,2)</f>
        <v>2.29</v>
      </c>
      <c r="I752" s="177" t="n">
        <f aca="false">TRUNC(IF(A752&lt;$A$427,$D$427*$R$10+$P$10,IF(A752&gt;$A$782,$D$782*$R$10+$P$10,D752*$R$10+$P$10)),2)</f>
        <v>113.9</v>
      </c>
      <c r="J752" s="174" t="n">
        <f aca="false">TRUNC(IF(A752&lt;$A$427,($D$427*$R$11)+$P$11,IF(A752&gt;$A$782,$D$782*$R$11+$P$11,D752*$R$11+$P$11)),2)</f>
        <v>290.52</v>
      </c>
      <c r="K752" s="176" t="n">
        <f aca="false">TRUNC(IF(A752&lt;$A$427,$D$427*$R$12+$P$12,IF(A752&gt;$A$782,$D$782*$R$12+$P$12,D752*$R$12+$P$12)),2)</f>
        <v>211.03</v>
      </c>
      <c r="L752" s="179" t="n">
        <f aca="false">B752</f>
        <v>849</v>
      </c>
      <c r="M752" s="180" t="n">
        <f aca="false">A752</f>
        <v>699</v>
      </c>
      <c r="N752" s="181" t="n">
        <f aca="false">B752</f>
        <v>849</v>
      </c>
      <c r="O752" s="182" t="n">
        <f aca="false">A752</f>
        <v>699</v>
      </c>
      <c r="P752" s="24"/>
      <c r="Q752" s="196"/>
      <c r="R752" s="197"/>
      <c r="U752" s="171"/>
    </row>
    <row r="753" customFormat="false" ht="15.75" hidden="false" customHeight="true" outlineLevel="0" collapsed="false">
      <c r="A753" s="156" t="n">
        <v>700</v>
      </c>
      <c r="B753" s="157" t="n">
        <v>850</v>
      </c>
      <c r="C753" s="158" t="n">
        <f aca="false">ROUND($P$1*A753,2)</f>
        <v>41351.38</v>
      </c>
      <c r="D753" s="159" t="n">
        <f aca="false">TRUNC(C753/12,2)</f>
        <v>3445.94</v>
      </c>
      <c r="E753" s="160" t="n">
        <f aca="false">TRUNC(D753*$P$3,2)</f>
        <v>382.49</v>
      </c>
      <c r="F753" s="161" t="n">
        <f aca="false">TRUNC(IF(A753&lt;=$A$270,$D$270*$P$5,D753*$P$5),2)</f>
        <v>103.37</v>
      </c>
      <c r="G753" s="162" t="n">
        <f aca="false">TRUNC(IF(A753&lt;=$A$270,$D$270*$P$6,D753*$P$6),2)</f>
        <v>34.45</v>
      </c>
      <c r="H753" s="161" t="n">
        <f aca="false">TRUNC($P$9,2)</f>
        <v>2.29</v>
      </c>
      <c r="I753" s="161" t="n">
        <f aca="false">TRUNC(IF(A753&lt;$A$427,$D$427*$R$10+$P$10,IF(A753&gt;$A$782,$D$782*$R$10+$P$10,D753*$R$10+$P$10)),2)</f>
        <v>114.04</v>
      </c>
      <c r="J753" s="158" t="n">
        <f aca="false">TRUNC(IF(A753&lt;$A$427,($D$427*$R$11)+$P$11,IF(A753&gt;$A$782,$D$782*$R$11+$P$11,D753*$R$11+$P$11)),2)</f>
        <v>290.91</v>
      </c>
      <c r="K753" s="160" t="n">
        <f aca="false">TRUNC(IF(A753&lt;$A$427,$D$427*$R$12+$P$12,IF(A753&gt;$A$782,$D$782*$R$12+$P$12,D753*$R$12+$P$12)),2)</f>
        <v>211.32</v>
      </c>
      <c r="L753" s="163" t="n">
        <f aca="false">B753</f>
        <v>850</v>
      </c>
      <c r="M753" s="164" t="n">
        <f aca="false">A753</f>
        <v>700</v>
      </c>
      <c r="N753" s="165" t="n">
        <f aca="false">B753</f>
        <v>850</v>
      </c>
      <c r="O753" s="166" t="n">
        <f aca="false">A753</f>
        <v>700</v>
      </c>
      <c r="P753" s="24"/>
      <c r="Q753" s="196"/>
      <c r="R753" s="197"/>
      <c r="U753" s="171"/>
    </row>
    <row r="754" customFormat="false" ht="15.75" hidden="false" customHeight="true" outlineLevel="0" collapsed="false">
      <c r="A754" s="172" t="n">
        <v>701</v>
      </c>
      <c r="B754" s="173" t="n">
        <v>851</v>
      </c>
      <c r="C754" s="174" t="n">
        <f aca="false">ROUND($P$1*A754,2)</f>
        <v>41410.45</v>
      </c>
      <c r="D754" s="175" t="n">
        <f aca="false">TRUNC(C754/12,2)</f>
        <v>3450.87</v>
      </c>
      <c r="E754" s="176" t="n">
        <f aca="false">TRUNC(D754*$P$3,2)</f>
        <v>383.04</v>
      </c>
      <c r="F754" s="177" t="n">
        <f aca="false">TRUNC(IF(A754&lt;=$A$270,$D$270*$P$5,D754*$P$5),2)</f>
        <v>103.52</v>
      </c>
      <c r="G754" s="178" t="n">
        <f aca="false">TRUNC(IF(A754&lt;=$A$270,$D$270*$P$6,D754*$P$6),2)</f>
        <v>34.5</v>
      </c>
      <c r="H754" s="177" t="n">
        <f aca="false">TRUNC($P$9,2)</f>
        <v>2.29</v>
      </c>
      <c r="I754" s="177" t="n">
        <f aca="false">TRUNC(IF(A754&lt;$A$427,$D$427*$R$10+$P$10,IF(A754&gt;$A$782,$D$782*$R$10+$P$10,D754*$R$10+$P$10)),2)</f>
        <v>114.19</v>
      </c>
      <c r="J754" s="174" t="n">
        <f aca="false">TRUNC(IF(A754&lt;$A$427,($D$427*$R$11)+$P$11,IF(A754&gt;$A$782,$D$782*$R$11+$P$11,D754*$R$11+$P$11)),2)</f>
        <v>291.3</v>
      </c>
      <c r="K754" s="176" t="n">
        <f aca="false">TRUNC(IF(A754&lt;$A$427,$D$427*$R$12+$P$12,IF(A754&gt;$A$782,$D$782*$R$12+$P$12,D754*$R$12+$P$12)),2)</f>
        <v>211.62</v>
      </c>
      <c r="L754" s="179" t="n">
        <f aca="false">B754</f>
        <v>851</v>
      </c>
      <c r="M754" s="180" t="n">
        <f aca="false">A754</f>
        <v>701</v>
      </c>
      <c r="N754" s="181" t="n">
        <f aca="false">B754</f>
        <v>851</v>
      </c>
      <c r="O754" s="182" t="n">
        <f aca="false">A754</f>
        <v>701</v>
      </c>
      <c r="P754" s="24"/>
      <c r="Q754" s="196"/>
      <c r="R754" s="197"/>
      <c r="U754" s="171"/>
    </row>
    <row r="755" customFormat="false" ht="15.75" hidden="false" customHeight="true" outlineLevel="0" collapsed="false">
      <c r="A755" s="156" t="n">
        <v>701</v>
      </c>
      <c r="B755" s="157" t="n">
        <v>852</v>
      </c>
      <c r="C755" s="158" t="n">
        <f aca="false">ROUND($P$1*A755,2)</f>
        <v>41410.45</v>
      </c>
      <c r="D755" s="159" t="n">
        <f aca="false">TRUNC(C755/12,2)</f>
        <v>3450.87</v>
      </c>
      <c r="E755" s="160" t="n">
        <f aca="false">TRUNC(D755*$P$3,2)</f>
        <v>383.04</v>
      </c>
      <c r="F755" s="161" t="n">
        <f aca="false">TRUNC(IF(A755&lt;=$A$270,$D$270*$P$5,D755*$P$5),2)</f>
        <v>103.52</v>
      </c>
      <c r="G755" s="162" t="n">
        <f aca="false">TRUNC(IF(A755&lt;=$A$270,$D$270*$P$6,D755*$P$6),2)</f>
        <v>34.5</v>
      </c>
      <c r="H755" s="161" t="n">
        <f aca="false">TRUNC($P$9,2)</f>
        <v>2.29</v>
      </c>
      <c r="I755" s="161" t="n">
        <f aca="false">TRUNC(IF(A755&lt;$A$427,$D$427*$R$10+$P$10,IF(A755&gt;$A$782,$D$782*$R$10+$P$10,D755*$R$10+$P$10)),2)</f>
        <v>114.19</v>
      </c>
      <c r="J755" s="158" t="n">
        <f aca="false">TRUNC(IF(A755&lt;$A$427,($D$427*$R$11)+$P$11,IF(A755&gt;$A$782,$D$782*$R$11+$P$11,D755*$R$11+$P$11)),2)</f>
        <v>291.3</v>
      </c>
      <c r="K755" s="160" t="n">
        <f aca="false">TRUNC(IF(A755&lt;$A$427,$D$427*$R$12+$P$12,IF(A755&gt;$A$782,$D$782*$R$12+$P$12,D755*$R$12+$P$12)),2)</f>
        <v>211.62</v>
      </c>
      <c r="L755" s="163" t="n">
        <f aca="false">B755</f>
        <v>852</v>
      </c>
      <c r="M755" s="164" t="n">
        <f aca="false">A755</f>
        <v>701</v>
      </c>
      <c r="N755" s="165" t="n">
        <f aca="false">B755</f>
        <v>852</v>
      </c>
      <c r="O755" s="166" t="n">
        <f aca="false">A755</f>
        <v>701</v>
      </c>
      <c r="P755" s="24"/>
      <c r="Q755" s="196"/>
      <c r="R755" s="197"/>
      <c r="U755" s="171"/>
    </row>
    <row r="756" customFormat="false" ht="15.75" hidden="false" customHeight="true" outlineLevel="0" collapsed="false">
      <c r="A756" s="172" t="n">
        <v>702</v>
      </c>
      <c r="B756" s="173" t="n">
        <v>853</v>
      </c>
      <c r="C756" s="174" t="n">
        <f aca="false">ROUND($P$1*A756,2)</f>
        <v>41469.53</v>
      </c>
      <c r="D756" s="175" t="n">
        <f aca="false">TRUNC(C756/12,2)</f>
        <v>3455.79</v>
      </c>
      <c r="E756" s="176" t="n">
        <f aca="false">TRUNC(D756*$P$3,2)</f>
        <v>383.59</v>
      </c>
      <c r="F756" s="177" t="n">
        <f aca="false">TRUNC(IF(A756&lt;=$A$270,$D$270*$P$5,D756*$P$5),2)</f>
        <v>103.67</v>
      </c>
      <c r="G756" s="178" t="n">
        <f aca="false">TRUNC(IF(A756&lt;=$A$270,$D$270*$P$6,D756*$P$6),2)</f>
        <v>34.55</v>
      </c>
      <c r="H756" s="177" t="n">
        <f aca="false">TRUNC($P$9,2)</f>
        <v>2.29</v>
      </c>
      <c r="I756" s="177" t="n">
        <f aca="false">TRUNC(IF(A756&lt;$A$427,$D$427*$R$10+$P$10,IF(A756&gt;$A$782,$D$782*$R$10+$P$10,D756*$R$10+$P$10)),2)</f>
        <v>114.34</v>
      </c>
      <c r="J756" s="174" t="n">
        <f aca="false">TRUNC(IF(A756&lt;$A$427,($D$427*$R$11)+$P$11,IF(A756&gt;$A$782,$D$782*$R$11+$P$11,D756*$R$11+$P$11)),2)</f>
        <v>291.7</v>
      </c>
      <c r="K756" s="176" t="n">
        <f aca="false">TRUNC(IF(A756&lt;$A$427,$D$427*$R$12+$P$12,IF(A756&gt;$A$782,$D$782*$R$12+$P$12,D756*$R$12+$P$12)),2)</f>
        <v>211.91</v>
      </c>
      <c r="L756" s="179" t="n">
        <f aca="false">B756</f>
        <v>853</v>
      </c>
      <c r="M756" s="180" t="n">
        <f aca="false">A756</f>
        <v>702</v>
      </c>
      <c r="N756" s="181" t="n">
        <f aca="false">B756</f>
        <v>853</v>
      </c>
      <c r="O756" s="182" t="n">
        <f aca="false">A756</f>
        <v>702</v>
      </c>
      <c r="P756" s="24"/>
      <c r="Q756" s="196"/>
      <c r="R756" s="197"/>
      <c r="U756" s="171"/>
    </row>
    <row r="757" customFormat="false" ht="15.75" hidden="false" customHeight="true" outlineLevel="0" collapsed="false">
      <c r="A757" s="156" t="n">
        <v>703</v>
      </c>
      <c r="B757" s="157" t="n">
        <v>854</v>
      </c>
      <c r="C757" s="158" t="n">
        <f aca="false">ROUND($P$1*A757,2)</f>
        <v>41528.6</v>
      </c>
      <c r="D757" s="159" t="n">
        <f aca="false">TRUNC(C757/12,2)</f>
        <v>3460.71</v>
      </c>
      <c r="E757" s="160" t="n">
        <f aca="false">TRUNC(D757*$P$3,2)</f>
        <v>384.13</v>
      </c>
      <c r="F757" s="161" t="n">
        <f aca="false">TRUNC(IF(A757&lt;=$A$270,$D$270*$P$5,D757*$P$5),2)</f>
        <v>103.82</v>
      </c>
      <c r="G757" s="162" t="n">
        <f aca="false">TRUNC(IF(A757&lt;=$A$270,$D$270*$P$6,D757*$P$6),2)</f>
        <v>34.6</v>
      </c>
      <c r="H757" s="161" t="n">
        <f aca="false">TRUNC($P$9,2)</f>
        <v>2.29</v>
      </c>
      <c r="I757" s="161" t="n">
        <f aca="false">TRUNC(IF(A757&lt;$A$427,$D$427*$R$10+$P$10,IF(A757&gt;$A$782,$D$782*$R$10+$P$10,D757*$R$10+$P$10)),2)</f>
        <v>114.49</v>
      </c>
      <c r="J757" s="158" t="n">
        <f aca="false">TRUNC(IF(A757&lt;$A$427,($D$427*$R$11)+$P$11,IF(A757&gt;$A$782,$D$782*$R$11+$P$11,D757*$R$11+$P$11)),2)</f>
        <v>292.09</v>
      </c>
      <c r="K757" s="160" t="n">
        <f aca="false">TRUNC(IF(A757&lt;$A$427,$D$427*$R$12+$P$12,IF(A757&gt;$A$782,$D$782*$R$12+$P$12,D757*$R$12+$P$12)),2)</f>
        <v>212.21</v>
      </c>
      <c r="L757" s="163" t="n">
        <f aca="false">B757</f>
        <v>854</v>
      </c>
      <c r="M757" s="164" t="n">
        <f aca="false">A757</f>
        <v>703</v>
      </c>
      <c r="N757" s="165" t="n">
        <f aca="false">B757</f>
        <v>854</v>
      </c>
      <c r="O757" s="166" t="n">
        <f aca="false">A757</f>
        <v>703</v>
      </c>
      <c r="P757" s="199"/>
      <c r="Q757" s="196"/>
      <c r="R757" s="197"/>
      <c r="U757" s="171"/>
    </row>
    <row r="758" customFormat="false" ht="15.75" hidden="false" customHeight="true" outlineLevel="0" collapsed="false">
      <c r="A758" s="172" t="n">
        <v>704</v>
      </c>
      <c r="B758" s="173" t="n">
        <v>855</v>
      </c>
      <c r="C758" s="174" t="n">
        <f aca="false">ROUND($P$1*A758,2)</f>
        <v>41587.67</v>
      </c>
      <c r="D758" s="175" t="n">
        <f aca="false">TRUNC(C758/12,2)</f>
        <v>3465.63</v>
      </c>
      <c r="E758" s="176" t="n">
        <f aca="false">TRUNC(D758*$P$3,2)</f>
        <v>384.68</v>
      </c>
      <c r="F758" s="177" t="n">
        <f aca="false">TRUNC(IF(A758&lt;=$A$270,$D$270*$P$5,D758*$P$5),2)</f>
        <v>103.96</v>
      </c>
      <c r="G758" s="178" t="n">
        <f aca="false">TRUNC(IF(A758&lt;=$A$270,$D$270*$P$6,D758*$P$6),2)</f>
        <v>34.65</v>
      </c>
      <c r="H758" s="177" t="n">
        <f aca="false">TRUNC($P$9,2)</f>
        <v>2.29</v>
      </c>
      <c r="I758" s="177" t="n">
        <f aca="false">TRUNC(IF(A758&lt;$A$427,$D$427*$R$10+$P$10,IF(A758&gt;$A$782,$D$782*$R$10+$P$10,D758*$R$10+$P$10)),2)</f>
        <v>114.63</v>
      </c>
      <c r="J758" s="174" t="n">
        <f aca="false">TRUNC(IF(A758&lt;$A$427,($D$427*$R$11)+$P$11,IF(A758&gt;$A$782,$D$782*$R$11+$P$11,D758*$R$11+$P$11)),2)</f>
        <v>292.49</v>
      </c>
      <c r="K758" s="176" t="n">
        <f aca="false">TRUNC(IF(A758&lt;$A$427,$D$427*$R$12+$P$12,IF(A758&gt;$A$782,$D$782*$R$12+$P$12,D758*$R$12+$P$12)),2)</f>
        <v>212.5</v>
      </c>
      <c r="L758" s="179" t="n">
        <f aca="false">B758</f>
        <v>855</v>
      </c>
      <c r="M758" s="180" t="n">
        <f aca="false">A758</f>
        <v>704</v>
      </c>
      <c r="N758" s="181" t="n">
        <f aca="false">B758</f>
        <v>855</v>
      </c>
      <c r="O758" s="182" t="n">
        <f aca="false">A758</f>
        <v>704</v>
      </c>
      <c r="P758" s="24"/>
      <c r="Q758" s="196"/>
      <c r="R758" s="197"/>
      <c r="U758" s="171"/>
    </row>
    <row r="759" customFormat="false" ht="15.75" hidden="false" customHeight="true" outlineLevel="0" collapsed="false">
      <c r="A759" s="156" t="n">
        <v>704</v>
      </c>
      <c r="B759" s="157" t="n">
        <v>856</v>
      </c>
      <c r="C759" s="158" t="n">
        <f aca="false">ROUND($P$1*A759,2)</f>
        <v>41587.67</v>
      </c>
      <c r="D759" s="159" t="n">
        <f aca="false">TRUNC(C759/12,2)</f>
        <v>3465.63</v>
      </c>
      <c r="E759" s="160" t="n">
        <f aca="false">TRUNC(D759*$P$3,2)</f>
        <v>384.68</v>
      </c>
      <c r="F759" s="161" t="n">
        <f aca="false">TRUNC(IF(A759&lt;=$A$270,$D$270*$P$5,D759*$P$5),2)</f>
        <v>103.96</v>
      </c>
      <c r="G759" s="162" t="n">
        <f aca="false">TRUNC(IF(A759&lt;=$A$270,$D$270*$P$6,D759*$P$6),2)</f>
        <v>34.65</v>
      </c>
      <c r="H759" s="161" t="n">
        <f aca="false">TRUNC($P$9,2)</f>
        <v>2.29</v>
      </c>
      <c r="I759" s="161" t="n">
        <f aca="false">TRUNC(IF(A759&lt;$A$427,$D$427*$R$10+$P$10,IF(A759&gt;$A$782,$D$782*$R$10+$P$10,D759*$R$10+$P$10)),2)</f>
        <v>114.63</v>
      </c>
      <c r="J759" s="158" t="n">
        <f aca="false">TRUNC(IF(A759&lt;$A$427,($D$427*$R$11)+$P$11,IF(A759&gt;$A$782,$D$782*$R$11+$P$11,D759*$R$11+$P$11)),2)</f>
        <v>292.49</v>
      </c>
      <c r="K759" s="160" t="n">
        <f aca="false">TRUNC(IF(A759&lt;$A$427,$D$427*$R$12+$P$12,IF(A759&gt;$A$782,$D$782*$R$12+$P$12,D759*$R$12+$P$12)),2)</f>
        <v>212.5</v>
      </c>
      <c r="L759" s="163" t="n">
        <f aca="false">B759</f>
        <v>856</v>
      </c>
      <c r="M759" s="164" t="n">
        <f aca="false">A759</f>
        <v>704</v>
      </c>
      <c r="N759" s="165" t="n">
        <f aca="false">B759</f>
        <v>856</v>
      </c>
      <c r="O759" s="166" t="n">
        <f aca="false">A759</f>
        <v>704</v>
      </c>
      <c r="P759" s="24"/>
      <c r="Q759" s="196"/>
      <c r="R759" s="197"/>
      <c r="U759" s="171"/>
    </row>
    <row r="760" customFormat="false" ht="15.75" hidden="false" customHeight="true" outlineLevel="0" collapsed="false">
      <c r="A760" s="172" t="n">
        <v>705</v>
      </c>
      <c r="B760" s="173" t="n">
        <v>857</v>
      </c>
      <c r="C760" s="174" t="n">
        <f aca="false">ROUND($P$1*A760,2)</f>
        <v>41646.75</v>
      </c>
      <c r="D760" s="175" t="n">
        <f aca="false">TRUNC(C760/12,2)</f>
        <v>3470.56</v>
      </c>
      <c r="E760" s="176" t="n">
        <f aca="false">TRUNC(D760*$P$3,2)</f>
        <v>385.23</v>
      </c>
      <c r="F760" s="177" t="n">
        <f aca="false">TRUNC(IF(A760&lt;=$A$270,$D$270*$P$5,D760*$P$5),2)</f>
        <v>104.11</v>
      </c>
      <c r="G760" s="178" t="n">
        <f aca="false">TRUNC(IF(A760&lt;=$A$270,$D$270*$P$6,D760*$P$6),2)</f>
        <v>34.7</v>
      </c>
      <c r="H760" s="177" t="n">
        <f aca="false">TRUNC($P$9,2)</f>
        <v>2.29</v>
      </c>
      <c r="I760" s="177" t="n">
        <f aca="false">TRUNC(IF(A760&lt;$A$427,$D$427*$R$10+$P$10,IF(A760&gt;$A$782,$D$782*$R$10+$P$10,D760*$R$10+$P$10)),2)</f>
        <v>114.78</v>
      </c>
      <c r="J760" s="174" t="n">
        <f aca="false">TRUNC(IF(A760&lt;$A$427,($D$427*$R$11)+$P$11,IF(A760&gt;$A$782,$D$782*$R$11+$P$11,D760*$R$11+$P$11)),2)</f>
        <v>292.88</v>
      </c>
      <c r="K760" s="176" t="n">
        <f aca="false">TRUNC(IF(A760&lt;$A$427,$D$427*$R$12+$P$12,IF(A760&gt;$A$782,$D$782*$R$12+$P$12,D760*$R$12+$P$12)),2)</f>
        <v>212.8</v>
      </c>
      <c r="L760" s="179" t="n">
        <f aca="false">B760</f>
        <v>857</v>
      </c>
      <c r="M760" s="180" t="n">
        <f aca="false">A760</f>
        <v>705</v>
      </c>
      <c r="N760" s="181" t="n">
        <f aca="false">B760</f>
        <v>857</v>
      </c>
      <c r="O760" s="182" t="n">
        <f aca="false">A760</f>
        <v>705</v>
      </c>
      <c r="P760" s="24"/>
      <c r="Q760" s="25"/>
      <c r="R760" s="198"/>
      <c r="U760" s="171"/>
    </row>
    <row r="761" customFormat="false" ht="15.75" hidden="false" customHeight="true" outlineLevel="0" collapsed="false">
      <c r="A761" s="156" t="n">
        <v>706</v>
      </c>
      <c r="B761" s="157" t="n">
        <v>858</v>
      </c>
      <c r="C761" s="158" t="n">
        <f aca="false">ROUND($P$1*A761,2)</f>
        <v>41705.82</v>
      </c>
      <c r="D761" s="159" t="n">
        <f aca="false">TRUNC(C761/12,2)</f>
        <v>3475.48</v>
      </c>
      <c r="E761" s="160" t="n">
        <f aca="false">TRUNC(D761*$P$3,2)</f>
        <v>385.77</v>
      </c>
      <c r="F761" s="161" t="n">
        <f aca="false">TRUNC(IF(A761&lt;=$A$270,$D$270*$P$5,D761*$P$5),2)</f>
        <v>104.26</v>
      </c>
      <c r="G761" s="162" t="n">
        <f aca="false">TRUNC(IF(A761&lt;=$A$270,$D$270*$P$6,D761*$P$6),2)</f>
        <v>34.75</v>
      </c>
      <c r="H761" s="161" t="n">
        <f aca="false">TRUNC($P$9,2)</f>
        <v>2.29</v>
      </c>
      <c r="I761" s="161" t="n">
        <f aca="false">TRUNC(IF(A761&lt;$A$427,$D$427*$R$10+$P$10,IF(A761&gt;$A$782,$D$782*$R$10+$P$10,D761*$R$10+$P$10)),2)</f>
        <v>114.93</v>
      </c>
      <c r="J761" s="158" t="n">
        <f aca="false">TRUNC(IF(A761&lt;$A$427,($D$427*$R$11)+$P$11,IF(A761&gt;$A$782,$D$782*$R$11+$P$11,D761*$R$11+$P$11)),2)</f>
        <v>293.27</v>
      </c>
      <c r="K761" s="160" t="n">
        <f aca="false">TRUNC(IF(A761&lt;$A$427,$D$427*$R$12+$P$12,IF(A761&gt;$A$782,$D$782*$R$12+$P$12,D761*$R$12+$P$12)),2)</f>
        <v>213.09</v>
      </c>
      <c r="L761" s="163" t="n">
        <f aca="false">B761</f>
        <v>858</v>
      </c>
      <c r="M761" s="164" t="n">
        <f aca="false">A761</f>
        <v>706</v>
      </c>
      <c r="N761" s="165" t="n">
        <f aca="false">B761</f>
        <v>858</v>
      </c>
      <c r="O761" s="166" t="n">
        <f aca="false">A761</f>
        <v>706</v>
      </c>
      <c r="P761" s="24"/>
      <c r="Q761" s="199"/>
      <c r="R761" s="197"/>
      <c r="U761" s="171"/>
    </row>
    <row r="762" customFormat="false" ht="15.75" hidden="false" customHeight="true" outlineLevel="0" collapsed="false">
      <c r="A762" s="172" t="n">
        <v>707</v>
      </c>
      <c r="B762" s="173" t="n">
        <v>859</v>
      </c>
      <c r="C762" s="174" t="n">
        <f aca="false">ROUND($P$1*A762,2)</f>
        <v>41764.89</v>
      </c>
      <c r="D762" s="175" t="n">
        <f aca="false">TRUNC(C762/12,2)</f>
        <v>3480.4</v>
      </c>
      <c r="E762" s="176" t="n">
        <f aca="false">TRUNC(D762*$P$3,2)</f>
        <v>386.32</v>
      </c>
      <c r="F762" s="177" t="n">
        <f aca="false">TRUNC(IF(A762&lt;=$A$270,$D$270*$P$5,D762*$P$5),2)</f>
        <v>104.41</v>
      </c>
      <c r="G762" s="178" t="n">
        <f aca="false">TRUNC(IF(A762&lt;=$A$270,$D$270*$P$6,D762*$P$6),2)</f>
        <v>34.8</v>
      </c>
      <c r="H762" s="177" t="n">
        <f aca="false">TRUNC($P$9,2)</f>
        <v>2.29</v>
      </c>
      <c r="I762" s="177" t="n">
        <f aca="false">TRUNC(IF(A762&lt;$A$427,$D$427*$R$10+$P$10,IF(A762&gt;$A$782,$D$782*$R$10+$P$10,D762*$R$10+$P$10)),2)</f>
        <v>115.08</v>
      </c>
      <c r="J762" s="174" t="n">
        <f aca="false">TRUNC(IF(A762&lt;$A$427,($D$427*$R$11)+$P$11,IF(A762&gt;$A$782,$D$782*$R$11+$P$11,D762*$R$11+$P$11)),2)</f>
        <v>293.67</v>
      </c>
      <c r="K762" s="176" t="n">
        <f aca="false">TRUNC(IF(A762&lt;$A$427,$D$427*$R$12+$P$12,IF(A762&gt;$A$782,$D$782*$R$12+$P$12,D762*$R$12+$P$12)),2)</f>
        <v>213.39</v>
      </c>
      <c r="L762" s="179" t="n">
        <f aca="false">B762</f>
        <v>859</v>
      </c>
      <c r="M762" s="180" t="n">
        <f aca="false">A762</f>
        <v>707</v>
      </c>
      <c r="N762" s="181" t="n">
        <f aca="false">B762</f>
        <v>859</v>
      </c>
      <c r="O762" s="182" t="n">
        <f aca="false">A762</f>
        <v>707</v>
      </c>
      <c r="P762" s="24"/>
      <c r="Q762" s="196"/>
      <c r="R762" s="197"/>
      <c r="U762" s="171"/>
    </row>
    <row r="763" customFormat="false" ht="15.75" hidden="false" customHeight="true" outlineLevel="0" collapsed="false">
      <c r="A763" s="156" t="n">
        <v>708</v>
      </c>
      <c r="B763" s="157" t="n">
        <v>860</v>
      </c>
      <c r="C763" s="158" t="n">
        <f aca="false">ROUND($P$1*A763,2)</f>
        <v>41823.97</v>
      </c>
      <c r="D763" s="159" t="n">
        <f aca="false">TRUNC(C763/12,2)</f>
        <v>3485.33</v>
      </c>
      <c r="E763" s="160" t="n">
        <f aca="false">TRUNC(D763*$P$3,2)</f>
        <v>386.87</v>
      </c>
      <c r="F763" s="161" t="n">
        <f aca="false">TRUNC(IF(A763&lt;=$A$270,$D$270*$P$5,D763*$P$5),2)</f>
        <v>104.55</v>
      </c>
      <c r="G763" s="162" t="n">
        <f aca="false">TRUNC(IF(A763&lt;=$A$270,$D$270*$P$6,D763*$P$6),2)</f>
        <v>34.85</v>
      </c>
      <c r="H763" s="161" t="n">
        <f aca="false">TRUNC($P$9,2)</f>
        <v>2.29</v>
      </c>
      <c r="I763" s="161" t="n">
        <f aca="false">TRUNC(IF(A763&lt;$A$427,$D$427*$R$10+$P$10,IF(A763&gt;$A$782,$D$782*$R$10+$P$10,D763*$R$10+$P$10)),2)</f>
        <v>115.22</v>
      </c>
      <c r="J763" s="158" t="n">
        <f aca="false">TRUNC(IF(A763&lt;$A$427,($D$427*$R$11)+$P$11,IF(A763&gt;$A$782,$D$782*$R$11+$P$11,D763*$R$11+$P$11)),2)</f>
        <v>294.06</v>
      </c>
      <c r="K763" s="160" t="n">
        <f aca="false">TRUNC(IF(A763&lt;$A$427,$D$427*$R$12+$P$12,IF(A763&gt;$A$782,$D$782*$R$12+$P$12,D763*$R$12+$P$12)),2)</f>
        <v>213.68</v>
      </c>
      <c r="L763" s="163" t="n">
        <f aca="false">B763</f>
        <v>860</v>
      </c>
      <c r="M763" s="164" t="n">
        <f aca="false">A763</f>
        <v>708</v>
      </c>
      <c r="N763" s="165" t="n">
        <f aca="false">B763</f>
        <v>860</v>
      </c>
      <c r="O763" s="166" t="n">
        <f aca="false">A763</f>
        <v>708</v>
      </c>
      <c r="P763" s="24"/>
      <c r="Q763" s="196"/>
      <c r="R763" s="197"/>
      <c r="U763" s="171"/>
    </row>
    <row r="764" customFormat="false" ht="15.75" hidden="false" customHeight="true" outlineLevel="0" collapsed="false">
      <c r="A764" s="172" t="n">
        <v>709</v>
      </c>
      <c r="B764" s="173" t="n">
        <v>861</v>
      </c>
      <c r="C764" s="174" t="n">
        <f aca="false">ROUND($P$1*A764,2)</f>
        <v>41883.04</v>
      </c>
      <c r="D764" s="175" t="n">
        <f aca="false">TRUNC(C764/12,2)</f>
        <v>3490.25</v>
      </c>
      <c r="E764" s="176" t="n">
        <f aca="false">TRUNC(D764*$P$3,2)</f>
        <v>387.41</v>
      </c>
      <c r="F764" s="177" t="n">
        <f aca="false">TRUNC(IF(A764&lt;=$A$270,$D$270*$P$5,D764*$P$5),2)</f>
        <v>104.7</v>
      </c>
      <c r="G764" s="178" t="n">
        <f aca="false">TRUNC(IF(A764&lt;=$A$270,$D$270*$P$6,D764*$P$6),2)</f>
        <v>34.9</v>
      </c>
      <c r="H764" s="177" t="n">
        <f aca="false">TRUNC($P$9,2)</f>
        <v>2.29</v>
      </c>
      <c r="I764" s="177" t="n">
        <f aca="false">TRUNC(IF(A764&lt;$A$427,$D$427*$R$10+$P$10,IF(A764&gt;$A$782,$D$782*$R$10+$P$10,D764*$R$10+$P$10)),2)</f>
        <v>115.37</v>
      </c>
      <c r="J764" s="174" t="n">
        <f aca="false">TRUNC(IF(A764&lt;$A$427,($D$427*$R$11)+$P$11,IF(A764&gt;$A$782,$D$782*$R$11+$P$11,D764*$R$11+$P$11)),2)</f>
        <v>294.46</v>
      </c>
      <c r="K764" s="176" t="n">
        <f aca="false">TRUNC(IF(A764&lt;$A$427,$D$427*$R$12+$P$12,IF(A764&gt;$A$782,$D$782*$R$12+$P$12,D764*$R$12+$P$12)),2)</f>
        <v>213.98</v>
      </c>
      <c r="L764" s="179" t="n">
        <f aca="false">B764</f>
        <v>861</v>
      </c>
      <c r="M764" s="180" t="n">
        <f aca="false">A764</f>
        <v>709</v>
      </c>
      <c r="N764" s="181" t="n">
        <f aca="false">B764</f>
        <v>861</v>
      </c>
      <c r="O764" s="182" t="n">
        <f aca="false">A764</f>
        <v>709</v>
      </c>
      <c r="P764" s="24"/>
      <c r="Q764" s="196"/>
      <c r="R764" s="197"/>
      <c r="U764" s="171"/>
    </row>
    <row r="765" customFormat="false" ht="15.75" hidden="false" customHeight="true" outlineLevel="0" collapsed="false">
      <c r="A765" s="156" t="n">
        <v>710</v>
      </c>
      <c r="B765" s="157" t="n">
        <v>862</v>
      </c>
      <c r="C765" s="158" t="n">
        <f aca="false">ROUND($P$1*A765,2)</f>
        <v>41942.11</v>
      </c>
      <c r="D765" s="159" t="n">
        <f aca="false">TRUNC(C765/12,2)</f>
        <v>3495.17</v>
      </c>
      <c r="E765" s="160" t="n">
        <f aca="false">TRUNC(D765*$P$3,2)</f>
        <v>387.96</v>
      </c>
      <c r="F765" s="161" t="n">
        <f aca="false">TRUNC(IF(A765&lt;=$A$270,$D$270*$P$5,D765*$P$5),2)</f>
        <v>104.85</v>
      </c>
      <c r="G765" s="162" t="n">
        <f aca="false">TRUNC(IF(A765&lt;=$A$270,$D$270*$P$6,D765*$P$6),2)</f>
        <v>34.95</v>
      </c>
      <c r="H765" s="161" t="n">
        <f aca="false">TRUNC($P$9,2)</f>
        <v>2.29</v>
      </c>
      <c r="I765" s="161" t="n">
        <f aca="false">TRUNC(IF(A765&lt;$A$427,$D$427*$R$10+$P$10,IF(A765&gt;$A$782,$D$782*$R$10+$P$10,D765*$R$10+$P$10)),2)</f>
        <v>115.52</v>
      </c>
      <c r="J765" s="158" t="n">
        <f aca="false">TRUNC(IF(A765&lt;$A$427,($D$427*$R$11)+$P$11,IF(A765&gt;$A$782,$D$782*$R$11+$P$11,D765*$R$11+$P$11)),2)</f>
        <v>294.85</v>
      </c>
      <c r="K765" s="160" t="n">
        <f aca="false">TRUNC(IF(A765&lt;$A$427,$D$427*$R$12+$P$12,IF(A765&gt;$A$782,$D$782*$R$12+$P$12,D765*$R$12+$P$12)),2)</f>
        <v>214.28</v>
      </c>
      <c r="L765" s="163" t="n">
        <f aca="false">B765</f>
        <v>862</v>
      </c>
      <c r="M765" s="164" t="n">
        <f aca="false">A765</f>
        <v>710</v>
      </c>
      <c r="N765" s="165" t="n">
        <f aca="false">B765</f>
        <v>862</v>
      </c>
      <c r="O765" s="166" t="n">
        <f aca="false">A765</f>
        <v>710</v>
      </c>
      <c r="P765" s="24"/>
      <c r="Q765" s="196"/>
      <c r="R765" s="197"/>
      <c r="U765" s="171"/>
    </row>
    <row r="766" customFormat="false" ht="15.75" hidden="false" customHeight="true" outlineLevel="0" collapsed="false">
      <c r="A766" s="172" t="n">
        <v>710</v>
      </c>
      <c r="B766" s="173" t="n">
        <v>863</v>
      </c>
      <c r="C766" s="174" t="n">
        <f aca="false">ROUND($P$1*A766,2)</f>
        <v>41942.11</v>
      </c>
      <c r="D766" s="175" t="n">
        <f aca="false">TRUNC(C766/12,2)</f>
        <v>3495.17</v>
      </c>
      <c r="E766" s="176" t="n">
        <f aca="false">TRUNC(D766*$P$3,2)</f>
        <v>387.96</v>
      </c>
      <c r="F766" s="177" t="n">
        <f aca="false">TRUNC(IF(A766&lt;=$A$270,$D$270*$P$5,D766*$P$5),2)</f>
        <v>104.85</v>
      </c>
      <c r="G766" s="178" t="n">
        <f aca="false">TRUNC(IF(A766&lt;=$A$270,$D$270*$P$6,D766*$P$6),2)</f>
        <v>34.95</v>
      </c>
      <c r="H766" s="177" t="n">
        <f aca="false">TRUNC($P$9,2)</f>
        <v>2.29</v>
      </c>
      <c r="I766" s="177" t="n">
        <f aca="false">TRUNC(IF(A766&lt;$A$427,$D$427*$R$10+$P$10,IF(A766&gt;$A$782,$D$782*$R$10+$P$10,D766*$R$10+$P$10)),2)</f>
        <v>115.52</v>
      </c>
      <c r="J766" s="174" t="n">
        <f aca="false">TRUNC(IF(A766&lt;$A$427,($D$427*$R$11)+$P$11,IF(A766&gt;$A$782,$D$782*$R$11+$P$11,D766*$R$11+$P$11)),2)</f>
        <v>294.85</v>
      </c>
      <c r="K766" s="176" t="n">
        <f aca="false">TRUNC(IF(A766&lt;$A$427,$D$427*$R$12+$P$12,IF(A766&gt;$A$782,$D$782*$R$12+$P$12,D766*$R$12+$P$12)),2)</f>
        <v>214.28</v>
      </c>
      <c r="L766" s="179" t="n">
        <f aca="false">B766</f>
        <v>863</v>
      </c>
      <c r="M766" s="180" t="n">
        <f aca="false">A766</f>
        <v>710</v>
      </c>
      <c r="N766" s="181" t="n">
        <f aca="false">B766</f>
        <v>863</v>
      </c>
      <c r="O766" s="182" t="n">
        <f aca="false">A766</f>
        <v>710</v>
      </c>
      <c r="P766" s="24"/>
      <c r="Q766" s="196"/>
      <c r="R766" s="197"/>
      <c r="U766" s="171"/>
    </row>
    <row r="767" customFormat="false" ht="15.75" hidden="false" customHeight="true" outlineLevel="0" collapsed="false">
      <c r="A767" s="156" t="n">
        <v>711</v>
      </c>
      <c r="B767" s="157" t="n">
        <v>864</v>
      </c>
      <c r="C767" s="158" t="n">
        <f aca="false">ROUND($P$1*A767,2)</f>
        <v>42001.19</v>
      </c>
      <c r="D767" s="159" t="n">
        <f aca="false">TRUNC(C767/12,2)</f>
        <v>3500.09</v>
      </c>
      <c r="E767" s="160" t="n">
        <f aca="false">TRUNC(D767*$P$3,2)</f>
        <v>388.5</v>
      </c>
      <c r="F767" s="161" t="n">
        <f aca="false">TRUNC(IF(A767&lt;=$A$270,$D$270*$P$5,D767*$P$5),2)</f>
        <v>105</v>
      </c>
      <c r="G767" s="162" t="n">
        <f aca="false">TRUNC(IF(A767&lt;=$A$270,$D$270*$P$6,D767*$P$6),2)</f>
        <v>35</v>
      </c>
      <c r="H767" s="161" t="n">
        <f aca="false">TRUNC($P$9,2)</f>
        <v>2.29</v>
      </c>
      <c r="I767" s="161" t="n">
        <f aca="false">TRUNC(IF(A767&lt;$A$427,$D$427*$R$10+$P$10,IF(A767&gt;$A$782,$D$782*$R$10+$P$10,D767*$R$10+$P$10)),2)</f>
        <v>115.67</v>
      </c>
      <c r="J767" s="158" t="n">
        <f aca="false">TRUNC(IF(A767&lt;$A$427,($D$427*$R$11)+$P$11,IF(A767&gt;$A$782,$D$782*$R$11+$P$11,D767*$R$11+$P$11)),2)</f>
        <v>295.24</v>
      </c>
      <c r="K767" s="160" t="n">
        <f aca="false">TRUNC(IF(A767&lt;$A$427,$D$427*$R$12+$P$12,IF(A767&gt;$A$782,$D$782*$R$12+$P$12,D767*$R$12+$P$12)),2)</f>
        <v>214.57</v>
      </c>
      <c r="L767" s="163" t="n">
        <f aca="false">B767</f>
        <v>864</v>
      </c>
      <c r="M767" s="164" t="n">
        <f aca="false">A767</f>
        <v>711</v>
      </c>
      <c r="N767" s="165" t="n">
        <f aca="false">B767</f>
        <v>864</v>
      </c>
      <c r="O767" s="166" t="n">
        <f aca="false">A767</f>
        <v>711</v>
      </c>
      <c r="P767" s="24"/>
      <c r="Q767" s="196"/>
      <c r="R767" s="197"/>
      <c r="U767" s="171"/>
    </row>
    <row r="768" customFormat="false" ht="15.75" hidden="false" customHeight="true" outlineLevel="0" collapsed="false">
      <c r="A768" s="172" t="n">
        <v>712</v>
      </c>
      <c r="B768" s="173" t="n">
        <v>865</v>
      </c>
      <c r="C768" s="174" t="n">
        <f aca="false">ROUND($P$1*A768,2)</f>
        <v>42060.26</v>
      </c>
      <c r="D768" s="175" t="n">
        <f aca="false">TRUNC(C768/12,2)</f>
        <v>3505.02</v>
      </c>
      <c r="E768" s="176" t="n">
        <f aca="false">TRUNC(D768*$P$3,2)</f>
        <v>389.05</v>
      </c>
      <c r="F768" s="177" t="n">
        <f aca="false">TRUNC(IF(A768&lt;=$A$270,$D$270*$P$5,D768*$P$5),2)</f>
        <v>105.15</v>
      </c>
      <c r="G768" s="178" t="n">
        <f aca="false">TRUNC(IF(A768&lt;=$A$270,$D$270*$P$6,D768*$P$6),2)</f>
        <v>35.05</v>
      </c>
      <c r="H768" s="177" t="n">
        <f aca="false">TRUNC($P$9,2)</f>
        <v>2.29</v>
      </c>
      <c r="I768" s="177" t="n">
        <f aca="false">TRUNC(IF(A768&lt;$A$427,$D$427*$R$10+$P$10,IF(A768&gt;$A$782,$D$782*$R$10+$P$10,D768*$R$10+$P$10)),2)</f>
        <v>115.82</v>
      </c>
      <c r="J768" s="174" t="n">
        <f aca="false">TRUNC(IF(A768&lt;$A$427,($D$427*$R$11)+$P$11,IF(A768&gt;$A$782,$D$782*$R$11+$P$11,D768*$R$11+$P$11)),2)</f>
        <v>295.64</v>
      </c>
      <c r="K768" s="176" t="n">
        <f aca="false">TRUNC(IF(A768&lt;$A$427,$D$427*$R$12+$P$12,IF(A768&gt;$A$782,$D$782*$R$12+$P$12,D768*$R$12+$P$12)),2)</f>
        <v>214.87</v>
      </c>
      <c r="L768" s="179" t="n">
        <f aca="false">B768</f>
        <v>865</v>
      </c>
      <c r="M768" s="180" t="n">
        <f aca="false">A768</f>
        <v>712</v>
      </c>
      <c r="N768" s="181" t="n">
        <f aca="false">B768</f>
        <v>865</v>
      </c>
      <c r="O768" s="182" t="n">
        <f aca="false">A768</f>
        <v>712</v>
      </c>
      <c r="P768" s="24"/>
      <c r="Q768" s="196"/>
      <c r="R768" s="197"/>
      <c r="U768" s="171"/>
    </row>
    <row r="769" customFormat="false" ht="15.75" hidden="false" customHeight="true" outlineLevel="0" collapsed="false">
      <c r="A769" s="156" t="n">
        <v>713</v>
      </c>
      <c r="B769" s="157" t="n">
        <v>866</v>
      </c>
      <c r="C769" s="158" t="n">
        <f aca="false">ROUND($P$1*A769,2)</f>
        <v>42119.33</v>
      </c>
      <c r="D769" s="159" t="n">
        <f aca="false">TRUNC(C769/12,2)</f>
        <v>3509.94</v>
      </c>
      <c r="E769" s="160" t="n">
        <f aca="false">TRUNC(D769*$P$3,2)</f>
        <v>389.6</v>
      </c>
      <c r="F769" s="161" t="n">
        <f aca="false">TRUNC(IF(A769&lt;=$A$270,$D$270*$P$5,D769*$P$5),2)</f>
        <v>105.29</v>
      </c>
      <c r="G769" s="162" t="n">
        <f aca="false">TRUNC(IF(A769&lt;=$A$270,$D$270*$P$6,D769*$P$6),2)</f>
        <v>35.09</v>
      </c>
      <c r="H769" s="161" t="n">
        <f aca="false">TRUNC($P$9,2)</f>
        <v>2.29</v>
      </c>
      <c r="I769" s="161" t="n">
        <f aca="false">TRUNC(IF(A769&lt;$A$427,$D$427*$R$10+$P$10,IF(A769&gt;$A$782,$D$782*$R$10+$P$10,D769*$R$10+$P$10)),2)</f>
        <v>115.96</v>
      </c>
      <c r="J769" s="158" t="n">
        <f aca="false">TRUNC(IF(A769&lt;$A$427,($D$427*$R$11)+$P$11,IF(A769&gt;$A$782,$D$782*$R$11+$P$11,D769*$R$11+$P$11)),2)</f>
        <v>296.03</v>
      </c>
      <c r="K769" s="160" t="n">
        <f aca="false">TRUNC(IF(A769&lt;$A$427,$D$427*$R$12+$P$12,IF(A769&gt;$A$782,$D$782*$R$12+$P$12,D769*$R$12+$P$12)),2)</f>
        <v>215.16</v>
      </c>
      <c r="L769" s="163" t="n">
        <f aca="false">B769</f>
        <v>866</v>
      </c>
      <c r="M769" s="164" t="n">
        <f aca="false">A769</f>
        <v>713</v>
      </c>
      <c r="N769" s="165" t="n">
        <f aca="false">B769</f>
        <v>866</v>
      </c>
      <c r="O769" s="166" t="n">
        <f aca="false">A769</f>
        <v>713</v>
      </c>
      <c r="P769" s="24"/>
      <c r="Q769" s="196"/>
      <c r="R769" s="197"/>
      <c r="U769" s="171"/>
    </row>
    <row r="770" customFormat="false" ht="15.75" hidden="false" customHeight="true" outlineLevel="0" collapsed="false">
      <c r="A770" s="172" t="n">
        <v>713</v>
      </c>
      <c r="B770" s="173" t="n">
        <v>867</v>
      </c>
      <c r="C770" s="174" t="n">
        <f aca="false">ROUND($P$1*A770,2)</f>
        <v>42119.33</v>
      </c>
      <c r="D770" s="175" t="n">
        <f aca="false">TRUNC(C770/12,2)</f>
        <v>3509.94</v>
      </c>
      <c r="E770" s="176" t="n">
        <f aca="false">TRUNC(D770*$P$3,2)</f>
        <v>389.6</v>
      </c>
      <c r="F770" s="177" t="n">
        <f aca="false">TRUNC(IF(A770&lt;=$A$270,$D$270*$P$5,D770*$P$5),2)</f>
        <v>105.29</v>
      </c>
      <c r="G770" s="178" t="n">
        <f aca="false">TRUNC(IF(A770&lt;=$A$270,$D$270*$P$6,D770*$P$6),2)</f>
        <v>35.09</v>
      </c>
      <c r="H770" s="177" t="n">
        <f aca="false">TRUNC($P$9,2)</f>
        <v>2.29</v>
      </c>
      <c r="I770" s="177" t="n">
        <f aca="false">TRUNC(IF(A770&lt;$A$427,$D$427*$R$10+$P$10,IF(A770&gt;$A$782,$D$782*$R$10+$P$10,D770*$R$10+$P$10)),2)</f>
        <v>115.96</v>
      </c>
      <c r="J770" s="174" t="n">
        <f aca="false">TRUNC(IF(A770&lt;$A$427,($D$427*$R$11)+$P$11,IF(A770&gt;$A$782,$D$782*$R$11+$P$11,D770*$R$11+$P$11)),2)</f>
        <v>296.03</v>
      </c>
      <c r="K770" s="176" t="n">
        <f aca="false">TRUNC(IF(A770&lt;$A$427,$D$427*$R$12+$P$12,IF(A770&gt;$A$782,$D$782*$R$12+$P$12,D770*$R$12+$P$12)),2)</f>
        <v>215.16</v>
      </c>
      <c r="L770" s="179" t="n">
        <f aca="false">B770</f>
        <v>867</v>
      </c>
      <c r="M770" s="180" t="n">
        <f aca="false">A770</f>
        <v>713</v>
      </c>
      <c r="N770" s="181" t="n">
        <f aca="false">B770</f>
        <v>867</v>
      </c>
      <c r="O770" s="182" t="n">
        <f aca="false">A770</f>
        <v>713</v>
      </c>
      <c r="P770" s="24"/>
      <c r="Q770" s="196"/>
      <c r="R770" s="197"/>
      <c r="U770" s="171"/>
    </row>
    <row r="771" customFormat="false" ht="15.75" hidden="false" customHeight="true" outlineLevel="0" collapsed="false">
      <c r="A771" s="156" t="n">
        <v>714</v>
      </c>
      <c r="B771" s="157" t="n">
        <v>868</v>
      </c>
      <c r="C771" s="158" t="n">
        <f aca="false">ROUND($P$1*A771,2)</f>
        <v>42178.41</v>
      </c>
      <c r="D771" s="159" t="n">
        <f aca="false">TRUNC(C771/12,2)</f>
        <v>3514.86</v>
      </c>
      <c r="E771" s="160" t="n">
        <f aca="false">TRUNC(D771*$P$3,2)</f>
        <v>390.14</v>
      </c>
      <c r="F771" s="161" t="n">
        <f aca="false">TRUNC(IF(A771&lt;=$A$270,$D$270*$P$5,D771*$P$5),2)</f>
        <v>105.44</v>
      </c>
      <c r="G771" s="162" t="n">
        <f aca="false">TRUNC(IF(A771&lt;=$A$270,$D$270*$P$6,D771*$P$6),2)</f>
        <v>35.14</v>
      </c>
      <c r="H771" s="161" t="n">
        <f aca="false">TRUNC($P$9,2)</f>
        <v>2.29</v>
      </c>
      <c r="I771" s="161" t="n">
        <f aca="false">TRUNC(IF(A771&lt;$A$427,$D$427*$R$10+$P$10,IF(A771&gt;$A$782,$D$782*$R$10+$P$10,D771*$R$10+$P$10)),2)</f>
        <v>116.11</v>
      </c>
      <c r="J771" s="158" t="n">
        <f aca="false">TRUNC(IF(A771&lt;$A$427,($D$427*$R$11)+$P$11,IF(A771&gt;$A$782,$D$782*$R$11+$P$11,D771*$R$11+$P$11)),2)</f>
        <v>296.42</v>
      </c>
      <c r="K771" s="160" t="n">
        <f aca="false">TRUNC(IF(A771&lt;$A$427,$D$427*$R$12+$P$12,IF(A771&gt;$A$782,$D$782*$R$12+$P$12,D771*$R$12+$P$12)),2)</f>
        <v>215.46</v>
      </c>
      <c r="L771" s="163" t="n">
        <f aca="false">B771</f>
        <v>868</v>
      </c>
      <c r="M771" s="164" t="n">
        <f aca="false">A771</f>
        <v>714</v>
      </c>
      <c r="N771" s="165" t="n">
        <f aca="false">B771</f>
        <v>868</v>
      </c>
      <c r="O771" s="166" t="n">
        <f aca="false">A771</f>
        <v>714</v>
      </c>
      <c r="P771" s="24"/>
      <c r="Q771" s="196"/>
      <c r="R771" s="197"/>
      <c r="U771" s="171"/>
    </row>
    <row r="772" customFormat="false" ht="15.75" hidden="false" customHeight="true" outlineLevel="0" collapsed="false">
      <c r="A772" s="172" t="n">
        <v>715</v>
      </c>
      <c r="B772" s="173" t="n">
        <v>869</v>
      </c>
      <c r="C772" s="174" t="n">
        <f aca="false">ROUND($P$1*A772,2)</f>
        <v>42237.48</v>
      </c>
      <c r="D772" s="175" t="n">
        <f aca="false">TRUNC(C772/12,2)</f>
        <v>3519.79</v>
      </c>
      <c r="E772" s="176" t="n">
        <f aca="false">TRUNC(D772*$P$3,2)</f>
        <v>390.69</v>
      </c>
      <c r="F772" s="177" t="n">
        <f aca="false">TRUNC(IF(A772&lt;=$A$270,$D$270*$P$5,D772*$P$5),2)</f>
        <v>105.59</v>
      </c>
      <c r="G772" s="178" t="n">
        <f aca="false">TRUNC(IF(A772&lt;=$A$270,$D$270*$P$6,D772*$P$6),2)</f>
        <v>35.19</v>
      </c>
      <c r="H772" s="177" t="n">
        <f aca="false">TRUNC($P$9,2)</f>
        <v>2.29</v>
      </c>
      <c r="I772" s="177" t="n">
        <f aca="false">TRUNC(IF(A772&lt;$A$427,$D$427*$R$10+$P$10,IF(A772&gt;$A$782,$D$782*$R$10+$P$10,D772*$R$10+$P$10)),2)</f>
        <v>116.26</v>
      </c>
      <c r="J772" s="174" t="n">
        <f aca="false">TRUNC(IF(A772&lt;$A$427,($D$427*$R$11)+$P$11,IF(A772&gt;$A$782,$D$782*$R$11+$P$11,D772*$R$11+$P$11)),2)</f>
        <v>296.82</v>
      </c>
      <c r="K772" s="176" t="n">
        <f aca="false">TRUNC(IF(A772&lt;$A$427,$D$427*$R$12+$P$12,IF(A772&gt;$A$782,$D$782*$R$12+$P$12,D772*$R$12+$P$12)),2)</f>
        <v>215.75</v>
      </c>
      <c r="L772" s="179" t="n">
        <f aca="false">B772</f>
        <v>869</v>
      </c>
      <c r="M772" s="180" t="n">
        <f aca="false">A772</f>
        <v>715</v>
      </c>
      <c r="N772" s="181" t="n">
        <f aca="false">B772</f>
        <v>869</v>
      </c>
      <c r="O772" s="182" t="n">
        <f aca="false">A772</f>
        <v>715</v>
      </c>
      <c r="P772" s="24"/>
      <c r="Q772" s="196"/>
      <c r="R772" s="197"/>
      <c r="U772" s="171"/>
    </row>
    <row r="773" customFormat="false" ht="15.75" hidden="false" customHeight="true" outlineLevel="0" collapsed="false">
      <c r="A773" s="156" t="n">
        <v>716</v>
      </c>
      <c r="B773" s="157" t="n">
        <v>870</v>
      </c>
      <c r="C773" s="158" t="n">
        <f aca="false">ROUND($P$1*A773,2)</f>
        <v>42296.55</v>
      </c>
      <c r="D773" s="159" t="n">
        <f aca="false">TRUNC(C773/12,2)</f>
        <v>3524.71</v>
      </c>
      <c r="E773" s="160" t="n">
        <f aca="false">TRUNC(D773*$P$3,2)</f>
        <v>391.24</v>
      </c>
      <c r="F773" s="161" t="n">
        <f aca="false">TRUNC(IF(A773&lt;=$A$270,$D$270*$P$5,D773*$P$5),2)</f>
        <v>105.74</v>
      </c>
      <c r="G773" s="162" t="n">
        <f aca="false">TRUNC(IF(A773&lt;=$A$270,$D$270*$P$6,D773*$P$6),2)</f>
        <v>35.24</v>
      </c>
      <c r="H773" s="161" t="n">
        <f aca="false">TRUNC($P$9,2)</f>
        <v>2.29</v>
      </c>
      <c r="I773" s="161" t="n">
        <f aca="false">TRUNC(IF(A773&lt;$A$427,$D$427*$R$10+$P$10,IF(A773&gt;$A$782,$D$782*$R$10+$P$10,D773*$R$10+$P$10)),2)</f>
        <v>116.41</v>
      </c>
      <c r="J773" s="158" t="n">
        <f aca="false">TRUNC(IF(A773&lt;$A$427,($D$427*$R$11)+$P$11,IF(A773&gt;$A$782,$D$782*$R$11+$P$11,D773*$R$11+$P$11)),2)</f>
        <v>297.21</v>
      </c>
      <c r="K773" s="160" t="n">
        <f aca="false">TRUNC(IF(A773&lt;$A$427,$D$427*$R$12+$P$12,IF(A773&gt;$A$782,$D$782*$R$12+$P$12,D773*$R$12+$P$12)),2)</f>
        <v>216.05</v>
      </c>
      <c r="L773" s="163" t="n">
        <f aca="false">B773</f>
        <v>870</v>
      </c>
      <c r="M773" s="164" t="n">
        <f aca="false">A773</f>
        <v>716</v>
      </c>
      <c r="N773" s="165" t="n">
        <f aca="false">B773</f>
        <v>870</v>
      </c>
      <c r="O773" s="166" t="n">
        <f aca="false">A773</f>
        <v>716</v>
      </c>
      <c r="P773" s="24"/>
      <c r="Q773" s="196"/>
      <c r="R773" s="197"/>
      <c r="U773" s="171"/>
    </row>
    <row r="774" customFormat="false" ht="15.75" hidden="false" customHeight="true" outlineLevel="0" collapsed="false">
      <c r="A774" s="172" t="n">
        <v>716</v>
      </c>
      <c r="B774" s="173" t="n">
        <v>871</v>
      </c>
      <c r="C774" s="174" t="n">
        <f aca="false">ROUND($P$1*A774,2)</f>
        <v>42296.55</v>
      </c>
      <c r="D774" s="175" t="n">
        <f aca="false">TRUNC(C774/12,2)</f>
        <v>3524.71</v>
      </c>
      <c r="E774" s="176" t="n">
        <f aca="false">TRUNC(D774*$P$3,2)</f>
        <v>391.24</v>
      </c>
      <c r="F774" s="177" t="n">
        <f aca="false">TRUNC(IF(A774&lt;=$A$270,$D$270*$P$5,D774*$P$5),2)</f>
        <v>105.74</v>
      </c>
      <c r="G774" s="178" t="n">
        <f aca="false">TRUNC(IF(A774&lt;=$A$270,$D$270*$P$6,D774*$P$6),2)</f>
        <v>35.24</v>
      </c>
      <c r="H774" s="177" t="n">
        <f aca="false">TRUNC($P$9,2)</f>
        <v>2.29</v>
      </c>
      <c r="I774" s="177" t="n">
        <f aca="false">TRUNC(IF(A774&lt;$A$427,$D$427*$R$10+$P$10,IF(A774&gt;$A$782,$D$782*$R$10+$P$10,D774*$R$10+$P$10)),2)</f>
        <v>116.41</v>
      </c>
      <c r="J774" s="174" t="n">
        <f aca="false">TRUNC(IF(A774&lt;$A$427,($D$427*$R$11)+$P$11,IF(A774&gt;$A$782,$D$782*$R$11+$P$11,D774*$R$11+$P$11)),2)</f>
        <v>297.21</v>
      </c>
      <c r="K774" s="176" t="n">
        <f aca="false">TRUNC(IF(A774&lt;$A$427,$D$427*$R$12+$P$12,IF(A774&gt;$A$782,$D$782*$R$12+$P$12,D774*$R$12+$P$12)),2)</f>
        <v>216.05</v>
      </c>
      <c r="L774" s="179" t="n">
        <f aca="false">B774</f>
        <v>871</v>
      </c>
      <c r="M774" s="180" t="n">
        <f aca="false">A774</f>
        <v>716</v>
      </c>
      <c r="N774" s="181" t="n">
        <f aca="false">B774</f>
        <v>871</v>
      </c>
      <c r="O774" s="182" t="n">
        <f aca="false">A774</f>
        <v>716</v>
      </c>
      <c r="P774" s="24"/>
      <c r="Q774" s="196"/>
      <c r="R774" s="197"/>
      <c r="U774" s="171"/>
    </row>
    <row r="775" customFormat="false" ht="15.75" hidden="false" customHeight="true" outlineLevel="0" collapsed="false">
      <c r="A775" s="156" t="n">
        <v>717</v>
      </c>
      <c r="B775" s="157" t="n">
        <v>872</v>
      </c>
      <c r="C775" s="158" t="n">
        <f aca="false">ROUND($P$1*A775,2)</f>
        <v>42355.63</v>
      </c>
      <c r="D775" s="159" t="n">
        <f aca="false">TRUNC(C775/12,2)</f>
        <v>3529.63</v>
      </c>
      <c r="E775" s="160" t="n">
        <f aca="false">TRUNC(D775*$P$3,2)</f>
        <v>391.78</v>
      </c>
      <c r="F775" s="161" t="n">
        <f aca="false">TRUNC(IF(A775&lt;=$A$270,$D$270*$P$5,D775*$P$5),2)</f>
        <v>105.88</v>
      </c>
      <c r="G775" s="162" t="n">
        <f aca="false">TRUNC(IF(A775&lt;=$A$270,$D$270*$P$6,D775*$P$6),2)</f>
        <v>35.29</v>
      </c>
      <c r="H775" s="161" t="n">
        <f aca="false">TRUNC($P$9,2)</f>
        <v>2.29</v>
      </c>
      <c r="I775" s="161" t="n">
        <f aca="false">TRUNC(IF(A775&lt;$A$427,$D$427*$R$10+$P$10,IF(A775&gt;$A$782,$D$782*$R$10+$P$10,D775*$R$10+$P$10)),2)</f>
        <v>116.55</v>
      </c>
      <c r="J775" s="158" t="n">
        <f aca="false">TRUNC(IF(A775&lt;$A$427,($D$427*$R$11)+$P$11,IF(A775&gt;$A$782,$D$782*$R$11+$P$11,D775*$R$11+$P$11)),2)</f>
        <v>297.61</v>
      </c>
      <c r="K775" s="160" t="n">
        <f aca="false">TRUNC(IF(A775&lt;$A$427,$D$427*$R$12+$P$12,IF(A775&gt;$A$782,$D$782*$R$12+$P$12,D775*$R$12+$P$12)),2)</f>
        <v>216.34</v>
      </c>
      <c r="L775" s="163" t="n">
        <f aca="false">B775</f>
        <v>872</v>
      </c>
      <c r="M775" s="164" t="n">
        <f aca="false">A775</f>
        <v>717</v>
      </c>
      <c r="N775" s="165" t="n">
        <f aca="false">B775</f>
        <v>872</v>
      </c>
      <c r="O775" s="166" t="n">
        <f aca="false">A775</f>
        <v>717</v>
      </c>
      <c r="P775" s="24"/>
      <c r="Q775" s="196"/>
      <c r="R775" s="197"/>
      <c r="U775" s="171"/>
    </row>
    <row r="776" customFormat="false" ht="15.75" hidden="false" customHeight="true" outlineLevel="0" collapsed="false">
      <c r="A776" s="172" t="n">
        <v>718</v>
      </c>
      <c r="B776" s="173" t="n">
        <v>873</v>
      </c>
      <c r="C776" s="174" t="n">
        <f aca="false">ROUND($P$1*A776,2)</f>
        <v>42414.7</v>
      </c>
      <c r="D776" s="175" t="n">
        <f aca="false">TRUNC(C776/12,2)</f>
        <v>3534.55</v>
      </c>
      <c r="E776" s="176" t="n">
        <f aca="false">TRUNC(D776*$P$3,2)</f>
        <v>392.33</v>
      </c>
      <c r="F776" s="177" t="n">
        <f aca="false">TRUNC(IF(A776&lt;=$A$270,$D$270*$P$5,D776*$P$5),2)</f>
        <v>106.03</v>
      </c>
      <c r="G776" s="178" t="n">
        <f aca="false">TRUNC(IF(A776&lt;=$A$270,$D$270*$P$6,D776*$P$6),2)</f>
        <v>35.34</v>
      </c>
      <c r="H776" s="177" t="n">
        <f aca="false">TRUNC($P$9,2)</f>
        <v>2.29</v>
      </c>
      <c r="I776" s="177" t="n">
        <f aca="false">TRUNC(IF(A776&lt;$A$427,$D$427*$R$10+$P$10,IF(A776&gt;$A$782,$D$782*$R$10+$P$10,D776*$R$10+$P$10)),2)</f>
        <v>116.7</v>
      </c>
      <c r="J776" s="174" t="n">
        <f aca="false">TRUNC(IF(A776&lt;$A$427,($D$427*$R$11)+$P$11,IF(A776&gt;$A$782,$D$782*$R$11+$P$11,D776*$R$11+$P$11)),2)</f>
        <v>298</v>
      </c>
      <c r="K776" s="176" t="n">
        <f aca="false">TRUNC(IF(A776&lt;$A$427,$D$427*$R$12+$P$12,IF(A776&gt;$A$782,$D$782*$R$12+$P$12,D776*$R$12+$P$12)),2)</f>
        <v>216.64</v>
      </c>
      <c r="L776" s="179" t="n">
        <f aca="false">B776</f>
        <v>873</v>
      </c>
      <c r="M776" s="180" t="n">
        <f aca="false">A776</f>
        <v>718</v>
      </c>
      <c r="N776" s="181" t="n">
        <f aca="false">B776</f>
        <v>873</v>
      </c>
      <c r="O776" s="182" t="n">
        <f aca="false">A776</f>
        <v>718</v>
      </c>
      <c r="Q776" s="24"/>
      <c r="R776" s="197"/>
      <c r="U776" s="171"/>
    </row>
    <row r="777" customFormat="false" ht="15.75" hidden="false" customHeight="true" outlineLevel="0" collapsed="false">
      <c r="A777" s="156" t="n">
        <v>718</v>
      </c>
      <c r="B777" s="157" t="n">
        <v>874</v>
      </c>
      <c r="C777" s="158" t="n">
        <f aca="false">ROUND($P$1*A777,2)</f>
        <v>42414.7</v>
      </c>
      <c r="D777" s="159" t="n">
        <f aca="false">TRUNC(C777/12,2)</f>
        <v>3534.55</v>
      </c>
      <c r="E777" s="160" t="n">
        <f aca="false">TRUNC(D777*$P$3,2)</f>
        <v>392.33</v>
      </c>
      <c r="F777" s="161" t="n">
        <f aca="false">TRUNC(IF(A777&lt;=$A$270,$D$270*$P$5,D777*$P$5),2)</f>
        <v>106.03</v>
      </c>
      <c r="G777" s="162" t="n">
        <f aca="false">TRUNC(IF(A777&lt;=$A$270,$D$270*$P$6,D777*$P$6),2)</f>
        <v>35.34</v>
      </c>
      <c r="H777" s="161" t="n">
        <f aca="false">TRUNC($P$9,2)</f>
        <v>2.29</v>
      </c>
      <c r="I777" s="161" t="n">
        <f aca="false">TRUNC(IF(A777&lt;$A$427,$D$427*$R$10+$P$10,IF(A777&gt;$A$782,$D$782*$R$10+$P$10,D777*$R$10+$P$10)),2)</f>
        <v>116.7</v>
      </c>
      <c r="J777" s="158" t="n">
        <f aca="false">TRUNC(IF(A777&lt;$A$427,($D$427*$R$11)+$P$11,IF(A777&gt;$A$782,$D$782*$R$11+$P$11,D777*$R$11+$P$11)),2)</f>
        <v>298</v>
      </c>
      <c r="K777" s="160" t="n">
        <f aca="false">TRUNC(IF(A777&lt;$A$427,$D$427*$R$12+$P$12,IF(A777&gt;$A$782,$D$782*$R$12+$P$12,D777*$R$12+$P$12)),2)</f>
        <v>216.64</v>
      </c>
      <c r="L777" s="163" t="n">
        <f aca="false">B777</f>
        <v>874</v>
      </c>
      <c r="M777" s="164" t="n">
        <f aca="false">A777</f>
        <v>718</v>
      </c>
      <c r="N777" s="165" t="n">
        <f aca="false">B777</f>
        <v>874</v>
      </c>
      <c r="O777" s="166" t="n">
        <f aca="false">A777</f>
        <v>718</v>
      </c>
      <c r="P777" s="24"/>
      <c r="Q777" s="196"/>
      <c r="R777" s="197"/>
      <c r="U777" s="171"/>
    </row>
    <row r="778" customFormat="false" ht="15.75" hidden="false" customHeight="true" outlineLevel="0" collapsed="false">
      <c r="A778" s="172" t="n">
        <v>719</v>
      </c>
      <c r="B778" s="173" t="n">
        <v>875</v>
      </c>
      <c r="C778" s="174" t="n">
        <f aca="false">ROUND($P$1*A778,2)</f>
        <v>42473.77</v>
      </c>
      <c r="D778" s="175" t="n">
        <f aca="false">TRUNC(C778/12,2)</f>
        <v>3539.48</v>
      </c>
      <c r="E778" s="176" t="n">
        <f aca="false">TRUNC(D778*$P$3,2)</f>
        <v>392.88</v>
      </c>
      <c r="F778" s="177" t="n">
        <f aca="false">TRUNC(IF(A778&lt;=$A$270,$D$270*$P$5,D778*$P$5),2)</f>
        <v>106.18</v>
      </c>
      <c r="G778" s="178" t="n">
        <f aca="false">TRUNC(IF(A778&lt;=$A$270,$D$270*$P$6,D778*$P$6),2)</f>
        <v>35.39</v>
      </c>
      <c r="H778" s="177" t="n">
        <f aca="false">TRUNC($P$9,2)</f>
        <v>2.29</v>
      </c>
      <c r="I778" s="177" t="n">
        <f aca="false">TRUNC(IF(A778&lt;$A$427,$D$427*$R$10+$P$10,IF(A778&gt;$A$782,$D$782*$R$10+$P$10,D778*$R$10+$P$10)),2)</f>
        <v>116.85</v>
      </c>
      <c r="J778" s="174" t="n">
        <f aca="false">TRUNC(IF(A778&lt;$A$427,($D$427*$R$11)+$P$11,IF(A778&gt;$A$782,$D$782*$R$11+$P$11,D778*$R$11+$P$11)),2)</f>
        <v>298.39</v>
      </c>
      <c r="K778" s="176" t="n">
        <f aca="false">TRUNC(IF(A778&lt;$A$427,$D$427*$R$12+$P$12,IF(A778&gt;$A$782,$D$782*$R$12+$P$12,D778*$R$12+$P$12)),2)</f>
        <v>216.93</v>
      </c>
      <c r="L778" s="179" t="n">
        <f aca="false">B778</f>
        <v>875</v>
      </c>
      <c r="M778" s="180" t="n">
        <f aca="false">A778</f>
        <v>719</v>
      </c>
      <c r="N778" s="181" t="n">
        <f aca="false">B778</f>
        <v>875</v>
      </c>
      <c r="O778" s="182" t="n">
        <f aca="false">A778</f>
        <v>719</v>
      </c>
      <c r="P778" s="24"/>
      <c r="Q778" s="196"/>
      <c r="R778" s="197"/>
      <c r="U778" s="171"/>
    </row>
    <row r="779" customFormat="false" ht="15.75" hidden="false" customHeight="true" outlineLevel="0" collapsed="false">
      <c r="A779" s="156" t="n">
        <v>720</v>
      </c>
      <c r="B779" s="157" t="n">
        <v>876</v>
      </c>
      <c r="C779" s="158" t="n">
        <f aca="false">ROUND($P$1*A779,2)</f>
        <v>42532.85</v>
      </c>
      <c r="D779" s="159" t="n">
        <f aca="false">TRUNC(C779/12,2)</f>
        <v>3544.4</v>
      </c>
      <c r="E779" s="160" t="n">
        <f aca="false">TRUNC(D779*$P$3,2)</f>
        <v>393.42</v>
      </c>
      <c r="F779" s="161" t="n">
        <f aca="false">TRUNC(IF(A779&lt;=$A$270,$D$270*$P$5,D779*$P$5),2)</f>
        <v>106.33</v>
      </c>
      <c r="G779" s="162" t="n">
        <f aca="false">TRUNC(IF(A779&lt;=$A$270,$D$270*$P$6,D779*$P$6),2)</f>
        <v>35.44</v>
      </c>
      <c r="H779" s="161" t="n">
        <f aca="false">TRUNC($P$9,2)</f>
        <v>2.29</v>
      </c>
      <c r="I779" s="161" t="n">
        <f aca="false">TRUNC(IF(A779&lt;$A$427,$D$427*$R$10+$P$10,IF(A779&gt;$A$782,$D$782*$R$10+$P$10,D779*$R$10+$P$10)),2)</f>
        <v>117</v>
      </c>
      <c r="J779" s="158" t="n">
        <f aca="false">TRUNC(IF(A779&lt;$A$427,($D$427*$R$11)+$P$11,IF(A779&gt;$A$782,$D$782*$R$11+$P$11,D779*$R$11+$P$11)),2)</f>
        <v>298.79</v>
      </c>
      <c r="K779" s="160" t="n">
        <f aca="false">TRUNC(IF(A779&lt;$A$427,$D$427*$R$12+$P$12,IF(A779&gt;$A$782,$D$782*$R$12+$P$12,D779*$R$12+$P$12)),2)</f>
        <v>217.23</v>
      </c>
      <c r="L779" s="163" t="n">
        <f aca="false">B779</f>
        <v>876</v>
      </c>
      <c r="M779" s="164" t="n">
        <f aca="false">A779</f>
        <v>720</v>
      </c>
      <c r="N779" s="165" t="n">
        <f aca="false">B779</f>
        <v>876</v>
      </c>
      <c r="O779" s="166" t="n">
        <f aca="false">A779</f>
        <v>720</v>
      </c>
      <c r="P779" s="24"/>
      <c r="Q779" s="196"/>
      <c r="R779" s="197"/>
      <c r="U779" s="171"/>
    </row>
    <row r="780" customFormat="false" ht="15.75" hidden="false" customHeight="true" outlineLevel="0" collapsed="false">
      <c r="A780" s="172" t="n">
        <v>721</v>
      </c>
      <c r="B780" s="173" t="n">
        <v>877</v>
      </c>
      <c r="C780" s="174" t="n">
        <f aca="false">ROUND($P$1*A780,2)</f>
        <v>42591.92</v>
      </c>
      <c r="D780" s="175" t="n">
        <f aca="false">TRUNC(C780/12,2)</f>
        <v>3549.32</v>
      </c>
      <c r="E780" s="176" t="n">
        <f aca="false">TRUNC(D780*$P$3,2)</f>
        <v>393.97</v>
      </c>
      <c r="F780" s="177" t="n">
        <f aca="false">TRUNC(IF(A780&lt;=$A$270,$D$270*$P$5,D780*$P$5),2)</f>
        <v>106.47</v>
      </c>
      <c r="G780" s="178" t="n">
        <f aca="false">TRUNC(IF(A780&lt;=$A$270,$D$270*$P$6,D780*$P$6),2)</f>
        <v>35.49</v>
      </c>
      <c r="H780" s="177" t="n">
        <f aca="false">TRUNC($P$9,2)</f>
        <v>2.29</v>
      </c>
      <c r="I780" s="177" t="n">
        <f aca="false">TRUNC(IF(A780&lt;$A$427,$D$427*$R$10+$P$10,IF(A780&gt;$A$782,$D$782*$R$10+$P$10,D780*$R$10+$P$10)),2)</f>
        <v>117.14</v>
      </c>
      <c r="J780" s="174" t="n">
        <f aca="false">TRUNC(IF(A780&lt;$A$427,($D$427*$R$11)+$P$11,IF(A780&gt;$A$782,$D$782*$R$11+$P$11,D780*$R$11+$P$11)),2)</f>
        <v>299.18</v>
      </c>
      <c r="K780" s="176" t="n">
        <f aca="false">TRUNC(IF(A780&lt;$A$427,$D$427*$R$12+$P$12,IF(A780&gt;$A$782,$D$782*$R$12+$P$12,D780*$R$12+$P$12)),2)</f>
        <v>217.52</v>
      </c>
      <c r="L780" s="179" t="n">
        <f aca="false">B780</f>
        <v>877</v>
      </c>
      <c r="M780" s="180" t="n">
        <f aca="false">A780</f>
        <v>721</v>
      </c>
      <c r="N780" s="181" t="n">
        <f aca="false">B780</f>
        <v>877</v>
      </c>
      <c r="O780" s="182" t="n">
        <f aca="false">A780</f>
        <v>721</v>
      </c>
      <c r="P780" s="24"/>
      <c r="Q780" s="196"/>
      <c r="R780" s="197"/>
      <c r="U780" s="171"/>
    </row>
    <row r="781" customFormat="false" ht="15.75" hidden="false" customHeight="true" outlineLevel="0" collapsed="false">
      <c r="A781" s="156" t="n">
        <v>721</v>
      </c>
      <c r="B781" s="157" t="n">
        <v>878</v>
      </c>
      <c r="C781" s="158" t="n">
        <f aca="false">ROUND($P$1*A781,2)</f>
        <v>42591.92</v>
      </c>
      <c r="D781" s="159" t="n">
        <f aca="false">TRUNC(C781/12,2)</f>
        <v>3549.32</v>
      </c>
      <c r="E781" s="160" t="n">
        <f aca="false">TRUNC(D781*$P$3,2)</f>
        <v>393.97</v>
      </c>
      <c r="F781" s="161" t="n">
        <f aca="false">TRUNC(IF(A781&lt;=$A$270,$D$270*$P$5,D781*$P$5),2)</f>
        <v>106.47</v>
      </c>
      <c r="G781" s="162" t="n">
        <f aca="false">TRUNC(IF(A781&lt;=$A$270,$D$270*$P$6,D781*$P$6),2)</f>
        <v>35.49</v>
      </c>
      <c r="H781" s="161" t="n">
        <f aca="false">TRUNC($P$9,2)</f>
        <v>2.29</v>
      </c>
      <c r="I781" s="161" t="n">
        <f aca="false">TRUNC(IF(A781&lt;$A$427,$D$427*$R$10+$P$10,IF(A781&gt;$A$782,$D$782*$R$10+$P$10,D781*$R$10+$P$10)),2)</f>
        <v>117.14</v>
      </c>
      <c r="J781" s="158" t="n">
        <f aca="false">TRUNC(IF(A781&lt;$A$427,($D$427*$R$11)+$P$11,IF(A781&gt;$A$782,$D$782*$R$11+$P$11,D781*$R$11+$P$11)),2)</f>
        <v>299.18</v>
      </c>
      <c r="K781" s="160" t="n">
        <f aca="false">TRUNC(IF(A781&lt;$A$427,$D$427*$R$12+$P$12,IF(A781&gt;$A$782,$D$782*$R$12+$P$12,D781*$R$12+$P$12)),2)</f>
        <v>217.52</v>
      </c>
      <c r="L781" s="163" t="n">
        <f aca="false">B781</f>
        <v>878</v>
      </c>
      <c r="M781" s="164" t="n">
        <f aca="false">A781</f>
        <v>721</v>
      </c>
      <c r="N781" s="165" t="n">
        <f aca="false">B781</f>
        <v>878</v>
      </c>
      <c r="O781" s="166" t="n">
        <f aca="false">A781</f>
        <v>721</v>
      </c>
      <c r="P781" s="24"/>
      <c r="Q781" s="196"/>
      <c r="R781" s="197"/>
      <c r="U781" s="171"/>
    </row>
    <row r="782" customFormat="false" ht="15.75" hidden="false" customHeight="true" outlineLevel="0" collapsed="false">
      <c r="A782" s="172" t="n">
        <v>722</v>
      </c>
      <c r="B782" s="173" t="n">
        <v>879</v>
      </c>
      <c r="C782" s="174" t="n">
        <f aca="false">ROUND($P$1*A782,2)</f>
        <v>42650.99</v>
      </c>
      <c r="D782" s="175" t="n">
        <f aca="false">TRUNC(C782/12,2)</f>
        <v>3554.24</v>
      </c>
      <c r="E782" s="176" t="n">
        <f aca="false">TRUNC(D782*$P$3,2)</f>
        <v>394.52</v>
      </c>
      <c r="F782" s="177" t="n">
        <f aca="false">TRUNC(IF(A782&lt;=$A$270,$D$270*$P$5,D782*$P$5),2)</f>
        <v>106.62</v>
      </c>
      <c r="G782" s="178" t="n">
        <f aca="false">TRUNC(IF(A782&lt;=$A$270,$D$270*$P$6,D782*$P$6),2)</f>
        <v>35.54</v>
      </c>
      <c r="H782" s="177" t="n">
        <f aca="false">TRUNC($P$9,2)</f>
        <v>2.29</v>
      </c>
      <c r="I782" s="177" t="n">
        <f aca="false">TRUNC(IF(A782&lt;$A$427,$D$427*$R$10+$P$10,IF(A782&gt;$A$782,$D$782*$R$10+$P$10,D782*$R$10+$P$10)),2)</f>
        <v>117.29</v>
      </c>
      <c r="J782" s="174" t="n">
        <f aca="false">TRUNC(IF(A782&lt;$A$427,($D$427*$R$11)+$P$11,IF(A782&gt;$A$782,$D$782*$R$11+$P$11,D782*$R$11+$P$11)),2)</f>
        <v>299.57</v>
      </c>
      <c r="K782" s="176" t="n">
        <f aca="false">TRUNC(IF(A782&lt;$A$427,$D$427*$R$12+$P$12,IF(A782&gt;$A$782,$D$782*$R$12+$P$12,D782*$R$12+$P$12)),2)</f>
        <v>217.82</v>
      </c>
      <c r="L782" s="179" t="n">
        <f aca="false">B782</f>
        <v>879</v>
      </c>
      <c r="M782" s="180" t="n">
        <f aca="false">A782</f>
        <v>722</v>
      </c>
      <c r="N782" s="181" t="n">
        <f aca="false">B782</f>
        <v>879</v>
      </c>
      <c r="O782" s="182" t="n">
        <f aca="false">A782</f>
        <v>722</v>
      </c>
      <c r="P782" s="199"/>
      <c r="Q782" s="196"/>
      <c r="R782" s="197"/>
      <c r="U782" s="171"/>
    </row>
    <row r="783" customFormat="false" ht="15.75" hidden="false" customHeight="true" outlineLevel="0" collapsed="false">
      <c r="A783" s="156" t="n">
        <v>723</v>
      </c>
      <c r="B783" s="157" t="n">
        <v>880</v>
      </c>
      <c r="C783" s="158" t="n">
        <f aca="false">ROUND($P$1*A783,2)</f>
        <v>42710.07</v>
      </c>
      <c r="D783" s="159" t="n">
        <f aca="false">TRUNC(C783/12,2)</f>
        <v>3559.17</v>
      </c>
      <c r="E783" s="160" t="n">
        <f aca="false">TRUNC(D783*$P$3,2)</f>
        <v>395.06</v>
      </c>
      <c r="F783" s="161" t="n">
        <f aca="false">TRUNC(IF(A783&lt;=$A$270,$D$270*$P$5,D783*$P$5),2)</f>
        <v>106.77</v>
      </c>
      <c r="G783" s="162" t="n">
        <f aca="false">TRUNC(IF(A783&lt;=$A$270,$D$270*$P$6,D783*$P$6),2)</f>
        <v>35.59</v>
      </c>
      <c r="H783" s="161" t="n">
        <f aca="false">TRUNC($P$9,2)</f>
        <v>2.29</v>
      </c>
      <c r="I783" s="161" t="n">
        <f aca="false">TRUNC(IF(A783&lt;$A$427,$D$427*$R$10+$P$10,IF(A783&gt;$A$782,$D$782*$R$10+$P$10,D783*$R$10+$P$10)),2)</f>
        <v>117.29</v>
      </c>
      <c r="J783" s="158" t="n">
        <f aca="false">TRUNC(IF(A783&lt;$A$427,($D$427*$R$11)+$P$11,IF(A783&gt;$A$782,$D$782*$R$11+$P$11,D783*$R$11+$P$11)),2)</f>
        <v>299.57</v>
      </c>
      <c r="K783" s="160" t="n">
        <f aca="false">TRUNC(IF(A783&lt;$A$427,$D$427*$R$12+$P$12,IF(A783&gt;$A$782,$D$782*$R$12+$P$12,D783*$R$12+$P$12)),2)</f>
        <v>217.82</v>
      </c>
      <c r="L783" s="163" t="n">
        <f aca="false">B783</f>
        <v>880</v>
      </c>
      <c r="M783" s="164" t="n">
        <f aca="false">A783</f>
        <v>723</v>
      </c>
      <c r="N783" s="165" t="n">
        <f aca="false">B783</f>
        <v>880</v>
      </c>
      <c r="O783" s="166" t="n">
        <f aca="false">A783</f>
        <v>723</v>
      </c>
      <c r="P783" s="24"/>
      <c r="Q783" s="196"/>
      <c r="R783" s="197"/>
      <c r="U783" s="171"/>
    </row>
    <row r="784" customFormat="false" ht="15.75" hidden="false" customHeight="true" outlineLevel="0" collapsed="false">
      <c r="A784" s="172" t="n">
        <v>724</v>
      </c>
      <c r="B784" s="173" t="n">
        <v>881</v>
      </c>
      <c r="C784" s="174" t="n">
        <f aca="false">ROUND($P$1*A784,2)</f>
        <v>42769.14</v>
      </c>
      <c r="D784" s="175" t="n">
        <f aca="false">TRUNC(C784/12,2)</f>
        <v>3564.09</v>
      </c>
      <c r="E784" s="176" t="n">
        <f aca="false">TRUNC(D784*$P$3,2)</f>
        <v>395.61</v>
      </c>
      <c r="F784" s="177" t="n">
        <f aca="false">TRUNC(IF(A784&lt;=$A$270,$D$270*$P$5,D784*$P$5),2)</f>
        <v>106.92</v>
      </c>
      <c r="G784" s="178" t="n">
        <f aca="false">TRUNC(IF(A784&lt;=$A$270,$D$270*$P$6,D784*$P$6),2)</f>
        <v>35.64</v>
      </c>
      <c r="H784" s="177" t="n">
        <f aca="false">TRUNC($P$9,2)</f>
        <v>2.29</v>
      </c>
      <c r="I784" s="177" t="n">
        <f aca="false">TRUNC(IF(A784&lt;$A$427,$D$427*$R$10+$P$10,IF(A784&gt;$A$782,$D$782*$R$10+$P$10,D784*$R$10+$P$10)),2)</f>
        <v>117.29</v>
      </c>
      <c r="J784" s="174" t="n">
        <f aca="false">TRUNC(IF(A784&lt;$A$427,($D$427*$R$11)+$P$11,IF(A784&gt;$A$782,$D$782*$R$11+$P$11,D784*$R$11+$P$11)),2)</f>
        <v>299.57</v>
      </c>
      <c r="K784" s="176" t="n">
        <f aca="false">TRUNC(IF(A784&lt;$A$427,$D$427*$R$12+$P$12,IF(A784&gt;$A$782,$D$782*$R$12+$P$12,D784*$R$12+$P$12)),2)</f>
        <v>217.82</v>
      </c>
      <c r="L784" s="179" t="n">
        <f aca="false">B784</f>
        <v>881</v>
      </c>
      <c r="M784" s="180" t="n">
        <f aca="false">A784</f>
        <v>724</v>
      </c>
      <c r="N784" s="181" t="n">
        <f aca="false">B784</f>
        <v>881</v>
      </c>
      <c r="O784" s="182" t="n">
        <f aca="false">A784</f>
        <v>724</v>
      </c>
      <c r="P784" s="24"/>
      <c r="Q784" s="196"/>
      <c r="R784" s="197"/>
      <c r="U784" s="171"/>
    </row>
    <row r="785" customFormat="false" ht="15.75" hidden="false" customHeight="true" outlineLevel="0" collapsed="false">
      <c r="A785" s="156" t="n">
        <v>724</v>
      </c>
      <c r="B785" s="157" t="n">
        <v>882</v>
      </c>
      <c r="C785" s="158" t="n">
        <f aca="false">ROUND($P$1*A785,2)</f>
        <v>42769.14</v>
      </c>
      <c r="D785" s="159" t="n">
        <f aca="false">TRUNC(C785/12,2)</f>
        <v>3564.09</v>
      </c>
      <c r="E785" s="160" t="n">
        <f aca="false">TRUNC(D785*$P$3,2)</f>
        <v>395.61</v>
      </c>
      <c r="F785" s="161" t="n">
        <f aca="false">TRUNC(IF(A785&lt;=$A$270,$D$270*$P$5,D785*$P$5),2)</f>
        <v>106.92</v>
      </c>
      <c r="G785" s="162" t="n">
        <f aca="false">TRUNC(IF(A785&lt;=$A$270,$D$270*$P$6,D785*$P$6),2)</f>
        <v>35.64</v>
      </c>
      <c r="H785" s="161" t="n">
        <f aca="false">TRUNC($P$9,2)</f>
        <v>2.29</v>
      </c>
      <c r="I785" s="161" t="n">
        <f aca="false">TRUNC(IF(A785&lt;$A$427,$D$427*$R$10+$P$10,IF(A785&gt;$A$782,$D$782*$R$10+$P$10,D785*$R$10+$P$10)),2)</f>
        <v>117.29</v>
      </c>
      <c r="J785" s="158" t="n">
        <f aca="false">TRUNC(IF(A785&lt;$A$427,($D$427*$R$11)+$P$11,IF(A785&gt;$A$782,$D$782*$R$11+$P$11,D785*$R$11+$P$11)),2)</f>
        <v>299.57</v>
      </c>
      <c r="K785" s="160" t="n">
        <f aca="false">TRUNC(IF(A785&lt;$A$427,$D$427*$R$12+$P$12,IF(A785&gt;$A$782,$D$782*$R$12+$P$12,D785*$R$12+$P$12)),2)</f>
        <v>217.82</v>
      </c>
      <c r="L785" s="163" t="n">
        <f aca="false">B785</f>
        <v>882</v>
      </c>
      <c r="M785" s="164" t="n">
        <f aca="false">A785</f>
        <v>724</v>
      </c>
      <c r="N785" s="165" t="n">
        <f aca="false">B785</f>
        <v>882</v>
      </c>
      <c r="O785" s="166" t="n">
        <f aca="false">A785</f>
        <v>724</v>
      </c>
      <c r="P785" s="24"/>
      <c r="Q785" s="25"/>
      <c r="R785" s="197"/>
      <c r="U785" s="171"/>
    </row>
    <row r="786" customFormat="false" ht="15.75" hidden="false" customHeight="true" outlineLevel="0" collapsed="false">
      <c r="A786" s="172" t="n">
        <v>725</v>
      </c>
      <c r="B786" s="173" t="n">
        <v>883</v>
      </c>
      <c r="C786" s="174" t="n">
        <f aca="false">ROUND($P$1*A786,2)</f>
        <v>42828.22</v>
      </c>
      <c r="D786" s="175" t="n">
        <f aca="false">TRUNC(C786/12,2)</f>
        <v>3569.01</v>
      </c>
      <c r="E786" s="176" t="n">
        <f aca="false">TRUNC(D786*$P$3,2)</f>
        <v>396.16</v>
      </c>
      <c r="F786" s="177" t="n">
        <f aca="false">TRUNC(IF(A786&lt;=$A$270,$D$270*$P$5,D786*$P$5),2)</f>
        <v>107.07</v>
      </c>
      <c r="G786" s="178" t="n">
        <f aca="false">TRUNC(IF(A786&lt;=$A$270,$D$270*$P$6,D786*$P$6),2)</f>
        <v>35.69</v>
      </c>
      <c r="H786" s="177" t="n">
        <f aca="false">TRUNC($P$9,2)</f>
        <v>2.29</v>
      </c>
      <c r="I786" s="177" t="n">
        <f aca="false">TRUNC(IF(A786&lt;$A$427,$D$427*$R$10+$P$10,IF(A786&gt;$A$782,$D$782*$R$10+$P$10,D786*$R$10+$P$10)),2)</f>
        <v>117.29</v>
      </c>
      <c r="J786" s="174" t="n">
        <f aca="false">TRUNC(IF(A786&lt;$A$427,($D$427*$R$11)+$P$11,IF(A786&gt;$A$782,$D$782*$R$11+$P$11,D786*$R$11+$P$11)),2)</f>
        <v>299.57</v>
      </c>
      <c r="K786" s="176" t="n">
        <f aca="false">TRUNC(IF(A786&lt;$A$427,$D$427*$R$12+$P$12,IF(A786&gt;$A$782,$D$782*$R$12+$P$12,D786*$R$12+$P$12)),2)</f>
        <v>217.82</v>
      </c>
      <c r="L786" s="179" t="n">
        <f aca="false">B786</f>
        <v>883</v>
      </c>
      <c r="M786" s="180" t="n">
        <f aca="false">A786</f>
        <v>725</v>
      </c>
      <c r="N786" s="181" t="n">
        <f aca="false">B786</f>
        <v>883</v>
      </c>
      <c r="O786" s="182" t="n">
        <f aca="false">A786</f>
        <v>725</v>
      </c>
      <c r="P786" s="24"/>
      <c r="Q786" s="199"/>
      <c r="R786" s="197"/>
      <c r="U786" s="171"/>
    </row>
    <row r="787" customFormat="false" ht="15.75" hidden="false" customHeight="true" outlineLevel="0" collapsed="false">
      <c r="A787" s="156" t="n">
        <v>726</v>
      </c>
      <c r="B787" s="157" t="n">
        <v>884</v>
      </c>
      <c r="C787" s="158" t="n">
        <f aca="false">ROUND($P$1*A787,2)</f>
        <v>42887.29</v>
      </c>
      <c r="D787" s="159" t="n">
        <f aca="false">TRUNC(C787/12,2)</f>
        <v>3573.94</v>
      </c>
      <c r="E787" s="160" t="n">
        <f aca="false">TRUNC(D787*$P$3,2)</f>
        <v>396.7</v>
      </c>
      <c r="F787" s="161" t="n">
        <f aca="false">TRUNC(IF(A787&lt;=$A$270,$D$270*$P$5,D787*$P$5),2)</f>
        <v>107.21</v>
      </c>
      <c r="G787" s="162" t="n">
        <f aca="false">TRUNC(IF(A787&lt;=$A$270,$D$270*$P$6,D787*$P$6),2)</f>
        <v>35.73</v>
      </c>
      <c r="H787" s="161" t="n">
        <f aca="false">TRUNC($P$9,2)</f>
        <v>2.29</v>
      </c>
      <c r="I787" s="161" t="n">
        <f aca="false">TRUNC(IF(A787&lt;$A$427,$D$427*$R$10+$P$10,IF(A787&gt;$A$782,$D$782*$R$10+$P$10,D787*$R$10+$P$10)),2)</f>
        <v>117.29</v>
      </c>
      <c r="J787" s="158" t="n">
        <f aca="false">TRUNC(IF(A787&lt;$A$427,($D$427*$R$11)+$P$11,IF(A787&gt;$A$782,$D$782*$R$11+$P$11,D787*$R$11+$P$11)),2)</f>
        <v>299.57</v>
      </c>
      <c r="K787" s="160" t="n">
        <f aca="false">TRUNC(IF(A787&lt;$A$427,$D$427*$R$12+$P$12,IF(A787&gt;$A$782,$D$782*$R$12+$P$12,D787*$R$12+$P$12)),2)</f>
        <v>217.82</v>
      </c>
      <c r="L787" s="163" t="n">
        <f aca="false">B787</f>
        <v>884</v>
      </c>
      <c r="M787" s="164" t="n">
        <f aca="false">A787</f>
        <v>726</v>
      </c>
      <c r="N787" s="165" t="n">
        <f aca="false">B787</f>
        <v>884</v>
      </c>
      <c r="O787" s="166" t="n">
        <f aca="false">A787</f>
        <v>726</v>
      </c>
      <c r="P787" s="24"/>
      <c r="Q787" s="196"/>
      <c r="R787" s="198"/>
      <c r="U787" s="171"/>
    </row>
    <row r="788" customFormat="false" ht="15.75" hidden="false" customHeight="true" outlineLevel="0" collapsed="false">
      <c r="A788" s="172" t="n">
        <v>727</v>
      </c>
      <c r="B788" s="173" t="n">
        <v>885</v>
      </c>
      <c r="C788" s="174" t="n">
        <f aca="false">ROUND($P$1*A788,2)</f>
        <v>42946.36</v>
      </c>
      <c r="D788" s="175" t="n">
        <f aca="false">TRUNC(C788/12,2)</f>
        <v>3578.86</v>
      </c>
      <c r="E788" s="176" t="n">
        <f aca="false">TRUNC(D788*$P$3,2)</f>
        <v>397.25</v>
      </c>
      <c r="F788" s="177" t="n">
        <f aca="false">TRUNC(IF(A788&lt;=$A$270,$D$270*$P$5,D788*$P$5),2)</f>
        <v>107.36</v>
      </c>
      <c r="G788" s="178" t="n">
        <f aca="false">TRUNC(IF(A788&lt;=$A$270,$D$270*$P$6,D788*$P$6),2)</f>
        <v>35.78</v>
      </c>
      <c r="H788" s="177" t="n">
        <f aca="false">TRUNC($P$9,2)</f>
        <v>2.29</v>
      </c>
      <c r="I788" s="177" t="n">
        <f aca="false">TRUNC(IF(A788&lt;$A$427,$D$427*$R$10+$P$10,IF(A788&gt;$A$782,$D$782*$R$10+$P$10,D788*$R$10+$P$10)),2)</f>
        <v>117.29</v>
      </c>
      <c r="J788" s="174" t="n">
        <f aca="false">TRUNC(IF(A788&lt;$A$427,($D$427*$R$11)+$P$11,IF(A788&gt;$A$782,$D$782*$R$11+$P$11,D788*$R$11+$P$11)),2)</f>
        <v>299.57</v>
      </c>
      <c r="K788" s="176" t="n">
        <f aca="false">TRUNC(IF(A788&lt;$A$427,$D$427*$R$12+$P$12,IF(A788&gt;$A$782,$D$782*$R$12+$P$12,D788*$R$12+$P$12)),2)</f>
        <v>217.82</v>
      </c>
      <c r="L788" s="179" t="n">
        <f aca="false">B788</f>
        <v>885</v>
      </c>
      <c r="M788" s="180" t="n">
        <f aca="false">A788</f>
        <v>727</v>
      </c>
      <c r="N788" s="181" t="n">
        <f aca="false">B788</f>
        <v>885</v>
      </c>
      <c r="O788" s="182" t="n">
        <f aca="false">A788</f>
        <v>727</v>
      </c>
      <c r="P788" s="24"/>
      <c r="Q788" s="196"/>
      <c r="R788" s="197"/>
      <c r="U788" s="171"/>
    </row>
    <row r="789" customFormat="false" ht="15.75" hidden="false" customHeight="true" outlineLevel="0" collapsed="false">
      <c r="A789" s="156" t="n">
        <v>727</v>
      </c>
      <c r="B789" s="157" t="n">
        <v>886</v>
      </c>
      <c r="C789" s="158" t="n">
        <f aca="false">ROUND($P$1*A789,2)</f>
        <v>42946.36</v>
      </c>
      <c r="D789" s="159" t="n">
        <f aca="false">TRUNC(C789/12,2)</f>
        <v>3578.86</v>
      </c>
      <c r="E789" s="160" t="n">
        <f aca="false">TRUNC(D789*$P$3,2)</f>
        <v>397.25</v>
      </c>
      <c r="F789" s="161" t="n">
        <f aca="false">TRUNC(IF(A789&lt;=$A$270,$D$270*$P$5,D789*$P$5),2)</f>
        <v>107.36</v>
      </c>
      <c r="G789" s="162" t="n">
        <f aca="false">TRUNC(IF(A789&lt;=$A$270,$D$270*$P$6,D789*$P$6),2)</f>
        <v>35.78</v>
      </c>
      <c r="H789" s="161" t="n">
        <f aca="false">TRUNC($P$9,2)</f>
        <v>2.29</v>
      </c>
      <c r="I789" s="161" t="n">
        <f aca="false">TRUNC(IF(A789&lt;$A$427,$D$427*$R$10+$P$10,IF(A789&gt;$A$782,$D$782*$R$10+$P$10,D789*$R$10+$P$10)),2)</f>
        <v>117.29</v>
      </c>
      <c r="J789" s="158" t="n">
        <f aca="false">TRUNC(IF(A789&lt;$A$427,($D$427*$R$11)+$P$11,IF(A789&gt;$A$782,$D$782*$R$11+$P$11,D789*$R$11+$P$11)),2)</f>
        <v>299.57</v>
      </c>
      <c r="K789" s="160" t="n">
        <f aca="false">TRUNC(IF(A789&lt;$A$427,$D$427*$R$12+$P$12,IF(A789&gt;$A$782,$D$782*$R$12+$P$12,D789*$R$12+$P$12)),2)</f>
        <v>217.82</v>
      </c>
      <c r="L789" s="163" t="n">
        <f aca="false">B789</f>
        <v>886</v>
      </c>
      <c r="M789" s="164" t="n">
        <f aca="false">A789</f>
        <v>727</v>
      </c>
      <c r="N789" s="165" t="n">
        <f aca="false">B789</f>
        <v>886</v>
      </c>
      <c r="O789" s="166" t="n">
        <f aca="false">A789</f>
        <v>727</v>
      </c>
      <c r="P789" s="24"/>
      <c r="Q789" s="196"/>
      <c r="R789" s="197"/>
      <c r="U789" s="171"/>
    </row>
    <row r="790" customFormat="false" ht="15.75" hidden="false" customHeight="true" outlineLevel="0" collapsed="false">
      <c r="A790" s="172" t="n">
        <v>728</v>
      </c>
      <c r="B790" s="173" t="n">
        <v>887</v>
      </c>
      <c r="C790" s="174" t="n">
        <f aca="false">ROUND($P$1*A790,2)</f>
        <v>43005.44</v>
      </c>
      <c r="D790" s="175" t="n">
        <f aca="false">TRUNC(C790/12,2)</f>
        <v>3583.78</v>
      </c>
      <c r="E790" s="176" t="n">
        <f aca="false">TRUNC(D790*$P$3,2)</f>
        <v>397.79</v>
      </c>
      <c r="F790" s="177" t="n">
        <f aca="false">TRUNC(IF(A790&lt;=$A$270,$D$270*$P$5,D790*$P$5),2)</f>
        <v>107.51</v>
      </c>
      <c r="G790" s="178" t="n">
        <f aca="false">TRUNC(IF(A790&lt;=$A$270,$D$270*$P$6,D790*$P$6),2)</f>
        <v>35.83</v>
      </c>
      <c r="H790" s="177" t="n">
        <f aca="false">TRUNC($P$9,2)</f>
        <v>2.29</v>
      </c>
      <c r="I790" s="177" t="n">
        <f aca="false">TRUNC(IF(A790&lt;$A$427,$D$427*$R$10+$P$10,IF(A790&gt;$A$782,$D$782*$R$10+$P$10,D790*$R$10+$P$10)),2)</f>
        <v>117.29</v>
      </c>
      <c r="J790" s="174" t="n">
        <f aca="false">TRUNC(IF(A790&lt;$A$427,($D$427*$R$11)+$P$11,IF(A790&gt;$A$782,$D$782*$R$11+$P$11,D790*$R$11+$P$11)),2)</f>
        <v>299.57</v>
      </c>
      <c r="K790" s="176" t="n">
        <f aca="false">TRUNC(IF(A790&lt;$A$427,$D$427*$R$12+$P$12,IF(A790&gt;$A$782,$D$782*$R$12+$P$12,D790*$R$12+$P$12)),2)</f>
        <v>217.82</v>
      </c>
      <c r="L790" s="179" t="n">
        <f aca="false">B790</f>
        <v>887</v>
      </c>
      <c r="M790" s="180" t="n">
        <f aca="false">A790</f>
        <v>728</v>
      </c>
      <c r="N790" s="181" t="n">
        <f aca="false">B790</f>
        <v>887</v>
      </c>
      <c r="O790" s="182" t="n">
        <f aca="false">A790</f>
        <v>728</v>
      </c>
      <c r="P790" s="24"/>
      <c r="Q790" s="196"/>
      <c r="R790" s="197"/>
      <c r="U790" s="171"/>
    </row>
    <row r="791" customFormat="false" ht="15.75" hidden="false" customHeight="true" outlineLevel="0" collapsed="false">
      <c r="A791" s="156" t="n">
        <v>729</v>
      </c>
      <c r="B791" s="157" t="n">
        <v>888</v>
      </c>
      <c r="C791" s="158" t="n">
        <f aca="false">ROUND($P$1*A791,2)</f>
        <v>43064.51</v>
      </c>
      <c r="D791" s="159" t="n">
        <f aca="false">TRUNC(C791/12,2)</f>
        <v>3588.7</v>
      </c>
      <c r="E791" s="160" t="n">
        <f aca="false">TRUNC(D791*$P$3,2)</f>
        <v>398.34</v>
      </c>
      <c r="F791" s="161" t="n">
        <f aca="false">TRUNC(IF(A791&lt;=$A$270,$D$270*$P$5,D791*$P$5),2)</f>
        <v>107.66</v>
      </c>
      <c r="G791" s="162" t="n">
        <f aca="false">TRUNC(IF(A791&lt;=$A$270,$D$270*$P$6,D791*$P$6),2)</f>
        <v>35.88</v>
      </c>
      <c r="H791" s="161" t="n">
        <f aca="false">TRUNC($P$9,2)</f>
        <v>2.29</v>
      </c>
      <c r="I791" s="161" t="n">
        <f aca="false">TRUNC(IF(A791&lt;$A$427,$D$427*$R$10+$P$10,IF(A791&gt;$A$782,$D$782*$R$10+$P$10,D791*$R$10+$P$10)),2)</f>
        <v>117.29</v>
      </c>
      <c r="J791" s="158" t="n">
        <f aca="false">TRUNC(IF(A791&lt;$A$427,($D$427*$R$11)+$P$11,IF(A791&gt;$A$782,$D$782*$R$11+$P$11,D791*$R$11+$P$11)),2)</f>
        <v>299.57</v>
      </c>
      <c r="K791" s="160" t="n">
        <f aca="false">TRUNC(IF(A791&lt;$A$427,$D$427*$R$12+$P$12,IF(A791&gt;$A$782,$D$782*$R$12+$P$12,D791*$R$12+$P$12)),2)</f>
        <v>217.82</v>
      </c>
      <c r="L791" s="163" t="n">
        <f aca="false">B791</f>
        <v>888</v>
      </c>
      <c r="M791" s="164" t="n">
        <f aca="false">A791</f>
        <v>729</v>
      </c>
      <c r="N791" s="165" t="n">
        <f aca="false">B791</f>
        <v>888</v>
      </c>
      <c r="O791" s="166" t="n">
        <f aca="false">A791</f>
        <v>729</v>
      </c>
      <c r="P791" s="24"/>
      <c r="Q791" s="196"/>
      <c r="R791" s="197"/>
      <c r="U791" s="171"/>
    </row>
    <row r="792" customFormat="false" ht="15.75" hidden="false" customHeight="true" outlineLevel="0" collapsed="false">
      <c r="A792" s="172" t="n">
        <v>730</v>
      </c>
      <c r="B792" s="173" t="n">
        <v>889</v>
      </c>
      <c r="C792" s="174" t="n">
        <f aca="false">ROUND($P$1*A792,2)</f>
        <v>43123.58</v>
      </c>
      <c r="D792" s="175" t="n">
        <f aca="false">TRUNC(C792/12,2)</f>
        <v>3593.63</v>
      </c>
      <c r="E792" s="176" t="n">
        <f aca="false">TRUNC(D792*$P$3,2)</f>
        <v>398.89</v>
      </c>
      <c r="F792" s="177" t="n">
        <f aca="false">TRUNC(IF(A792&lt;=$A$270,$D$270*$P$5,D792*$P$5),2)</f>
        <v>107.8</v>
      </c>
      <c r="G792" s="178" t="n">
        <f aca="false">TRUNC(IF(A792&lt;=$A$270,$D$270*$P$6,D792*$P$6),2)</f>
        <v>35.93</v>
      </c>
      <c r="H792" s="177" t="n">
        <f aca="false">TRUNC($P$9,2)</f>
        <v>2.29</v>
      </c>
      <c r="I792" s="177" t="n">
        <f aca="false">TRUNC(IF(A792&lt;$A$427,$D$427*$R$10+$P$10,IF(A792&gt;$A$782,$D$782*$R$10+$P$10,D792*$R$10+$P$10)),2)</f>
        <v>117.29</v>
      </c>
      <c r="J792" s="174" t="n">
        <f aca="false">TRUNC(IF(A792&lt;$A$427,($D$427*$R$11)+$P$11,IF(A792&gt;$A$782,$D$782*$R$11+$P$11,D792*$R$11+$P$11)),2)</f>
        <v>299.57</v>
      </c>
      <c r="K792" s="176" t="n">
        <f aca="false">TRUNC(IF(A792&lt;$A$427,$D$427*$R$12+$P$12,IF(A792&gt;$A$782,$D$782*$R$12+$P$12,D792*$R$12+$P$12)),2)</f>
        <v>217.82</v>
      </c>
      <c r="L792" s="179" t="n">
        <f aca="false">B792</f>
        <v>889</v>
      </c>
      <c r="M792" s="180" t="n">
        <f aca="false">A792</f>
        <v>730</v>
      </c>
      <c r="N792" s="181" t="n">
        <f aca="false">B792</f>
        <v>889</v>
      </c>
      <c r="O792" s="182" t="n">
        <f aca="false">A792</f>
        <v>730</v>
      </c>
      <c r="P792" s="24"/>
      <c r="Q792" s="196"/>
      <c r="R792" s="197"/>
      <c r="U792" s="171"/>
    </row>
    <row r="793" customFormat="false" ht="15.75" hidden="false" customHeight="true" outlineLevel="0" collapsed="false">
      <c r="A793" s="156" t="n">
        <v>730</v>
      </c>
      <c r="B793" s="157" t="n">
        <v>890</v>
      </c>
      <c r="C793" s="158" t="n">
        <f aca="false">ROUND($P$1*A793,2)</f>
        <v>43123.58</v>
      </c>
      <c r="D793" s="159" t="n">
        <f aca="false">TRUNC(C793/12,2)</f>
        <v>3593.63</v>
      </c>
      <c r="E793" s="160" t="n">
        <f aca="false">TRUNC(D793*$P$3,2)</f>
        <v>398.89</v>
      </c>
      <c r="F793" s="161" t="n">
        <f aca="false">TRUNC(IF(A793&lt;=$A$270,$D$270*$P$5,D793*$P$5),2)</f>
        <v>107.8</v>
      </c>
      <c r="G793" s="162" t="n">
        <f aca="false">TRUNC(IF(A793&lt;=$A$270,$D$270*$P$6,D793*$P$6),2)</f>
        <v>35.93</v>
      </c>
      <c r="H793" s="161" t="n">
        <f aca="false">TRUNC($P$9,2)</f>
        <v>2.29</v>
      </c>
      <c r="I793" s="161" t="n">
        <f aca="false">TRUNC(IF(A793&lt;$A$427,$D$427*$R$10+$P$10,IF(A793&gt;$A$782,$D$782*$R$10+$P$10,D793*$R$10+$P$10)),2)</f>
        <v>117.29</v>
      </c>
      <c r="J793" s="158" t="n">
        <f aca="false">TRUNC(IF(A793&lt;$A$427,($D$427*$R$11)+$P$11,IF(A793&gt;$A$782,$D$782*$R$11+$P$11,D793*$R$11+$P$11)),2)</f>
        <v>299.57</v>
      </c>
      <c r="K793" s="160" t="n">
        <f aca="false">TRUNC(IF(A793&lt;$A$427,$D$427*$R$12+$P$12,IF(A793&gt;$A$782,$D$782*$R$12+$P$12,D793*$R$12+$P$12)),2)</f>
        <v>217.82</v>
      </c>
      <c r="L793" s="163" t="n">
        <f aca="false">B793</f>
        <v>890</v>
      </c>
      <c r="M793" s="164" t="n">
        <f aca="false">A793</f>
        <v>730</v>
      </c>
      <c r="N793" s="165" t="n">
        <f aca="false">B793</f>
        <v>890</v>
      </c>
      <c r="O793" s="166" t="n">
        <f aca="false">A793</f>
        <v>730</v>
      </c>
      <c r="P793" s="24"/>
      <c r="Q793" s="196"/>
      <c r="R793" s="197"/>
      <c r="U793" s="171"/>
    </row>
    <row r="794" customFormat="false" ht="15.75" hidden="false" customHeight="true" outlineLevel="0" collapsed="false">
      <c r="A794" s="172" t="n">
        <v>731</v>
      </c>
      <c r="B794" s="173" t="n">
        <v>891</v>
      </c>
      <c r="C794" s="174" t="n">
        <f aca="false">ROUND($P$1*A794,2)</f>
        <v>43182.66</v>
      </c>
      <c r="D794" s="175" t="n">
        <f aca="false">TRUNC(C794/12,2)</f>
        <v>3598.55</v>
      </c>
      <c r="E794" s="176" t="n">
        <f aca="false">TRUNC(D794*$P$3,2)</f>
        <v>399.43</v>
      </c>
      <c r="F794" s="177" t="n">
        <f aca="false">TRUNC(IF(A794&lt;=$A$270,$D$270*$P$5,D794*$P$5),2)</f>
        <v>107.95</v>
      </c>
      <c r="G794" s="178" t="n">
        <f aca="false">TRUNC(IF(A794&lt;=$A$270,$D$270*$P$6,D794*$P$6),2)</f>
        <v>35.98</v>
      </c>
      <c r="H794" s="177" t="n">
        <f aca="false">TRUNC($P$9,2)</f>
        <v>2.29</v>
      </c>
      <c r="I794" s="177" t="n">
        <f aca="false">TRUNC(IF(A794&lt;$A$427,$D$427*$R$10+$P$10,IF(A794&gt;$A$782,$D$782*$R$10+$P$10,D794*$R$10+$P$10)),2)</f>
        <v>117.29</v>
      </c>
      <c r="J794" s="174" t="n">
        <f aca="false">TRUNC(IF(A794&lt;$A$427,($D$427*$R$11)+$P$11,IF(A794&gt;$A$782,$D$782*$R$11+$P$11,D794*$R$11+$P$11)),2)</f>
        <v>299.57</v>
      </c>
      <c r="K794" s="176" t="n">
        <f aca="false">TRUNC(IF(A794&lt;$A$427,$D$427*$R$12+$P$12,IF(A794&gt;$A$782,$D$782*$R$12+$P$12,D794*$R$12+$P$12)),2)</f>
        <v>217.82</v>
      </c>
      <c r="L794" s="179" t="n">
        <f aca="false">B794</f>
        <v>891</v>
      </c>
      <c r="M794" s="180" t="n">
        <f aca="false">A794</f>
        <v>731</v>
      </c>
      <c r="N794" s="181" t="n">
        <f aca="false">B794</f>
        <v>891</v>
      </c>
      <c r="O794" s="182" t="n">
        <f aca="false">A794</f>
        <v>731</v>
      </c>
      <c r="P794" s="24"/>
      <c r="Q794" s="196"/>
      <c r="R794" s="197"/>
      <c r="U794" s="171"/>
    </row>
    <row r="795" customFormat="false" ht="15.75" hidden="false" customHeight="true" outlineLevel="0" collapsed="false">
      <c r="A795" s="156" t="n">
        <v>732</v>
      </c>
      <c r="B795" s="157" t="n">
        <v>892</v>
      </c>
      <c r="C795" s="158" t="n">
        <f aca="false">ROUND($P$1*A795,2)</f>
        <v>43241.73</v>
      </c>
      <c r="D795" s="159" t="n">
        <f aca="false">TRUNC(C795/12,2)</f>
        <v>3603.47</v>
      </c>
      <c r="E795" s="160" t="n">
        <f aca="false">TRUNC(D795*$P$3,2)</f>
        <v>399.98</v>
      </c>
      <c r="F795" s="161" t="n">
        <f aca="false">TRUNC(IF(A795&lt;=$A$270,$D$270*$P$5,D795*$P$5),2)</f>
        <v>108.1</v>
      </c>
      <c r="G795" s="162" t="n">
        <f aca="false">TRUNC(IF(A795&lt;=$A$270,$D$270*$P$6,D795*$P$6),2)</f>
        <v>36.03</v>
      </c>
      <c r="H795" s="161" t="n">
        <f aca="false">TRUNC($P$9,2)</f>
        <v>2.29</v>
      </c>
      <c r="I795" s="161" t="n">
        <f aca="false">TRUNC(IF(A795&lt;$A$427,$D$427*$R$10+$P$10,IF(A795&gt;$A$782,$D$782*$R$10+$P$10,D795*$R$10+$P$10)),2)</f>
        <v>117.29</v>
      </c>
      <c r="J795" s="158" t="n">
        <f aca="false">TRUNC(IF(A795&lt;$A$427,($D$427*$R$11)+$P$11,IF(A795&gt;$A$782,$D$782*$R$11+$P$11,D795*$R$11+$P$11)),2)</f>
        <v>299.57</v>
      </c>
      <c r="K795" s="160" t="n">
        <f aca="false">TRUNC(IF(A795&lt;$A$427,$D$427*$R$12+$P$12,IF(A795&gt;$A$782,$D$782*$R$12+$P$12,D795*$R$12+$P$12)),2)</f>
        <v>217.82</v>
      </c>
      <c r="L795" s="163" t="n">
        <f aca="false">B795</f>
        <v>892</v>
      </c>
      <c r="M795" s="164" t="n">
        <f aca="false">A795</f>
        <v>732</v>
      </c>
      <c r="N795" s="165" t="n">
        <f aca="false">B795</f>
        <v>892</v>
      </c>
      <c r="O795" s="166" t="n">
        <f aca="false">A795</f>
        <v>732</v>
      </c>
      <c r="P795" s="24"/>
      <c r="Q795" s="196"/>
      <c r="R795" s="197"/>
      <c r="U795" s="171"/>
    </row>
    <row r="796" customFormat="false" ht="15.75" hidden="false" customHeight="true" outlineLevel="0" collapsed="false">
      <c r="A796" s="172" t="n">
        <v>732</v>
      </c>
      <c r="B796" s="173" t="n">
        <v>893</v>
      </c>
      <c r="C796" s="174" t="n">
        <f aca="false">ROUND($P$1*A796,2)</f>
        <v>43241.73</v>
      </c>
      <c r="D796" s="175" t="n">
        <f aca="false">TRUNC(C796/12,2)</f>
        <v>3603.47</v>
      </c>
      <c r="E796" s="176" t="n">
        <f aca="false">TRUNC(D796*$P$3,2)</f>
        <v>399.98</v>
      </c>
      <c r="F796" s="177" t="n">
        <f aca="false">TRUNC(IF(A796&lt;=$A$270,$D$270*$P$5,D796*$P$5),2)</f>
        <v>108.1</v>
      </c>
      <c r="G796" s="178" t="n">
        <f aca="false">TRUNC(IF(A796&lt;=$A$270,$D$270*$P$6,D796*$P$6),2)</f>
        <v>36.03</v>
      </c>
      <c r="H796" s="177" t="n">
        <f aca="false">TRUNC($P$9,2)</f>
        <v>2.29</v>
      </c>
      <c r="I796" s="177" t="n">
        <f aca="false">TRUNC(IF(A796&lt;$A$427,$D$427*$R$10+$P$10,IF(A796&gt;$A$782,$D$782*$R$10+$P$10,D796*$R$10+$P$10)),2)</f>
        <v>117.29</v>
      </c>
      <c r="J796" s="174" t="n">
        <f aca="false">TRUNC(IF(A796&lt;$A$427,($D$427*$R$11)+$P$11,IF(A796&gt;$A$782,$D$782*$R$11+$P$11,D796*$R$11+$P$11)),2)</f>
        <v>299.57</v>
      </c>
      <c r="K796" s="176" t="n">
        <f aca="false">TRUNC(IF(A796&lt;$A$427,$D$427*$R$12+$P$12,IF(A796&gt;$A$782,$D$782*$R$12+$P$12,D796*$R$12+$P$12)),2)</f>
        <v>217.82</v>
      </c>
      <c r="L796" s="179" t="n">
        <f aca="false">B796</f>
        <v>893</v>
      </c>
      <c r="M796" s="180" t="n">
        <f aca="false">A796</f>
        <v>732</v>
      </c>
      <c r="N796" s="181" t="n">
        <f aca="false">B796</f>
        <v>893</v>
      </c>
      <c r="O796" s="182" t="n">
        <f aca="false">A796</f>
        <v>732</v>
      </c>
      <c r="P796" s="24"/>
      <c r="Q796" s="196"/>
      <c r="R796" s="197"/>
      <c r="U796" s="171"/>
    </row>
    <row r="797" customFormat="false" ht="15.75" hidden="false" customHeight="true" outlineLevel="0" collapsed="false">
      <c r="A797" s="156" t="n">
        <v>733</v>
      </c>
      <c r="B797" s="157" t="n">
        <v>894</v>
      </c>
      <c r="C797" s="158" t="n">
        <f aca="false">ROUND($P$1*A797,2)</f>
        <v>43300.8</v>
      </c>
      <c r="D797" s="159" t="n">
        <f aca="false">TRUNC(C797/12,2)</f>
        <v>3608.4</v>
      </c>
      <c r="E797" s="160" t="n">
        <f aca="false">TRUNC(D797*$P$3,2)</f>
        <v>400.53</v>
      </c>
      <c r="F797" s="161" t="n">
        <f aca="false">TRUNC(IF(A797&lt;=$A$270,$D$270*$P$5,D797*$P$5),2)</f>
        <v>108.25</v>
      </c>
      <c r="G797" s="162" t="n">
        <f aca="false">TRUNC(IF(A797&lt;=$A$270,$D$270*$P$6,D797*$P$6),2)</f>
        <v>36.08</v>
      </c>
      <c r="H797" s="161" t="n">
        <f aca="false">TRUNC($P$9,2)</f>
        <v>2.29</v>
      </c>
      <c r="I797" s="161" t="n">
        <f aca="false">TRUNC(IF(A797&lt;$A$427,$D$427*$R$10+$P$10,IF(A797&gt;$A$782,$D$782*$R$10+$P$10,D797*$R$10+$P$10)),2)</f>
        <v>117.29</v>
      </c>
      <c r="J797" s="158" t="n">
        <f aca="false">TRUNC(IF(A797&lt;$A$427,($D$427*$R$11)+$P$11,IF(A797&gt;$A$782,$D$782*$R$11+$P$11,D797*$R$11+$P$11)),2)</f>
        <v>299.57</v>
      </c>
      <c r="K797" s="160" t="n">
        <f aca="false">TRUNC(IF(A797&lt;$A$427,$D$427*$R$12+$P$12,IF(A797&gt;$A$782,$D$782*$R$12+$P$12,D797*$R$12+$P$12)),2)</f>
        <v>217.82</v>
      </c>
      <c r="L797" s="163" t="n">
        <f aca="false">B797</f>
        <v>894</v>
      </c>
      <c r="M797" s="164" t="n">
        <f aca="false">A797</f>
        <v>733</v>
      </c>
      <c r="N797" s="165" t="n">
        <f aca="false">B797</f>
        <v>894</v>
      </c>
      <c r="O797" s="166" t="n">
        <f aca="false">A797</f>
        <v>733</v>
      </c>
      <c r="P797" s="24"/>
      <c r="Q797" s="196"/>
      <c r="R797" s="197"/>
      <c r="U797" s="171"/>
    </row>
    <row r="798" customFormat="false" ht="15.75" hidden="false" customHeight="true" outlineLevel="0" collapsed="false">
      <c r="A798" s="172" t="n">
        <v>734</v>
      </c>
      <c r="B798" s="173" t="n">
        <v>895</v>
      </c>
      <c r="C798" s="174" t="n">
        <f aca="false">ROUND($P$1*A798,2)</f>
        <v>43359.88</v>
      </c>
      <c r="D798" s="175" t="n">
        <f aca="false">TRUNC(C798/12,2)</f>
        <v>3613.32</v>
      </c>
      <c r="E798" s="176" t="n">
        <f aca="false">TRUNC(D798*$P$3,2)</f>
        <v>401.07</v>
      </c>
      <c r="F798" s="177" t="n">
        <f aca="false">TRUNC(IF(A798&lt;=$A$270,$D$270*$P$5,D798*$P$5),2)</f>
        <v>108.39</v>
      </c>
      <c r="G798" s="178" t="n">
        <f aca="false">TRUNC(IF(A798&lt;=$A$270,$D$270*$P$6,D798*$P$6),2)</f>
        <v>36.13</v>
      </c>
      <c r="H798" s="177" t="n">
        <f aca="false">TRUNC($P$9,2)</f>
        <v>2.29</v>
      </c>
      <c r="I798" s="177" t="n">
        <f aca="false">TRUNC(IF(A798&lt;$A$427,$D$427*$R$10+$P$10,IF(A798&gt;$A$782,$D$782*$R$10+$P$10,D798*$R$10+$P$10)),2)</f>
        <v>117.29</v>
      </c>
      <c r="J798" s="174" t="n">
        <f aca="false">TRUNC(IF(A798&lt;$A$427,($D$427*$R$11)+$P$11,IF(A798&gt;$A$782,$D$782*$R$11+$P$11,D798*$R$11+$P$11)),2)</f>
        <v>299.57</v>
      </c>
      <c r="K798" s="176" t="n">
        <f aca="false">TRUNC(IF(A798&lt;$A$427,$D$427*$R$12+$P$12,IF(A798&gt;$A$782,$D$782*$R$12+$P$12,D798*$R$12+$P$12)),2)</f>
        <v>217.82</v>
      </c>
      <c r="L798" s="179" t="n">
        <f aca="false">B798</f>
        <v>895</v>
      </c>
      <c r="M798" s="180" t="n">
        <f aca="false">A798</f>
        <v>734</v>
      </c>
      <c r="N798" s="181" t="n">
        <f aca="false">B798</f>
        <v>895</v>
      </c>
      <c r="O798" s="182" t="n">
        <f aca="false">A798</f>
        <v>734</v>
      </c>
      <c r="P798" s="24"/>
      <c r="Q798" s="196"/>
      <c r="R798" s="197"/>
      <c r="U798" s="171"/>
    </row>
    <row r="799" customFormat="false" ht="15.75" hidden="false" customHeight="true" outlineLevel="0" collapsed="false">
      <c r="A799" s="156" t="n">
        <v>735</v>
      </c>
      <c r="B799" s="157" t="n">
        <v>896</v>
      </c>
      <c r="C799" s="158" t="n">
        <f aca="false">ROUND($P$1*A799,2)</f>
        <v>43418.95</v>
      </c>
      <c r="D799" s="159" t="n">
        <f aca="false">TRUNC(C799/12,2)</f>
        <v>3618.24</v>
      </c>
      <c r="E799" s="160" t="n">
        <f aca="false">TRUNC(D799*$P$3,2)</f>
        <v>401.62</v>
      </c>
      <c r="F799" s="161" t="n">
        <f aca="false">TRUNC(IF(A799&lt;=$A$270,$D$270*$P$5,D799*$P$5),2)</f>
        <v>108.54</v>
      </c>
      <c r="G799" s="162" t="n">
        <f aca="false">TRUNC(IF(A799&lt;=$A$270,$D$270*$P$6,D799*$P$6),2)</f>
        <v>36.18</v>
      </c>
      <c r="H799" s="161" t="n">
        <f aca="false">TRUNC($P$9,2)</f>
        <v>2.29</v>
      </c>
      <c r="I799" s="161" t="n">
        <f aca="false">TRUNC(IF(A799&lt;$A$427,$D$427*$R$10+$P$10,IF(A799&gt;$A$782,$D$782*$R$10+$P$10,D799*$R$10+$P$10)),2)</f>
        <v>117.29</v>
      </c>
      <c r="J799" s="158" t="n">
        <f aca="false">TRUNC(IF(A799&lt;$A$427,($D$427*$R$11)+$P$11,IF(A799&gt;$A$782,$D$782*$R$11+$P$11,D799*$R$11+$P$11)),2)</f>
        <v>299.57</v>
      </c>
      <c r="K799" s="160" t="n">
        <f aca="false">TRUNC(IF(A799&lt;$A$427,$D$427*$R$12+$P$12,IF(A799&gt;$A$782,$D$782*$R$12+$P$12,D799*$R$12+$P$12)),2)</f>
        <v>217.82</v>
      </c>
      <c r="L799" s="163" t="n">
        <f aca="false">B799</f>
        <v>896</v>
      </c>
      <c r="M799" s="164" t="n">
        <f aca="false">A799</f>
        <v>735</v>
      </c>
      <c r="N799" s="165" t="n">
        <f aca="false">B799</f>
        <v>896</v>
      </c>
      <c r="O799" s="166" t="n">
        <f aca="false">A799</f>
        <v>735</v>
      </c>
      <c r="P799" s="24"/>
      <c r="Q799" s="196"/>
      <c r="R799" s="197"/>
      <c r="U799" s="171"/>
    </row>
    <row r="800" customFormat="false" ht="15.75" hidden="false" customHeight="true" outlineLevel="0" collapsed="false">
      <c r="A800" s="172" t="n">
        <v>735</v>
      </c>
      <c r="B800" s="173" t="n">
        <v>897</v>
      </c>
      <c r="C800" s="174" t="n">
        <f aca="false">ROUND($P$1*A800,2)</f>
        <v>43418.95</v>
      </c>
      <c r="D800" s="175" t="n">
        <f aca="false">TRUNC(C800/12,2)</f>
        <v>3618.24</v>
      </c>
      <c r="E800" s="176" t="n">
        <f aca="false">TRUNC(D800*$P$3,2)</f>
        <v>401.62</v>
      </c>
      <c r="F800" s="177" t="n">
        <f aca="false">TRUNC(IF(A800&lt;=$A$270,$D$270*$P$5,D800*$P$5),2)</f>
        <v>108.54</v>
      </c>
      <c r="G800" s="178" t="n">
        <f aca="false">TRUNC(IF(A800&lt;=$A$270,$D$270*$P$6,D800*$P$6),2)</f>
        <v>36.18</v>
      </c>
      <c r="H800" s="177" t="n">
        <f aca="false">TRUNC($P$9,2)</f>
        <v>2.29</v>
      </c>
      <c r="I800" s="177" t="n">
        <f aca="false">TRUNC(IF(A800&lt;$A$427,$D$427*$R$10+$P$10,IF(A800&gt;$A$782,$D$782*$R$10+$P$10,D800*$R$10+$P$10)),2)</f>
        <v>117.29</v>
      </c>
      <c r="J800" s="174" t="n">
        <f aca="false">TRUNC(IF(A800&lt;$A$427,($D$427*$R$11)+$P$11,IF(A800&gt;$A$782,$D$782*$R$11+$P$11,D800*$R$11+$P$11)),2)</f>
        <v>299.57</v>
      </c>
      <c r="K800" s="176" t="n">
        <f aca="false">TRUNC(IF(A800&lt;$A$427,$D$427*$R$12+$P$12,IF(A800&gt;$A$782,$D$782*$R$12+$P$12,D800*$R$12+$P$12)),2)</f>
        <v>217.82</v>
      </c>
      <c r="L800" s="179" t="n">
        <f aca="false">B800</f>
        <v>897</v>
      </c>
      <c r="M800" s="180" t="n">
        <f aca="false">A800</f>
        <v>735</v>
      </c>
      <c r="N800" s="181" t="n">
        <f aca="false">B800</f>
        <v>897</v>
      </c>
      <c r="O800" s="182" t="n">
        <f aca="false">A800</f>
        <v>735</v>
      </c>
      <c r="P800" s="24"/>
      <c r="Q800" s="196"/>
      <c r="R800" s="197"/>
      <c r="U800" s="171"/>
    </row>
    <row r="801" customFormat="false" ht="15.75" hidden="false" customHeight="true" outlineLevel="0" collapsed="false">
      <c r="A801" s="156" t="n">
        <v>736</v>
      </c>
      <c r="B801" s="157" t="n">
        <v>898</v>
      </c>
      <c r="C801" s="158" t="n">
        <f aca="false">ROUND($P$1*A801,2)</f>
        <v>43478.02</v>
      </c>
      <c r="D801" s="159" t="n">
        <f aca="false">TRUNC(C801/12,2)</f>
        <v>3623.16</v>
      </c>
      <c r="E801" s="160" t="n">
        <f aca="false">TRUNC(D801*$P$3,2)</f>
        <v>402.17</v>
      </c>
      <c r="F801" s="161" t="n">
        <f aca="false">TRUNC(IF(A801&lt;=$A$270,$D$270*$P$5,D801*$P$5),2)</f>
        <v>108.69</v>
      </c>
      <c r="G801" s="162" t="n">
        <f aca="false">TRUNC(IF(A801&lt;=$A$270,$D$270*$P$6,D801*$P$6),2)</f>
        <v>36.23</v>
      </c>
      <c r="H801" s="161" t="n">
        <f aca="false">TRUNC($P$9,2)</f>
        <v>2.29</v>
      </c>
      <c r="I801" s="161" t="n">
        <f aca="false">TRUNC(IF(A801&lt;$A$427,$D$427*$R$10+$P$10,IF(A801&gt;$A$782,$D$782*$R$10+$P$10,D801*$R$10+$P$10)),2)</f>
        <v>117.29</v>
      </c>
      <c r="J801" s="158" t="n">
        <f aca="false">TRUNC(IF(A801&lt;$A$427,($D$427*$R$11)+$P$11,IF(A801&gt;$A$782,$D$782*$R$11+$P$11,D801*$R$11+$P$11)),2)</f>
        <v>299.57</v>
      </c>
      <c r="K801" s="160" t="n">
        <f aca="false">TRUNC(IF(A801&lt;$A$427,$D$427*$R$12+$P$12,IF(A801&gt;$A$782,$D$782*$R$12+$P$12,D801*$R$12+$P$12)),2)</f>
        <v>217.82</v>
      </c>
      <c r="L801" s="163" t="n">
        <f aca="false">B801</f>
        <v>898</v>
      </c>
      <c r="M801" s="164" t="n">
        <f aca="false">A801</f>
        <v>736</v>
      </c>
      <c r="N801" s="165" t="n">
        <f aca="false">B801</f>
        <v>898</v>
      </c>
      <c r="O801" s="166" t="n">
        <f aca="false">A801</f>
        <v>736</v>
      </c>
      <c r="P801" s="24"/>
      <c r="Q801" s="196"/>
      <c r="R801" s="197"/>
      <c r="U801" s="171"/>
    </row>
    <row r="802" customFormat="false" ht="15.75" hidden="false" customHeight="true" outlineLevel="0" collapsed="false">
      <c r="A802" s="172" t="n">
        <v>737</v>
      </c>
      <c r="B802" s="173" t="n">
        <v>899</v>
      </c>
      <c r="C802" s="174" t="n">
        <f aca="false">ROUND($P$1*A802,2)</f>
        <v>43537.1</v>
      </c>
      <c r="D802" s="175" t="n">
        <f aca="false">TRUNC(C802/12,2)</f>
        <v>3628.09</v>
      </c>
      <c r="E802" s="176" t="n">
        <f aca="false">TRUNC(D802*$P$3,2)</f>
        <v>402.71</v>
      </c>
      <c r="F802" s="177" t="n">
        <f aca="false">TRUNC(IF(A802&lt;=$A$270,$D$270*$P$5,D802*$P$5),2)</f>
        <v>108.84</v>
      </c>
      <c r="G802" s="178" t="n">
        <f aca="false">TRUNC(IF(A802&lt;=$A$270,$D$270*$P$6,D802*$P$6),2)</f>
        <v>36.28</v>
      </c>
      <c r="H802" s="177" t="n">
        <f aca="false">TRUNC($P$9,2)</f>
        <v>2.29</v>
      </c>
      <c r="I802" s="177" t="n">
        <f aca="false">TRUNC(IF(A802&lt;$A$427,$D$427*$R$10+$P$10,IF(A802&gt;$A$782,$D$782*$R$10+$P$10,D802*$R$10+$P$10)),2)</f>
        <v>117.29</v>
      </c>
      <c r="J802" s="174" t="n">
        <f aca="false">TRUNC(IF(A802&lt;$A$427,($D$427*$R$11)+$P$11,IF(A802&gt;$A$782,$D$782*$R$11+$P$11,D802*$R$11+$P$11)),2)</f>
        <v>299.57</v>
      </c>
      <c r="K802" s="176" t="n">
        <f aca="false">TRUNC(IF(A802&lt;$A$427,$D$427*$R$12+$P$12,IF(A802&gt;$A$782,$D$782*$R$12+$P$12,D802*$R$12+$P$12)),2)</f>
        <v>217.82</v>
      </c>
      <c r="L802" s="179" t="n">
        <f aca="false">B802</f>
        <v>899</v>
      </c>
      <c r="M802" s="180" t="n">
        <f aca="false">A802</f>
        <v>737</v>
      </c>
      <c r="N802" s="181" t="n">
        <f aca="false">B802</f>
        <v>899</v>
      </c>
      <c r="O802" s="182" t="n">
        <f aca="false">A802</f>
        <v>737</v>
      </c>
      <c r="P802" s="24"/>
      <c r="Q802" s="196"/>
      <c r="R802" s="197"/>
      <c r="U802" s="171"/>
    </row>
    <row r="803" customFormat="false" ht="15.75" hidden="false" customHeight="true" outlineLevel="0" collapsed="false">
      <c r="A803" s="156" t="n">
        <v>738</v>
      </c>
      <c r="B803" s="157" t="n">
        <v>900</v>
      </c>
      <c r="C803" s="158" t="n">
        <f aca="false">ROUND($P$1*A803,2)</f>
        <v>43596.17</v>
      </c>
      <c r="D803" s="159" t="n">
        <f aca="false">TRUNC(C803/12,2)</f>
        <v>3633.01</v>
      </c>
      <c r="E803" s="160" t="n">
        <f aca="false">TRUNC(D803*$P$3,2)</f>
        <v>403.26</v>
      </c>
      <c r="F803" s="161" t="n">
        <f aca="false">TRUNC(IF(A803&lt;=$A$270,$D$270*$P$5,D803*$P$5),2)</f>
        <v>108.99</v>
      </c>
      <c r="G803" s="162" t="n">
        <f aca="false">TRUNC(IF(A803&lt;=$A$270,$D$270*$P$6,D803*$P$6),2)</f>
        <v>36.33</v>
      </c>
      <c r="H803" s="161" t="n">
        <f aca="false">TRUNC($P$9,2)</f>
        <v>2.29</v>
      </c>
      <c r="I803" s="161" t="n">
        <f aca="false">TRUNC(IF(A803&lt;$A$427,$D$427*$R$10+$P$10,IF(A803&gt;$A$782,$D$782*$R$10+$P$10,D803*$R$10+$P$10)),2)</f>
        <v>117.29</v>
      </c>
      <c r="J803" s="158" t="n">
        <f aca="false">TRUNC(IF(A803&lt;$A$427,($D$427*$R$11)+$P$11,IF(A803&gt;$A$782,$D$782*$R$11+$P$11,D803*$R$11+$P$11)),2)</f>
        <v>299.57</v>
      </c>
      <c r="K803" s="160" t="n">
        <f aca="false">TRUNC(IF(A803&lt;$A$427,$D$427*$R$12+$P$12,IF(A803&gt;$A$782,$D$782*$R$12+$P$12,D803*$R$12+$P$12)),2)</f>
        <v>217.82</v>
      </c>
      <c r="L803" s="163" t="n">
        <f aca="false">B803</f>
        <v>900</v>
      </c>
      <c r="M803" s="164" t="n">
        <f aca="false">A803</f>
        <v>738</v>
      </c>
      <c r="N803" s="165" t="n">
        <f aca="false">B803</f>
        <v>900</v>
      </c>
      <c r="O803" s="166" t="n">
        <f aca="false">A803</f>
        <v>738</v>
      </c>
      <c r="P803" s="24"/>
      <c r="Q803" s="196"/>
      <c r="R803" s="197"/>
      <c r="U803" s="171"/>
    </row>
    <row r="804" customFormat="false" ht="15.75" hidden="false" customHeight="true" outlineLevel="0" collapsed="false">
      <c r="A804" s="172" t="n">
        <v>739</v>
      </c>
      <c r="B804" s="173" t="n">
        <v>901</v>
      </c>
      <c r="C804" s="174" t="n">
        <f aca="false">ROUND($P$1*A804,2)</f>
        <v>43655.24</v>
      </c>
      <c r="D804" s="175" t="n">
        <f aca="false">TRUNC(C804/12,2)</f>
        <v>3637.93</v>
      </c>
      <c r="E804" s="176" t="n">
        <f aca="false">TRUNC(D804*$P$3,2)</f>
        <v>403.81</v>
      </c>
      <c r="F804" s="177" t="n">
        <f aca="false">TRUNC(IF(A804&lt;=$A$270,$D$270*$P$5,D804*$P$5),2)</f>
        <v>109.13</v>
      </c>
      <c r="G804" s="178" t="n">
        <f aca="false">TRUNC(IF(A804&lt;=$A$270,$D$270*$P$6,D804*$P$6),2)</f>
        <v>36.37</v>
      </c>
      <c r="H804" s="177" t="n">
        <f aca="false">TRUNC($P$9,2)</f>
        <v>2.29</v>
      </c>
      <c r="I804" s="177" t="n">
        <f aca="false">TRUNC(IF(A804&lt;$A$427,$D$427*$R$10+$P$10,IF(A804&gt;$A$782,$D$782*$R$10+$P$10,D804*$R$10+$P$10)),2)</f>
        <v>117.29</v>
      </c>
      <c r="J804" s="174" t="n">
        <f aca="false">TRUNC(IF(A804&lt;$A$427,($D$427*$R$11)+$P$11,IF(A804&gt;$A$782,$D$782*$R$11+$P$11,D804*$R$11+$P$11)),2)</f>
        <v>299.57</v>
      </c>
      <c r="K804" s="176" t="n">
        <f aca="false">TRUNC(IF(A804&lt;$A$427,$D$427*$R$12+$P$12,IF(A804&gt;$A$782,$D$782*$R$12+$P$12,D804*$R$12+$P$12)),2)</f>
        <v>217.82</v>
      </c>
      <c r="L804" s="179" t="n">
        <f aca="false">B804</f>
        <v>901</v>
      </c>
      <c r="M804" s="180" t="n">
        <f aca="false">A804</f>
        <v>739</v>
      </c>
      <c r="N804" s="181" t="n">
        <f aca="false">B804</f>
        <v>901</v>
      </c>
      <c r="O804" s="182" t="n">
        <f aca="false">A804</f>
        <v>739</v>
      </c>
      <c r="P804" s="24"/>
      <c r="Q804" s="196"/>
      <c r="R804" s="197"/>
      <c r="U804" s="171"/>
    </row>
    <row r="805" customFormat="false" ht="15.75" hidden="false" customHeight="true" outlineLevel="0" collapsed="false">
      <c r="A805" s="156" t="n">
        <v>740</v>
      </c>
      <c r="B805" s="157" t="n">
        <v>902</v>
      </c>
      <c r="C805" s="158" t="n">
        <f aca="false">ROUND($P$1*A805,2)</f>
        <v>43714.32</v>
      </c>
      <c r="D805" s="159" t="n">
        <f aca="false">TRUNC(C805/12,2)</f>
        <v>3642.86</v>
      </c>
      <c r="E805" s="160" t="n">
        <f aca="false">TRUNC(D805*$P$3,2)</f>
        <v>404.35</v>
      </c>
      <c r="F805" s="161" t="n">
        <f aca="false">TRUNC(IF(A805&lt;=$A$270,$D$270*$P$5,D805*$P$5),2)</f>
        <v>109.28</v>
      </c>
      <c r="G805" s="162" t="n">
        <f aca="false">TRUNC(IF(A805&lt;=$A$270,$D$270*$P$6,D805*$P$6),2)</f>
        <v>36.42</v>
      </c>
      <c r="H805" s="161" t="n">
        <f aca="false">TRUNC($P$9,2)</f>
        <v>2.29</v>
      </c>
      <c r="I805" s="161" t="n">
        <f aca="false">TRUNC(IF(A805&lt;$A$427,$D$427*$R$10+$P$10,IF(A805&gt;$A$782,$D$782*$R$10+$P$10,D805*$R$10+$P$10)),2)</f>
        <v>117.29</v>
      </c>
      <c r="J805" s="158" t="n">
        <f aca="false">TRUNC(IF(A805&lt;$A$427,($D$427*$R$11)+$P$11,IF(A805&gt;$A$782,$D$782*$R$11+$P$11,D805*$R$11+$P$11)),2)</f>
        <v>299.57</v>
      </c>
      <c r="K805" s="160" t="n">
        <f aca="false">TRUNC(IF(A805&lt;$A$427,$D$427*$R$12+$P$12,IF(A805&gt;$A$782,$D$782*$R$12+$P$12,D805*$R$12+$P$12)),2)</f>
        <v>217.82</v>
      </c>
      <c r="L805" s="163" t="n">
        <f aca="false">B805</f>
        <v>902</v>
      </c>
      <c r="M805" s="164" t="n">
        <f aca="false">A805</f>
        <v>740</v>
      </c>
      <c r="N805" s="165" t="n">
        <f aca="false">B805</f>
        <v>902</v>
      </c>
      <c r="O805" s="166" t="n">
        <f aca="false">A805</f>
        <v>740</v>
      </c>
      <c r="P805" s="24"/>
      <c r="Q805" s="196"/>
      <c r="R805" s="197"/>
      <c r="U805" s="171"/>
    </row>
    <row r="806" customFormat="false" ht="15.75" hidden="false" customHeight="true" outlineLevel="0" collapsed="false">
      <c r="A806" s="172" t="n">
        <v>740</v>
      </c>
      <c r="B806" s="173" t="n">
        <v>903</v>
      </c>
      <c r="C806" s="174" t="n">
        <f aca="false">ROUND($P$1*A806,2)</f>
        <v>43714.32</v>
      </c>
      <c r="D806" s="175" t="n">
        <f aca="false">TRUNC(C806/12,2)</f>
        <v>3642.86</v>
      </c>
      <c r="E806" s="176" t="n">
        <f aca="false">TRUNC(D806*$P$3,2)</f>
        <v>404.35</v>
      </c>
      <c r="F806" s="177" t="n">
        <f aca="false">TRUNC(IF(A806&lt;=$A$270,$D$270*$P$5,D806*$P$5),2)</f>
        <v>109.28</v>
      </c>
      <c r="G806" s="178" t="n">
        <f aca="false">TRUNC(IF(A806&lt;=$A$270,$D$270*$P$6,D806*$P$6),2)</f>
        <v>36.42</v>
      </c>
      <c r="H806" s="177" t="n">
        <f aca="false">TRUNC($P$9,2)</f>
        <v>2.29</v>
      </c>
      <c r="I806" s="177" t="n">
        <f aca="false">TRUNC(IF(A806&lt;$A$427,$D$427*$R$10+$P$10,IF(A806&gt;$A$782,$D$782*$R$10+$P$10,D806*$R$10+$P$10)),2)</f>
        <v>117.29</v>
      </c>
      <c r="J806" s="174" t="n">
        <f aca="false">TRUNC(IF(A806&lt;$A$427,($D$427*$R$11)+$P$11,IF(A806&gt;$A$782,$D$782*$R$11+$P$11,D806*$R$11+$P$11)),2)</f>
        <v>299.57</v>
      </c>
      <c r="K806" s="176" t="n">
        <f aca="false">TRUNC(IF(A806&lt;$A$427,$D$427*$R$12+$P$12,IF(A806&gt;$A$782,$D$782*$R$12+$P$12,D806*$R$12+$P$12)),2)</f>
        <v>217.82</v>
      </c>
      <c r="L806" s="179" t="n">
        <f aca="false">B806</f>
        <v>903</v>
      </c>
      <c r="M806" s="180" t="n">
        <f aca="false">A806</f>
        <v>740</v>
      </c>
      <c r="N806" s="181" t="n">
        <f aca="false">B806</f>
        <v>903</v>
      </c>
      <c r="O806" s="182" t="n">
        <f aca="false">A806</f>
        <v>740</v>
      </c>
      <c r="P806" s="24"/>
      <c r="Q806" s="196"/>
      <c r="R806" s="197"/>
      <c r="U806" s="171"/>
    </row>
    <row r="807" customFormat="false" ht="15.75" hidden="false" customHeight="true" outlineLevel="0" collapsed="false">
      <c r="A807" s="156" t="n">
        <v>741</v>
      </c>
      <c r="B807" s="157" t="n">
        <v>904</v>
      </c>
      <c r="C807" s="158" t="n">
        <f aca="false">ROUND($P$1*A807,2)</f>
        <v>43773.39</v>
      </c>
      <c r="D807" s="159" t="n">
        <f aca="false">TRUNC(C807/12,2)</f>
        <v>3647.78</v>
      </c>
      <c r="E807" s="160" t="n">
        <f aca="false">TRUNC(D807*$P$3,2)</f>
        <v>404.9</v>
      </c>
      <c r="F807" s="161" t="n">
        <f aca="false">TRUNC(IF(A807&lt;=$A$270,$D$270*$P$5,D807*$P$5),2)</f>
        <v>109.43</v>
      </c>
      <c r="G807" s="162" t="n">
        <f aca="false">TRUNC(IF(A807&lt;=$A$270,$D$270*$P$6,D807*$P$6),2)</f>
        <v>36.47</v>
      </c>
      <c r="H807" s="161" t="n">
        <f aca="false">TRUNC($P$9,2)</f>
        <v>2.29</v>
      </c>
      <c r="I807" s="161" t="n">
        <f aca="false">TRUNC(IF(A807&lt;$A$427,$D$427*$R$10+$P$10,IF(A807&gt;$A$782,$D$782*$R$10+$P$10,D807*$R$10+$P$10)),2)</f>
        <v>117.29</v>
      </c>
      <c r="J807" s="158" t="n">
        <f aca="false">TRUNC(IF(A807&lt;$A$427,($D$427*$R$11)+$P$11,IF(A807&gt;$A$782,$D$782*$R$11+$P$11,D807*$R$11+$P$11)),2)</f>
        <v>299.57</v>
      </c>
      <c r="K807" s="160" t="n">
        <f aca="false">TRUNC(IF(A807&lt;$A$427,$D$427*$R$12+$P$12,IF(A807&gt;$A$782,$D$782*$R$12+$P$12,D807*$R$12+$P$12)),2)</f>
        <v>217.82</v>
      </c>
      <c r="L807" s="163" t="n">
        <f aca="false">B807</f>
        <v>904</v>
      </c>
      <c r="M807" s="164" t="n">
        <f aca="false">A807</f>
        <v>741</v>
      </c>
      <c r="N807" s="165" t="n">
        <f aca="false">B807</f>
        <v>904</v>
      </c>
      <c r="O807" s="166" t="n">
        <f aca="false">A807</f>
        <v>741</v>
      </c>
      <c r="P807" s="199"/>
      <c r="Q807" s="196"/>
      <c r="R807" s="197"/>
      <c r="U807" s="171"/>
    </row>
    <row r="808" customFormat="false" ht="15.75" hidden="false" customHeight="true" outlineLevel="0" collapsed="false">
      <c r="A808" s="172" t="n">
        <v>742</v>
      </c>
      <c r="B808" s="173" t="n">
        <v>905</v>
      </c>
      <c r="C808" s="174" t="n">
        <f aca="false">ROUND($P$1*A808,2)</f>
        <v>43832.46</v>
      </c>
      <c r="D808" s="175" t="n">
        <f aca="false">TRUNC(C808/12,2)</f>
        <v>3652.7</v>
      </c>
      <c r="E808" s="176" t="n">
        <f aca="false">TRUNC(D808*$P$3,2)</f>
        <v>405.44</v>
      </c>
      <c r="F808" s="177" t="n">
        <f aca="false">TRUNC(IF(A808&lt;=$A$270,$D$270*$P$5,D808*$P$5),2)</f>
        <v>109.58</v>
      </c>
      <c r="G808" s="178" t="n">
        <f aca="false">TRUNC(IF(A808&lt;=$A$270,$D$270*$P$6,D808*$P$6),2)</f>
        <v>36.52</v>
      </c>
      <c r="H808" s="177" t="n">
        <f aca="false">TRUNC($P$9,2)</f>
        <v>2.29</v>
      </c>
      <c r="I808" s="177" t="n">
        <f aca="false">TRUNC(IF(A808&lt;$A$427,$D$427*$R$10+$P$10,IF(A808&gt;$A$782,$D$782*$R$10+$P$10,D808*$R$10+$P$10)),2)</f>
        <v>117.29</v>
      </c>
      <c r="J808" s="174" t="n">
        <f aca="false">TRUNC(IF(A808&lt;$A$427,($D$427*$R$11)+$P$11,IF(A808&gt;$A$782,$D$782*$R$11+$P$11,D808*$R$11+$P$11)),2)</f>
        <v>299.57</v>
      </c>
      <c r="K808" s="176" t="n">
        <f aca="false">TRUNC(IF(A808&lt;$A$427,$D$427*$R$12+$P$12,IF(A808&gt;$A$782,$D$782*$R$12+$P$12,D808*$R$12+$P$12)),2)</f>
        <v>217.82</v>
      </c>
      <c r="L808" s="179" t="n">
        <f aca="false">B808</f>
        <v>905</v>
      </c>
      <c r="M808" s="180" t="n">
        <f aca="false">A808</f>
        <v>742</v>
      </c>
      <c r="N808" s="181" t="n">
        <f aca="false">B808</f>
        <v>905</v>
      </c>
      <c r="O808" s="182" t="n">
        <f aca="false">A808</f>
        <v>742</v>
      </c>
      <c r="P808" s="24"/>
      <c r="Q808" s="196"/>
      <c r="R808" s="197"/>
      <c r="U808" s="171"/>
    </row>
    <row r="809" customFormat="false" ht="15.75" hidden="false" customHeight="true" outlineLevel="0" collapsed="false">
      <c r="A809" s="156" t="n">
        <v>743</v>
      </c>
      <c r="B809" s="157" t="n">
        <v>906</v>
      </c>
      <c r="C809" s="158" t="n">
        <f aca="false">ROUND($P$1*A809,2)</f>
        <v>43891.54</v>
      </c>
      <c r="D809" s="159" t="n">
        <f aca="false">TRUNC(C809/12,2)</f>
        <v>3657.62</v>
      </c>
      <c r="E809" s="160" t="n">
        <f aca="false">TRUNC(D809*$P$3,2)</f>
        <v>405.99</v>
      </c>
      <c r="F809" s="161" t="n">
        <f aca="false">TRUNC(IF(A809&lt;=$A$270,$D$270*$P$5,D809*$P$5),2)</f>
        <v>109.72</v>
      </c>
      <c r="G809" s="162" t="n">
        <f aca="false">TRUNC(IF(A809&lt;=$A$270,$D$270*$P$6,D809*$P$6),2)</f>
        <v>36.57</v>
      </c>
      <c r="H809" s="161" t="n">
        <f aca="false">TRUNC($P$9,2)</f>
        <v>2.29</v>
      </c>
      <c r="I809" s="161" t="n">
        <f aca="false">TRUNC(IF(A809&lt;$A$427,$D$427*$R$10+$P$10,IF(A809&gt;$A$782,$D$782*$R$10+$P$10,D809*$R$10+$P$10)),2)</f>
        <v>117.29</v>
      </c>
      <c r="J809" s="158" t="n">
        <f aca="false">TRUNC(IF(A809&lt;$A$427,($D$427*$R$11)+$P$11,IF(A809&gt;$A$782,$D$782*$R$11+$P$11,D809*$R$11+$P$11)),2)</f>
        <v>299.57</v>
      </c>
      <c r="K809" s="160" t="n">
        <f aca="false">TRUNC(IF(A809&lt;$A$427,$D$427*$R$12+$P$12,IF(A809&gt;$A$782,$D$782*$R$12+$P$12,D809*$R$12+$P$12)),2)</f>
        <v>217.82</v>
      </c>
      <c r="L809" s="163" t="n">
        <f aca="false">B809</f>
        <v>906</v>
      </c>
      <c r="M809" s="164" t="n">
        <f aca="false">A809</f>
        <v>743</v>
      </c>
      <c r="N809" s="165" t="n">
        <f aca="false">B809</f>
        <v>906</v>
      </c>
      <c r="O809" s="166" t="n">
        <f aca="false">A809</f>
        <v>743</v>
      </c>
      <c r="P809" s="24"/>
      <c r="Q809" s="196"/>
      <c r="R809" s="197"/>
      <c r="U809" s="171"/>
    </row>
    <row r="810" customFormat="false" ht="15.75" hidden="false" customHeight="true" outlineLevel="0" collapsed="false">
      <c r="A810" s="172" t="n">
        <v>744</v>
      </c>
      <c r="B810" s="173" t="n">
        <v>907</v>
      </c>
      <c r="C810" s="174" t="n">
        <f aca="false">ROUND($P$1*A810,2)</f>
        <v>43950.61</v>
      </c>
      <c r="D810" s="175" t="n">
        <f aca="false">TRUNC(C810/12,2)</f>
        <v>3662.55</v>
      </c>
      <c r="E810" s="176" t="n">
        <f aca="false">TRUNC(D810*$P$3,2)</f>
        <v>406.54</v>
      </c>
      <c r="F810" s="177" t="n">
        <f aca="false">TRUNC(IF(A810&lt;=$A$270,$D$270*$P$5,D810*$P$5),2)</f>
        <v>109.87</v>
      </c>
      <c r="G810" s="178" t="n">
        <f aca="false">TRUNC(IF(A810&lt;=$A$270,$D$270*$P$6,D810*$P$6),2)</f>
        <v>36.62</v>
      </c>
      <c r="H810" s="177" t="n">
        <f aca="false">TRUNC($P$9,2)</f>
        <v>2.29</v>
      </c>
      <c r="I810" s="177" t="n">
        <f aca="false">TRUNC(IF(A810&lt;$A$427,$D$427*$R$10+$P$10,IF(A810&gt;$A$782,$D$782*$R$10+$P$10,D810*$R$10+$P$10)),2)</f>
        <v>117.29</v>
      </c>
      <c r="J810" s="174" t="n">
        <f aca="false">TRUNC(IF(A810&lt;$A$427,($D$427*$R$11)+$P$11,IF(A810&gt;$A$782,$D$782*$R$11+$P$11,D810*$R$11+$P$11)),2)</f>
        <v>299.57</v>
      </c>
      <c r="K810" s="176" t="n">
        <f aca="false">TRUNC(IF(A810&lt;$A$427,$D$427*$R$12+$P$12,IF(A810&gt;$A$782,$D$782*$R$12+$P$12,D810*$R$12+$P$12)),2)</f>
        <v>217.82</v>
      </c>
      <c r="L810" s="179" t="n">
        <f aca="false">B810</f>
        <v>907</v>
      </c>
      <c r="M810" s="180" t="n">
        <f aca="false">A810</f>
        <v>744</v>
      </c>
      <c r="N810" s="181" t="n">
        <f aca="false">B810</f>
        <v>907</v>
      </c>
      <c r="O810" s="182" t="n">
        <f aca="false">A810</f>
        <v>744</v>
      </c>
      <c r="P810" s="24"/>
      <c r="Q810" s="25"/>
      <c r="R810" s="197"/>
      <c r="U810" s="171"/>
    </row>
    <row r="811" customFormat="false" ht="15.75" hidden="false" customHeight="true" outlineLevel="0" collapsed="false">
      <c r="A811" s="156" t="n">
        <v>744</v>
      </c>
      <c r="B811" s="157" t="n">
        <v>908</v>
      </c>
      <c r="C811" s="158" t="n">
        <f aca="false">ROUND($P$1*A811,2)</f>
        <v>43950.61</v>
      </c>
      <c r="D811" s="159" t="n">
        <f aca="false">TRUNC(C811/12,2)</f>
        <v>3662.55</v>
      </c>
      <c r="E811" s="160" t="n">
        <f aca="false">TRUNC(D811*$P$3,2)</f>
        <v>406.54</v>
      </c>
      <c r="F811" s="161" t="n">
        <f aca="false">TRUNC(IF(A811&lt;=$A$270,$D$270*$P$5,D811*$P$5),2)</f>
        <v>109.87</v>
      </c>
      <c r="G811" s="162" t="n">
        <f aca="false">TRUNC(IF(A811&lt;=$A$270,$D$270*$P$6,D811*$P$6),2)</f>
        <v>36.62</v>
      </c>
      <c r="H811" s="161" t="n">
        <f aca="false">TRUNC($P$9,2)</f>
        <v>2.29</v>
      </c>
      <c r="I811" s="161" t="n">
        <f aca="false">TRUNC(IF(A811&lt;$A$427,$D$427*$R$10+$P$10,IF(A811&gt;$A$782,$D$782*$R$10+$P$10,D811*$R$10+$P$10)),2)</f>
        <v>117.29</v>
      </c>
      <c r="J811" s="158" t="n">
        <f aca="false">TRUNC(IF(A811&lt;$A$427,($D$427*$R$11)+$P$11,IF(A811&gt;$A$782,$D$782*$R$11+$P$11,D811*$R$11+$P$11)),2)</f>
        <v>299.57</v>
      </c>
      <c r="K811" s="160" t="n">
        <f aca="false">TRUNC(IF(A811&lt;$A$427,$D$427*$R$12+$P$12,IF(A811&gt;$A$782,$D$782*$R$12+$P$12,D811*$R$12+$P$12)),2)</f>
        <v>217.82</v>
      </c>
      <c r="L811" s="163" t="n">
        <f aca="false">B811</f>
        <v>908</v>
      </c>
      <c r="M811" s="164" t="n">
        <f aca="false">A811</f>
        <v>744</v>
      </c>
      <c r="N811" s="165" t="n">
        <f aca="false">B811</f>
        <v>908</v>
      </c>
      <c r="O811" s="166" t="n">
        <f aca="false">A811</f>
        <v>744</v>
      </c>
      <c r="P811" s="24"/>
      <c r="Q811" s="199"/>
      <c r="R811" s="197"/>
      <c r="U811" s="171"/>
    </row>
    <row r="812" customFormat="false" ht="15.75" hidden="false" customHeight="true" outlineLevel="0" collapsed="false">
      <c r="A812" s="172" t="n">
        <v>745</v>
      </c>
      <c r="B812" s="173" t="n">
        <v>909</v>
      </c>
      <c r="C812" s="174" t="n">
        <f aca="false">ROUND($P$1*A812,2)</f>
        <v>44009.68</v>
      </c>
      <c r="D812" s="175" t="n">
        <f aca="false">TRUNC(C812/12,2)</f>
        <v>3667.47</v>
      </c>
      <c r="E812" s="176" t="n">
        <f aca="false">TRUNC(D812*$P$3,2)</f>
        <v>407.08</v>
      </c>
      <c r="F812" s="177" t="n">
        <f aca="false">TRUNC(IF(A812&lt;=$A$270,$D$270*$P$5,D812*$P$5),2)</f>
        <v>110.02</v>
      </c>
      <c r="G812" s="178" t="n">
        <f aca="false">TRUNC(IF(A812&lt;=$A$270,$D$270*$P$6,D812*$P$6),2)</f>
        <v>36.67</v>
      </c>
      <c r="H812" s="177" t="n">
        <f aca="false">TRUNC($P$9,2)</f>
        <v>2.29</v>
      </c>
      <c r="I812" s="177" t="n">
        <f aca="false">TRUNC(IF(A812&lt;$A$427,$D$427*$R$10+$P$10,IF(A812&gt;$A$782,$D$782*$R$10+$P$10,D812*$R$10+$P$10)),2)</f>
        <v>117.29</v>
      </c>
      <c r="J812" s="174" t="n">
        <f aca="false">TRUNC(IF(A812&lt;$A$427,($D$427*$R$11)+$P$11,IF(A812&gt;$A$782,$D$782*$R$11+$P$11,D812*$R$11+$P$11)),2)</f>
        <v>299.57</v>
      </c>
      <c r="K812" s="176" t="n">
        <f aca="false">TRUNC(IF(A812&lt;$A$427,$D$427*$R$12+$P$12,IF(A812&gt;$A$782,$D$782*$R$12+$P$12,D812*$R$12+$P$12)),2)</f>
        <v>217.82</v>
      </c>
      <c r="L812" s="179" t="n">
        <f aca="false">B812</f>
        <v>909</v>
      </c>
      <c r="M812" s="180" t="n">
        <f aca="false">A812</f>
        <v>745</v>
      </c>
      <c r="N812" s="181" t="n">
        <f aca="false">B812</f>
        <v>909</v>
      </c>
      <c r="O812" s="182" t="n">
        <f aca="false">A812</f>
        <v>745</v>
      </c>
      <c r="P812" s="24"/>
      <c r="Q812" s="196"/>
      <c r="R812" s="197"/>
      <c r="U812" s="171"/>
    </row>
    <row r="813" customFormat="false" ht="15.75" hidden="false" customHeight="true" outlineLevel="0" collapsed="false">
      <c r="A813" s="156" t="n">
        <v>746</v>
      </c>
      <c r="B813" s="157" t="n">
        <v>910</v>
      </c>
      <c r="C813" s="158" t="n">
        <f aca="false">ROUND($P$1*A813,2)</f>
        <v>44068.76</v>
      </c>
      <c r="D813" s="159" t="n">
        <f aca="false">TRUNC(C813/12,2)</f>
        <v>3672.39</v>
      </c>
      <c r="E813" s="160" t="n">
        <f aca="false">TRUNC(D813*$P$3,2)</f>
        <v>407.63</v>
      </c>
      <c r="F813" s="161" t="n">
        <f aca="false">TRUNC(IF(A813&lt;=$A$270,$D$270*$P$5,D813*$P$5),2)</f>
        <v>110.17</v>
      </c>
      <c r="G813" s="162" t="n">
        <f aca="false">TRUNC(IF(A813&lt;=$A$270,$D$270*$P$6,D813*$P$6),2)</f>
        <v>36.72</v>
      </c>
      <c r="H813" s="161" t="n">
        <f aca="false">TRUNC($P$9,2)</f>
        <v>2.29</v>
      </c>
      <c r="I813" s="161" t="n">
        <f aca="false">TRUNC(IF(A813&lt;$A$427,$D$427*$R$10+$P$10,IF(A813&gt;$A$782,$D$782*$R$10+$P$10,D813*$R$10+$P$10)),2)</f>
        <v>117.29</v>
      </c>
      <c r="J813" s="158" t="n">
        <f aca="false">TRUNC(IF(A813&lt;$A$427,($D$427*$R$11)+$P$11,IF(A813&gt;$A$782,$D$782*$R$11+$P$11,D813*$R$11+$P$11)),2)</f>
        <v>299.57</v>
      </c>
      <c r="K813" s="160" t="n">
        <f aca="false">TRUNC(IF(A813&lt;$A$427,$D$427*$R$12+$P$12,IF(A813&gt;$A$782,$D$782*$R$12+$P$12,D813*$R$12+$P$12)),2)</f>
        <v>217.82</v>
      </c>
      <c r="L813" s="163" t="n">
        <f aca="false">B813</f>
        <v>910</v>
      </c>
      <c r="M813" s="164" t="n">
        <f aca="false">A813</f>
        <v>746</v>
      </c>
      <c r="N813" s="165" t="n">
        <f aca="false">B813</f>
        <v>910</v>
      </c>
      <c r="O813" s="166" t="n">
        <f aca="false">A813</f>
        <v>746</v>
      </c>
      <c r="P813" s="24"/>
      <c r="Q813" s="196"/>
      <c r="R813" s="197"/>
      <c r="U813" s="171"/>
    </row>
    <row r="814" customFormat="false" ht="15.75" hidden="false" customHeight="true" outlineLevel="0" collapsed="false">
      <c r="A814" s="172" t="n">
        <v>747</v>
      </c>
      <c r="B814" s="173" t="n">
        <v>911</v>
      </c>
      <c r="C814" s="174" t="n">
        <f aca="false">ROUND($P$1*A814,2)</f>
        <v>44127.83</v>
      </c>
      <c r="D814" s="175" t="n">
        <f aca="false">TRUNC(C814/12,2)</f>
        <v>3677.31</v>
      </c>
      <c r="E814" s="176" t="n">
        <f aca="false">TRUNC(D814*$P$3,2)</f>
        <v>408.18</v>
      </c>
      <c r="F814" s="177" t="n">
        <f aca="false">TRUNC(IF(A814&lt;=$A$270,$D$270*$P$5,D814*$P$5),2)</f>
        <v>110.31</v>
      </c>
      <c r="G814" s="178" t="n">
        <f aca="false">TRUNC(IF(A814&lt;=$A$270,$D$270*$P$6,D814*$P$6),2)</f>
        <v>36.77</v>
      </c>
      <c r="H814" s="177" t="n">
        <f aca="false">TRUNC($P$9,2)</f>
        <v>2.29</v>
      </c>
      <c r="I814" s="177" t="n">
        <f aca="false">TRUNC(IF(A814&lt;$A$427,$D$427*$R$10+$P$10,IF(A814&gt;$A$782,$D$782*$R$10+$P$10,D814*$R$10+$P$10)),2)</f>
        <v>117.29</v>
      </c>
      <c r="J814" s="174" t="n">
        <f aca="false">TRUNC(IF(A814&lt;$A$427,($D$427*$R$11)+$P$11,IF(A814&gt;$A$782,$D$782*$R$11+$P$11,D814*$R$11+$P$11)),2)</f>
        <v>299.57</v>
      </c>
      <c r="K814" s="176" t="n">
        <f aca="false">TRUNC(IF(A814&lt;$A$427,$D$427*$R$12+$P$12,IF(A814&gt;$A$782,$D$782*$R$12+$P$12,D814*$R$12+$P$12)),2)</f>
        <v>217.82</v>
      </c>
      <c r="L814" s="179" t="n">
        <f aca="false">B814</f>
        <v>911</v>
      </c>
      <c r="M814" s="180" t="n">
        <f aca="false">A814</f>
        <v>747</v>
      </c>
      <c r="N814" s="181" t="n">
        <f aca="false">B814</f>
        <v>911</v>
      </c>
      <c r="O814" s="182" t="n">
        <f aca="false">A814</f>
        <v>747</v>
      </c>
      <c r="P814" s="24"/>
      <c r="Q814" s="196"/>
      <c r="R814" s="198"/>
      <c r="U814" s="171"/>
    </row>
    <row r="815" customFormat="false" ht="15.75" hidden="false" customHeight="true" outlineLevel="0" collapsed="false">
      <c r="A815" s="156" t="n">
        <v>748</v>
      </c>
      <c r="B815" s="157" t="n">
        <v>912</v>
      </c>
      <c r="C815" s="158" t="n">
        <f aca="false">ROUND($P$1*A815,2)</f>
        <v>44186.9</v>
      </c>
      <c r="D815" s="159" t="n">
        <f aca="false">TRUNC(C815/12,2)</f>
        <v>3682.24</v>
      </c>
      <c r="E815" s="160" t="n">
        <f aca="false">TRUNC(D815*$P$3,2)</f>
        <v>408.72</v>
      </c>
      <c r="F815" s="161" t="n">
        <f aca="false">TRUNC(IF(A815&lt;=$A$270,$D$270*$P$5,D815*$P$5),2)</f>
        <v>110.46</v>
      </c>
      <c r="G815" s="162" t="n">
        <f aca="false">TRUNC(IF(A815&lt;=$A$270,$D$270*$P$6,D815*$P$6),2)</f>
        <v>36.82</v>
      </c>
      <c r="H815" s="161" t="n">
        <f aca="false">TRUNC($P$9,2)</f>
        <v>2.29</v>
      </c>
      <c r="I815" s="161" t="n">
        <f aca="false">TRUNC(IF(A815&lt;$A$427,$D$427*$R$10+$P$10,IF(A815&gt;$A$782,$D$782*$R$10+$P$10,D815*$R$10+$P$10)),2)</f>
        <v>117.29</v>
      </c>
      <c r="J815" s="158" t="n">
        <f aca="false">TRUNC(IF(A815&lt;$A$427,($D$427*$R$11)+$P$11,IF(A815&gt;$A$782,$D$782*$R$11+$P$11,D815*$R$11+$P$11)),2)</f>
        <v>299.57</v>
      </c>
      <c r="K815" s="160" t="n">
        <f aca="false">TRUNC(IF(A815&lt;$A$427,$D$427*$R$12+$P$12,IF(A815&gt;$A$782,$D$782*$R$12+$P$12,D815*$R$12+$P$12)),2)</f>
        <v>217.82</v>
      </c>
      <c r="L815" s="163" t="n">
        <f aca="false">B815</f>
        <v>912</v>
      </c>
      <c r="M815" s="164" t="n">
        <f aca="false">A815</f>
        <v>748</v>
      </c>
      <c r="N815" s="165" t="n">
        <f aca="false">B815</f>
        <v>912</v>
      </c>
      <c r="O815" s="166" t="n">
        <f aca="false">A815</f>
        <v>748</v>
      </c>
      <c r="P815" s="24"/>
      <c r="Q815" s="196"/>
      <c r="R815" s="197"/>
      <c r="U815" s="171"/>
    </row>
    <row r="816" customFormat="false" ht="15.75" hidden="false" customHeight="true" outlineLevel="0" collapsed="false">
      <c r="A816" s="172" t="n">
        <v>748</v>
      </c>
      <c r="B816" s="173" t="n">
        <v>913</v>
      </c>
      <c r="C816" s="174" t="n">
        <f aca="false">ROUND($P$1*A816,2)</f>
        <v>44186.9</v>
      </c>
      <c r="D816" s="175" t="n">
        <f aca="false">TRUNC(C816/12,2)</f>
        <v>3682.24</v>
      </c>
      <c r="E816" s="176" t="n">
        <f aca="false">TRUNC(D816*$P$3,2)</f>
        <v>408.72</v>
      </c>
      <c r="F816" s="177" t="n">
        <f aca="false">TRUNC(IF(A816&lt;=$A$270,$D$270*$P$5,D816*$P$5),2)</f>
        <v>110.46</v>
      </c>
      <c r="G816" s="178" t="n">
        <f aca="false">TRUNC(IF(A816&lt;=$A$270,$D$270*$P$6,D816*$P$6),2)</f>
        <v>36.82</v>
      </c>
      <c r="H816" s="177" t="n">
        <f aca="false">TRUNC($P$9,2)</f>
        <v>2.29</v>
      </c>
      <c r="I816" s="177" t="n">
        <f aca="false">TRUNC(IF(A816&lt;$A$427,$D$427*$R$10+$P$10,IF(A816&gt;$A$782,$D$782*$R$10+$P$10,D816*$R$10+$P$10)),2)</f>
        <v>117.29</v>
      </c>
      <c r="J816" s="174" t="n">
        <f aca="false">TRUNC(IF(A816&lt;$A$427,($D$427*$R$11)+$P$11,IF(A816&gt;$A$782,$D$782*$R$11+$P$11,D816*$R$11+$P$11)),2)</f>
        <v>299.57</v>
      </c>
      <c r="K816" s="176" t="n">
        <f aca="false">TRUNC(IF(A816&lt;$A$427,$D$427*$R$12+$P$12,IF(A816&gt;$A$782,$D$782*$R$12+$P$12,D816*$R$12+$P$12)),2)</f>
        <v>217.82</v>
      </c>
      <c r="L816" s="179" t="n">
        <f aca="false">B816</f>
        <v>913</v>
      </c>
      <c r="M816" s="180" t="n">
        <f aca="false">A816</f>
        <v>748</v>
      </c>
      <c r="N816" s="181" t="n">
        <f aca="false">B816</f>
        <v>913</v>
      </c>
      <c r="O816" s="182" t="n">
        <f aca="false">A816</f>
        <v>748</v>
      </c>
      <c r="P816" s="24"/>
      <c r="Q816" s="196"/>
      <c r="R816" s="197"/>
      <c r="U816" s="171"/>
    </row>
    <row r="817" customFormat="false" ht="15.75" hidden="false" customHeight="true" outlineLevel="0" collapsed="false">
      <c r="A817" s="156" t="n">
        <v>749</v>
      </c>
      <c r="B817" s="157" t="n">
        <v>914</v>
      </c>
      <c r="C817" s="158" t="n">
        <f aca="false">ROUND($P$1*A817,2)</f>
        <v>44245.98</v>
      </c>
      <c r="D817" s="159" t="n">
        <f aca="false">TRUNC(C817/12,2)</f>
        <v>3687.16</v>
      </c>
      <c r="E817" s="160" t="n">
        <f aca="false">TRUNC(D817*$P$3,2)</f>
        <v>409.27</v>
      </c>
      <c r="F817" s="161" t="n">
        <f aca="false">TRUNC(IF(A817&lt;=$A$270,$D$270*$P$5,D817*$P$5),2)</f>
        <v>110.61</v>
      </c>
      <c r="G817" s="162" t="n">
        <f aca="false">TRUNC(IF(A817&lt;=$A$270,$D$270*$P$6,D817*$P$6),2)</f>
        <v>36.87</v>
      </c>
      <c r="H817" s="161" t="n">
        <f aca="false">TRUNC($P$9,2)</f>
        <v>2.29</v>
      </c>
      <c r="I817" s="161" t="n">
        <f aca="false">TRUNC(IF(A817&lt;$A$427,$D$427*$R$10+$P$10,IF(A817&gt;$A$782,$D$782*$R$10+$P$10,D817*$R$10+$P$10)),2)</f>
        <v>117.29</v>
      </c>
      <c r="J817" s="158" t="n">
        <f aca="false">TRUNC(IF(A817&lt;$A$427,($D$427*$R$11)+$P$11,IF(A817&gt;$A$782,$D$782*$R$11+$P$11,D817*$R$11+$P$11)),2)</f>
        <v>299.57</v>
      </c>
      <c r="K817" s="160" t="n">
        <f aca="false">TRUNC(IF(A817&lt;$A$427,$D$427*$R$12+$P$12,IF(A817&gt;$A$782,$D$782*$R$12+$P$12,D817*$R$12+$P$12)),2)</f>
        <v>217.82</v>
      </c>
      <c r="L817" s="163" t="n">
        <f aca="false">B817</f>
        <v>914</v>
      </c>
      <c r="M817" s="164" t="n">
        <f aca="false">A817</f>
        <v>749</v>
      </c>
      <c r="N817" s="165" t="n">
        <f aca="false">B817</f>
        <v>914</v>
      </c>
      <c r="O817" s="166" t="n">
        <f aca="false">A817</f>
        <v>749</v>
      </c>
      <c r="P817" s="24"/>
      <c r="Q817" s="196"/>
      <c r="R817" s="197"/>
      <c r="U817" s="171"/>
    </row>
    <row r="818" customFormat="false" ht="15.75" hidden="false" customHeight="true" outlineLevel="0" collapsed="false">
      <c r="A818" s="172" t="n">
        <v>750</v>
      </c>
      <c r="B818" s="173" t="n">
        <v>915</v>
      </c>
      <c r="C818" s="174" t="n">
        <f aca="false">ROUND($P$1*A818,2)</f>
        <v>44305.05</v>
      </c>
      <c r="D818" s="175" t="n">
        <f aca="false">TRUNC(C818/12,2)</f>
        <v>3692.08</v>
      </c>
      <c r="E818" s="176" t="n">
        <f aca="false">TRUNC(D818*$P$3,2)</f>
        <v>409.82</v>
      </c>
      <c r="F818" s="177" t="n">
        <f aca="false">TRUNC(IF(A818&lt;=$A$270,$D$270*$P$5,D818*$P$5),2)</f>
        <v>110.76</v>
      </c>
      <c r="G818" s="178" t="n">
        <f aca="false">TRUNC(IF(A818&lt;=$A$270,$D$270*$P$6,D818*$P$6),2)</f>
        <v>36.92</v>
      </c>
      <c r="H818" s="177" t="n">
        <f aca="false">TRUNC($P$9,2)</f>
        <v>2.29</v>
      </c>
      <c r="I818" s="177" t="n">
        <f aca="false">TRUNC(IF(A818&lt;$A$427,$D$427*$R$10+$P$10,IF(A818&gt;$A$782,$D$782*$R$10+$P$10,D818*$R$10+$P$10)),2)</f>
        <v>117.29</v>
      </c>
      <c r="J818" s="174" t="n">
        <f aca="false">TRUNC(IF(A818&lt;$A$427,($D$427*$R$11)+$P$11,IF(A818&gt;$A$782,$D$782*$R$11+$P$11,D818*$R$11+$P$11)),2)</f>
        <v>299.57</v>
      </c>
      <c r="K818" s="176" t="n">
        <f aca="false">TRUNC(IF(A818&lt;$A$427,$D$427*$R$12+$P$12,IF(A818&gt;$A$782,$D$782*$R$12+$P$12,D818*$R$12+$P$12)),2)</f>
        <v>217.82</v>
      </c>
      <c r="L818" s="179" t="n">
        <f aca="false">B818</f>
        <v>915</v>
      </c>
      <c r="M818" s="180" t="n">
        <f aca="false">A818</f>
        <v>750</v>
      </c>
      <c r="N818" s="181" t="n">
        <f aca="false">B818</f>
        <v>915</v>
      </c>
      <c r="O818" s="182" t="n">
        <f aca="false">A818</f>
        <v>750</v>
      </c>
      <c r="P818" s="24"/>
      <c r="Q818" s="196"/>
      <c r="R818" s="197"/>
      <c r="U818" s="171"/>
    </row>
    <row r="819" customFormat="false" ht="15.75" hidden="false" customHeight="true" outlineLevel="0" collapsed="false">
      <c r="A819" s="156" t="n">
        <v>751</v>
      </c>
      <c r="B819" s="157" t="n">
        <v>916</v>
      </c>
      <c r="C819" s="158" t="n">
        <f aca="false">ROUND($P$1*A819,2)</f>
        <v>44364.12</v>
      </c>
      <c r="D819" s="159" t="n">
        <f aca="false">TRUNC(C819/12,2)</f>
        <v>3697.01</v>
      </c>
      <c r="E819" s="160" t="n">
        <f aca="false">TRUNC(D819*$P$3,2)</f>
        <v>410.36</v>
      </c>
      <c r="F819" s="161" t="n">
        <f aca="false">TRUNC(IF(A819&lt;=$A$270,$D$270*$P$5,D819*$P$5),2)</f>
        <v>110.91</v>
      </c>
      <c r="G819" s="162" t="n">
        <f aca="false">TRUNC(IF(A819&lt;=$A$270,$D$270*$P$6,D819*$P$6),2)</f>
        <v>36.97</v>
      </c>
      <c r="H819" s="161" t="n">
        <f aca="false">TRUNC($P$9,2)</f>
        <v>2.29</v>
      </c>
      <c r="I819" s="161" t="n">
        <f aca="false">TRUNC(IF(A819&lt;$A$427,$D$427*$R$10+$P$10,IF(A819&gt;$A$782,$D$782*$R$10+$P$10,D819*$R$10+$P$10)),2)</f>
        <v>117.29</v>
      </c>
      <c r="J819" s="158" t="n">
        <f aca="false">TRUNC(IF(A819&lt;$A$427,($D$427*$R$11)+$P$11,IF(A819&gt;$A$782,$D$782*$R$11+$P$11,D819*$R$11+$P$11)),2)</f>
        <v>299.57</v>
      </c>
      <c r="K819" s="160" t="n">
        <f aca="false">TRUNC(IF(A819&lt;$A$427,$D$427*$R$12+$P$12,IF(A819&gt;$A$782,$D$782*$R$12+$P$12,D819*$R$12+$P$12)),2)</f>
        <v>217.82</v>
      </c>
      <c r="L819" s="163" t="n">
        <f aca="false">B819</f>
        <v>916</v>
      </c>
      <c r="M819" s="164" t="n">
        <f aca="false">A819</f>
        <v>751</v>
      </c>
      <c r="N819" s="165" t="n">
        <f aca="false">B819</f>
        <v>916</v>
      </c>
      <c r="O819" s="166" t="n">
        <f aca="false">A819</f>
        <v>751</v>
      </c>
      <c r="P819" s="24"/>
      <c r="Q819" s="196"/>
      <c r="R819" s="197"/>
      <c r="U819" s="171"/>
    </row>
    <row r="820" customFormat="false" ht="15.75" hidden="false" customHeight="true" outlineLevel="0" collapsed="false">
      <c r="A820" s="172" t="n">
        <v>752</v>
      </c>
      <c r="B820" s="173" t="n">
        <v>917</v>
      </c>
      <c r="C820" s="174" t="n">
        <f aca="false">ROUND($P$1*A820,2)</f>
        <v>44423.2</v>
      </c>
      <c r="D820" s="175" t="n">
        <f aca="false">TRUNC(C820/12,2)</f>
        <v>3701.93</v>
      </c>
      <c r="E820" s="176" t="n">
        <f aca="false">TRUNC(D820*$P$3,2)</f>
        <v>410.91</v>
      </c>
      <c r="F820" s="177" t="n">
        <f aca="false">TRUNC(IF(A820&lt;=$A$270,$D$270*$P$5,D820*$P$5),2)</f>
        <v>111.05</v>
      </c>
      <c r="G820" s="178" t="n">
        <f aca="false">TRUNC(IF(A820&lt;=$A$270,$D$270*$P$6,D820*$P$6),2)</f>
        <v>37.01</v>
      </c>
      <c r="H820" s="177" t="n">
        <f aca="false">TRUNC($P$9,2)</f>
        <v>2.29</v>
      </c>
      <c r="I820" s="177" t="n">
        <f aca="false">TRUNC(IF(A820&lt;$A$427,$D$427*$R$10+$P$10,IF(A820&gt;$A$782,$D$782*$R$10+$P$10,D820*$R$10+$P$10)),2)</f>
        <v>117.29</v>
      </c>
      <c r="J820" s="174" t="n">
        <f aca="false">TRUNC(IF(A820&lt;$A$427,($D$427*$R$11)+$P$11,IF(A820&gt;$A$782,$D$782*$R$11+$P$11,D820*$R$11+$P$11)),2)</f>
        <v>299.57</v>
      </c>
      <c r="K820" s="176" t="n">
        <f aca="false">TRUNC(IF(A820&lt;$A$427,$D$427*$R$12+$P$12,IF(A820&gt;$A$782,$D$782*$R$12+$P$12,D820*$R$12+$P$12)),2)</f>
        <v>217.82</v>
      </c>
      <c r="L820" s="179" t="n">
        <f aca="false">B820</f>
        <v>917</v>
      </c>
      <c r="M820" s="180" t="n">
        <f aca="false">A820</f>
        <v>752</v>
      </c>
      <c r="N820" s="181" t="n">
        <f aca="false">B820</f>
        <v>917</v>
      </c>
      <c r="O820" s="182" t="n">
        <f aca="false">A820</f>
        <v>752</v>
      </c>
      <c r="P820" s="24"/>
      <c r="Q820" s="196"/>
      <c r="R820" s="197"/>
      <c r="U820" s="171"/>
    </row>
    <row r="821" customFormat="false" ht="15.75" hidden="false" customHeight="true" outlineLevel="0" collapsed="false">
      <c r="A821" s="156" t="n">
        <v>752</v>
      </c>
      <c r="B821" s="157" t="n">
        <v>918</v>
      </c>
      <c r="C821" s="158" t="n">
        <f aca="false">ROUND($P$1*A821,2)</f>
        <v>44423.2</v>
      </c>
      <c r="D821" s="159" t="n">
        <f aca="false">TRUNC(C821/12,2)</f>
        <v>3701.93</v>
      </c>
      <c r="E821" s="160" t="n">
        <f aca="false">TRUNC(D821*$P$3,2)</f>
        <v>410.91</v>
      </c>
      <c r="F821" s="161" t="n">
        <f aca="false">TRUNC(IF(A821&lt;=$A$270,$D$270*$P$5,D821*$P$5),2)</f>
        <v>111.05</v>
      </c>
      <c r="G821" s="162" t="n">
        <f aca="false">TRUNC(IF(A821&lt;=$A$270,$D$270*$P$6,D821*$P$6),2)</f>
        <v>37.01</v>
      </c>
      <c r="H821" s="161" t="n">
        <f aca="false">TRUNC($P$9,2)</f>
        <v>2.29</v>
      </c>
      <c r="I821" s="161" t="n">
        <f aca="false">TRUNC(IF(A821&lt;$A$427,$D$427*$R$10+$P$10,IF(A821&gt;$A$782,$D$782*$R$10+$P$10,D821*$R$10+$P$10)),2)</f>
        <v>117.29</v>
      </c>
      <c r="J821" s="158" t="n">
        <f aca="false">TRUNC(IF(A821&lt;$A$427,($D$427*$R$11)+$P$11,IF(A821&gt;$A$782,$D$782*$R$11+$P$11,D821*$R$11+$P$11)),2)</f>
        <v>299.57</v>
      </c>
      <c r="K821" s="160" t="n">
        <f aca="false">TRUNC(IF(A821&lt;$A$427,$D$427*$R$12+$P$12,IF(A821&gt;$A$782,$D$782*$R$12+$P$12,D821*$R$12+$P$12)),2)</f>
        <v>217.82</v>
      </c>
      <c r="L821" s="163" t="n">
        <f aca="false">B821</f>
        <v>918</v>
      </c>
      <c r="M821" s="164" t="n">
        <f aca="false">A821</f>
        <v>752</v>
      </c>
      <c r="N821" s="165" t="n">
        <f aca="false">B821</f>
        <v>918</v>
      </c>
      <c r="O821" s="166" t="n">
        <f aca="false">A821</f>
        <v>752</v>
      </c>
      <c r="P821" s="24"/>
      <c r="Q821" s="196"/>
      <c r="R821" s="197"/>
      <c r="U821" s="171"/>
    </row>
    <row r="822" customFormat="false" ht="15.75" hidden="false" customHeight="true" outlineLevel="0" collapsed="false">
      <c r="A822" s="172" t="n">
        <v>753</v>
      </c>
      <c r="B822" s="173" t="n">
        <v>919</v>
      </c>
      <c r="C822" s="174" t="n">
        <f aca="false">ROUND($P$1*A822,2)</f>
        <v>44482.27</v>
      </c>
      <c r="D822" s="175" t="n">
        <f aca="false">TRUNC(C822/12,2)</f>
        <v>3706.85</v>
      </c>
      <c r="E822" s="176" t="n">
        <f aca="false">TRUNC(D822*$P$3,2)</f>
        <v>411.46</v>
      </c>
      <c r="F822" s="177" t="n">
        <f aca="false">TRUNC(IF(A822&lt;=$A$270,$D$270*$P$5,D822*$P$5),2)</f>
        <v>111.2</v>
      </c>
      <c r="G822" s="178" t="n">
        <f aca="false">TRUNC(IF(A822&lt;=$A$270,$D$270*$P$6,D822*$P$6),2)</f>
        <v>37.06</v>
      </c>
      <c r="H822" s="177" t="n">
        <f aca="false">TRUNC($P$9,2)</f>
        <v>2.29</v>
      </c>
      <c r="I822" s="177" t="n">
        <f aca="false">TRUNC(IF(A822&lt;$A$427,$D$427*$R$10+$P$10,IF(A822&gt;$A$782,$D$782*$R$10+$P$10,D822*$R$10+$P$10)),2)</f>
        <v>117.29</v>
      </c>
      <c r="J822" s="174" t="n">
        <f aca="false">TRUNC(IF(A822&lt;$A$427,($D$427*$R$11)+$P$11,IF(A822&gt;$A$782,$D$782*$R$11+$P$11,D822*$R$11+$P$11)),2)</f>
        <v>299.57</v>
      </c>
      <c r="K822" s="176" t="n">
        <f aca="false">TRUNC(IF(A822&lt;$A$427,$D$427*$R$12+$P$12,IF(A822&gt;$A$782,$D$782*$R$12+$P$12,D822*$R$12+$P$12)),2)</f>
        <v>217.82</v>
      </c>
      <c r="L822" s="179" t="n">
        <f aca="false">B822</f>
        <v>919</v>
      </c>
      <c r="M822" s="180" t="n">
        <f aca="false">A822</f>
        <v>753</v>
      </c>
      <c r="N822" s="181" t="n">
        <f aca="false">B822</f>
        <v>919</v>
      </c>
      <c r="O822" s="182" t="n">
        <f aca="false">A822</f>
        <v>753</v>
      </c>
      <c r="P822" s="24"/>
      <c r="Q822" s="196"/>
      <c r="R822" s="197"/>
      <c r="U822" s="171"/>
    </row>
    <row r="823" customFormat="false" ht="15.75" hidden="false" customHeight="true" outlineLevel="0" collapsed="false">
      <c r="A823" s="156" t="n">
        <v>754</v>
      </c>
      <c r="B823" s="157" t="n">
        <v>920</v>
      </c>
      <c r="C823" s="158" t="n">
        <f aca="false">ROUND($P$1*A823,2)</f>
        <v>44541.34</v>
      </c>
      <c r="D823" s="159" t="n">
        <f aca="false">TRUNC(C823/12,2)</f>
        <v>3711.77</v>
      </c>
      <c r="E823" s="160" t="n">
        <f aca="false">TRUNC(D823*$P$3,2)</f>
        <v>412</v>
      </c>
      <c r="F823" s="161" t="n">
        <f aca="false">TRUNC(IF(A823&lt;=$A$270,$D$270*$P$5,D823*$P$5),2)</f>
        <v>111.35</v>
      </c>
      <c r="G823" s="162" t="n">
        <f aca="false">TRUNC(IF(A823&lt;=$A$270,$D$270*$P$6,D823*$P$6),2)</f>
        <v>37.11</v>
      </c>
      <c r="H823" s="161" t="n">
        <f aca="false">TRUNC($P$9,2)</f>
        <v>2.29</v>
      </c>
      <c r="I823" s="161" t="n">
        <f aca="false">TRUNC(IF(A823&lt;$A$427,$D$427*$R$10+$P$10,IF(A823&gt;$A$782,$D$782*$R$10+$P$10,D823*$R$10+$P$10)),2)</f>
        <v>117.29</v>
      </c>
      <c r="J823" s="158" t="n">
        <f aca="false">TRUNC(IF(A823&lt;$A$427,($D$427*$R$11)+$P$11,IF(A823&gt;$A$782,$D$782*$R$11+$P$11,D823*$R$11+$P$11)),2)</f>
        <v>299.57</v>
      </c>
      <c r="K823" s="160" t="n">
        <f aca="false">TRUNC(IF(A823&lt;$A$427,$D$427*$R$12+$P$12,IF(A823&gt;$A$782,$D$782*$R$12+$P$12,D823*$R$12+$P$12)),2)</f>
        <v>217.82</v>
      </c>
      <c r="L823" s="163" t="n">
        <f aca="false">B823</f>
        <v>920</v>
      </c>
      <c r="M823" s="164" t="n">
        <f aca="false">A823</f>
        <v>754</v>
      </c>
      <c r="N823" s="165" t="n">
        <f aca="false">B823</f>
        <v>920</v>
      </c>
      <c r="O823" s="166" t="n">
        <f aca="false">A823</f>
        <v>754</v>
      </c>
      <c r="P823" s="24"/>
      <c r="Q823" s="196"/>
      <c r="R823" s="197"/>
      <c r="U823" s="171"/>
    </row>
    <row r="824" customFormat="false" ht="15.75" hidden="false" customHeight="true" outlineLevel="0" collapsed="false">
      <c r="A824" s="172" t="n">
        <v>755</v>
      </c>
      <c r="B824" s="173" t="n">
        <v>921</v>
      </c>
      <c r="C824" s="174" t="n">
        <f aca="false">ROUND($P$1*A824,2)</f>
        <v>44600.42</v>
      </c>
      <c r="D824" s="175" t="n">
        <f aca="false">TRUNC(C824/12,2)</f>
        <v>3716.7</v>
      </c>
      <c r="E824" s="176" t="n">
        <f aca="false">TRUNC(D824*$P$3,2)</f>
        <v>412.55</v>
      </c>
      <c r="F824" s="177" t="n">
        <f aca="false">TRUNC(IF(A824&lt;=$A$270,$D$270*$P$5,D824*$P$5),2)</f>
        <v>111.5</v>
      </c>
      <c r="G824" s="178" t="n">
        <f aca="false">TRUNC(IF(A824&lt;=$A$270,$D$270*$P$6,D824*$P$6),2)</f>
        <v>37.16</v>
      </c>
      <c r="H824" s="177" t="n">
        <f aca="false">TRUNC($P$9,2)</f>
        <v>2.29</v>
      </c>
      <c r="I824" s="177" t="n">
        <f aca="false">TRUNC(IF(A824&lt;$A$427,$D$427*$R$10+$P$10,IF(A824&gt;$A$782,$D$782*$R$10+$P$10,D824*$R$10+$P$10)),2)</f>
        <v>117.29</v>
      </c>
      <c r="J824" s="174" t="n">
        <f aca="false">TRUNC(IF(A824&lt;$A$427,($D$427*$R$11)+$P$11,IF(A824&gt;$A$782,$D$782*$R$11+$P$11,D824*$R$11+$P$11)),2)</f>
        <v>299.57</v>
      </c>
      <c r="K824" s="176" t="n">
        <f aca="false">TRUNC(IF(A824&lt;$A$427,$D$427*$R$12+$P$12,IF(A824&gt;$A$782,$D$782*$R$12+$P$12,D824*$R$12+$P$12)),2)</f>
        <v>217.82</v>
      </c>
      <c r="L824" s="179" t="n">
        <f aca="false">B824</f>
        <v>921</v>
      </c>
      <c r="M824" s="180" t="n">
        <f aca="false">A824</f>
        <v>755</v>
      </c>
      <c r="N824" s="181" t="n">
        <f aca="false">B824</f>
        <v>921</v>
      </c>
      <c r="O824" s="182" t="n">
        <f aca="false">A824</f>
        <v>755</v>
      </c>
      <c r="P824" s="24"/>
      <c r="Q824" s="196"/>
      <c r="R824" s="197"/>
      <c r="U824" s="171"/>
    </row>
    <row r="825" customFormat="false" ht="15.75" hidden="false" customHeight="true" outlineLevel="0" collapsed="false">
      <c r="A825" s="156" t="n">
        <v>755</v>
      </c>
      <c r="B825" s="157" t="n">
        <v>922</v>
      </c>
      <c r="C825" s="158" t="n">
        <f aca="false">ROUND($P$1*A825,2)</f>
        <v>44600.42</v>
      </c>
      <c r="D825" s="159" t="n">
        <f aca="false">TRUNC(C825/12,2)</f>
        <v>3716.7</v>
      </c>
      <c r="E825" s="160" t="n">
        <f aca="false">TRUNC(D825*$P$3,2)</f>
        <v>412.55</v>
      </c>
      <c r="F825" s="161" t="n">
        <f aca="false">TRUNC(IF(A825&lt;=$A$270,$D$270*$P$5,D825*$P$5),2)</f>
        <v>111.5</v>
      </c>
      <c r="G825" s="162" t="n">
        <f aca="false">TRUNC(IF(A825&lt;=$A$270,$D$270*$P$6,D825*$P$6),2)</f>
        <v>37.16</v>
      </c>
      <c r="H825" s="161" t="n">
        <f aca="false">TRUNC($P$9,2)</f>
        <v>2.29</v>
      </c>
      <c r="I825" s="161" t="n">
        <f aca="false">TRUNC(IF(A825&lt;$A$427,$D$427*$R$10+$P$10,IF(A825&gt;$A$782,$D$782*$R$10+$P$10,D825*$R$10+$P$10)),2)</f>
        <v>117.29</v>
      </c>
      <c r="J825" s="158" t="n">
        <f aca="false">TRUNC(IF(A825&lt;$A$427,($D$427*$R$11)+$P$11,IF(A825&gt;$A$782,$D$782*$R$11+$P$11,D825*$R$11+$P$11)),2)</f>
        <v>299.57</v>
      </c>
      <c r="K825" s="160" t="n">
        <f aca="false">TRUNC(IF(A825&lt;$A$427,$D$427*$R$12+$P$12,IF(A825&gt;$A$782,$D$782*$R$12+$P$12,D825*$R$12+$P$12)),2)</f>
        <v>217.82</v>
      </c>
      <c r="L825" s="163" t="n">
        <f aca="false">B825</f>
        <v>922</v>
      </c>
      <c r="M825" s="164" t="n">
        <f aca="false">A825</f>
        <v>755</v>
      </c>
      <c r="N825" s="165" t="n">
        <f aca="false">B825</f>
        <v>922</v>
      </c>
      <c r="O825" s="166" t="n">
        <f aca="false">A825</f>
        <v>755</v>
      </c>
      <c r="P825" s="24"/>
      <c r="Q825" s="196"/>
      <c r="R825" s="197"/>
      <c r="U825" s="171"/>
    </row>
    <row r="826" customFormat="false" ht="15.75" hidden="false" customHeight="true" outlineLevel="0" collapsed="false">
      <c r="A826" s="172" t="n">
        <v>756</v>
      </c>
      <c r="B826" s="173" t="n">
        <v>923</v>
      </c>
      <c r="C826" s="174" t="n">
        <f aca="false">ROUND($P$1*A826,2)</f>
        <v>44659.49</v>
      </c>
      <c r="D826" s="175" t="n">
        <f aca="false">TRUNC(C826/12,2)</f>
        <v>3721.62</v>
      </c>
      <c r="E826" s="176" t="n">
        <f aca="false">TRUNC(D826*$P$3,2)</f>
        <v>413.09</v>
      </c>
      <c r="F826" s="177" t="n">
        <f aca="false">TRUNC(IF(A826&lt;=$A$270,$D$270*$P$5,D826*$P$5),2)</f>
        <v>111.64</v>
      </c>
      <c r="G826" s="178" t="n">
        <f aca="false">TRUNC(IF(A826&lt;=$A$270,$D$270*$P$6,D826*$P$6),2)</f>
        <v>37.21</v>
      </c>
      <c r="H826" s="177" t="n">
        <f aca="false">TRUNC($P$9,2)</f>
        <v>2.29</v>
      </c>
      <c r="I826" s="177" t="n">
        <f aca="false">TRUNC(IF(A826&lt;$A$427,$D$427*$R$10+$P$10,IF(A826&gt;$A$782,$D$782*$R$10+$P$10,D826*$R$10+$P$10)),2)</f>
        <v>117.29</v>
      </c>
      <c r="J826" s="174" t="n">
        <f aca="false">TRUNC(IF(A826&lt;$A$427,($D$427*$R$11)+$P$11,IF(A826&gt;$A$782,$D$782*$R$11+$P$11,D826*$R$11+$P$11)),2)</f>
        <v>299.57</v>
      </c>
      <c r="K826" s="176" t="n">
        <f aca="false">TRUNC(IF(A826&lt;$A$427,$D$427*$R$12+$P$12,IF(A826&gt;$A$782,$D$782*$R$12+$P$12,D826*$R$12+$P$12)),2)</f>
        <v>217.82</v>
      </c>
      <c r="L826" s="179" t="n">
        <f aca="false">B826</f>
        <v>923</v>
      </c>
      <c r="M826" s="180" t="n">
        <f aca="false">A826</f>
        <v>756</v>
      </c>
      <c r="N826" s="181" t="n">
        <f aca="false">B826</f>
        <v>923</v>
      </c>
      <c r="O826" s="182" t="n">
        <f aca="false">A826</f>
        <v>756</v>
      </c>
      <c r="P826" s="24"/>
      <c r="Q826" s="196"/>
      <c r="R826" s="197"/>
      <c r="U826" s="171"/>
    </row>
    <row r="827" customFormat="false" ht="15.75" hidden="false" customHeight="true" outlineLevel="0" collapsed="false">
      <c r="A827" s="156" t="n">
        <v>756</v>
      </c>
      <c r="B827" s="157" t="n">
        <v>924</v>
      </c>
      <c r="C827" s="158" t="n">
        <f aca="false">ROUND($P$1*A827,2)</f>
        <v>44659.49</v>
      </c>
      <c r="D827" s="159" t="n">
        <f aca="false">TRUNC(C827/12,2)</f>
        <v>3721.62</v>
      </c>
      <c r="E827" s="160" t="n">
        <f aca="false">TRUNC(D827*$P$3,2)</f>
        <v>413.09</v>
      </c>
      <c r="F827" s="161" t="n">
        <f aca="false">TRUNC(IF(A827&lt;=$A$270,$D$270*$P$5,D827*$P$5),2)</f>
        <v>111.64</v>
      </c>
      <c r="G827" s="162" t="n">
        <f aca="false">TRUNC(IF(A827&lt;=$A$270,$D$270*$P$6,D827*$P$6),2)</f>
        <v>37.21</v>
      </c>
      <c r="H827" s="161" t="n">
        <f aca="false">TRUNC($P$9,2)</f>
        <v>2.29</v>
      </c>
      <c r="I827" s="161" t="n">
        <f aca="false">TRUNC(IF(A827&lt;$A$427,$D$427*$R$10+$P$10,IF(A827&gt;$A$782,$D$782*$R$10+$P$10,D827*$R$10+$P$10)),2)</f>
        <v>117.29</v>
      </c>
      <c r="J827" s="158" t="n">
        <f aca="false">TRUNC(IF(A827&lt;$A$427,($D$427*$R$11)+$P$11,IF(A827&gt;$A$782,$D$782*$R$11+$P$11,D827*$R$11+$P$11)),2)</f>
        <v>299.57</v>
      </c>
      <c r="K827" s="160" t="n">
        <f aca="false">TRUNC(IF(A827&lt;$A$427,$D$427*$R$12+$P$12,IF(A827&gt;$A$782,$D$782*$R$12+$P$12,D827*$R$12+$P$12)),2)</f>
        <v>217.82</v>
      </c>
      <c r="L827" s="163" t="n">
        <f aca="false">B827</f>
        <v>924</v>
      </c>
      <c r="M827" s="164" t="n">
        <f aca="false">A827</f>
        <v>756</v>
      </c>
      <c r="N827" s="165" t="n">
        <f aca="false">B827</f>
        <v>924</v>
      </c>
      <c r="O827" s="166" t="n">
        <f aca="false">A827</f>
        <v>756</v>
      </c>
      <c r="P827" s="24"/>
      <c r="Q827" s="196"/>
      <c r="R827" s="197"/>
      <c r="U827" s="171"/>
    </row>
    <row r="828" customFormat="false" ht="15.75" hidden="false" customHeight="true" outlineLevel="0" collapsed="false">
      <c r="A828" s="172" t="n">
        <v>757</v>
      </c>
      <c r="B828" s="173" t="n">
        <v>925</v>
      </c>
      <c r="C828" s="174" t="n">
        <f aca="false">ROUND($P$1*A828,2)</f>
        <v>44718.56</v>
      </c>
      <c r="D828" s="175" t="n">
        <f aca="false">TRUNC(C828/12,2)</f>
        <v>3726.54</v>
      </c>
      <c r="E828" s="176" t="n">
        <f aca="false">TRUNC(D828*$P$3,2)</f>
        <v>413.64</v>
      </c>
      <c r="F828" s="177" t="n">
        <f aca="false">TRUNC(IF(A828&lt;=$A$270,$D$270*$P$5,D828*$P$5),2)</f>
        <v>111.79</v>
      </c>
      <c r="G828" s="178" t="n">
        <f aca="false">TRUNC(IF(A828&lt;=$A$270,$D$270*$P$6,D828*$P$6),2)</f>
        <v>37.26</v>
      </c>
      <c r="H828" s="177" t="n">
        <f aca="false">TRUNC($P$9,2)</f>
        <v>2.29</v>
      </c>
      <c r="I828" s="177" t="n">
        <f aca="false">TRUNC(IF(A828&lt;$A$427,$D$427*$R$10+$P$10,IF(A828&gt;$A$782,$D$782*$R$10+$P$10,D828*$R$10+$P$10)),2)</f>
        <v>117.29</v>
      </c>
      <c r="J828" s="174" t="n">
        <f aca="false">TRUNC(IF(A828&lt;$A$427,($D$427*$R$11)+$P$11,IF(A828&gt;$A$782,$D$782*$R$11+$P$11,D828*$R$11+$P$11)),2)</f>
        <v>299.57</v>
      </c>
      <c r="K828" s="176" t="n">
        <f aca="false">TRUNC(IF(A828&lt;$A$427,$D$427*$R$12+$P$12,IF(A828&gt;$A$782,$D$782*$R$12+$P$12,D828*$R$12+$P$12)),2)</f>
        <v>217.82</v>
      </c>
      <c r="L828" s="179" t="n">
        <f aca="false">B828</f>
        <v>925</v>
      </c>
      <c r="M828" s="180" t="n">
        <f aca="false">A828</f>
        <v>757</v>
      </c>
      <c r="N828" s="181" t="n">
        <f aca="false">B828</f>
        <v>925</v>
      </c>
      <c r="O828" s="182" t="n">
        <f aca="false">A828</f>
        <v>757</v>
      </c>
      <c r="P828" s="24"/>
      <c r="Q828" s="196"/>
      <c r="R828" s="197"/>
      <c r="U828" s="171"/>
    </row>
    <row r="829" customFormat="false" ht="15.75" hidden="false" customHeight="true" outlineLevel="0" collapsed="false">
      <c r="A829" s="156" t="n">
        <v>758</v>
      </c>
      <c r="B829" s="157" t="n">
        <v>926</v>
      </c>
      <c r="C829" s="158" t="n">
        <f aca="false">ROUND($P$1*A829,2)</f>
        <v>44777.64</v>
      </c>
      <c r="D829" s="159" t="n">
        <f aca="false">TRUNC(C829/12,2)</f>
        <v>3731.47</v>
      </c>
      <c r="E829" s="160" t="n">
        <f aca="false">TRUNC(D829*$P$3,2)</f>
        <v>414.19</v>
      </c>
      <c r="F829" s="161" t="n">
        <f aca="false">TRUNC(IF(A829&lt;=$A$270,$D$270*$P$5,D829*$P$5),2)</f>
        <v>111.94</v>
      </c>
      <c r="G829" s="162" t="n">
        <f aca="false">TRUNC(IF(A829&lt;=$A$270,$D$270*$P$6,D829*$P$6),2)</f>
        <v>37.31</v>
      </c>
      <c r="H829" s="161" t="n">
        <f aca="false">TRUNC($P$9,2)</f>
        <v>2.29</v>
      </c>
      <c r="I829" s="161" t="n">
        <f aca="false">TRUNC(IF(A829&lt;$A$427,$D$427*$R$10+$P$10,IF(A829&gt;$A$782,$D$782*$R$10+$P$10,D829*$R$10+$P$10)),2)</f>
        <v>117.29</v>
      </c>
      <c r="J829" s="158" t="n">
        <f aca="false">TRUNC(IF(A829&lt;$A$427,($D$427*$R$11)+$P$11,IF(A829&gt;$A$782,$D$782*$R$11+$P$11,D829*$R$11+$P$11)),2)</f>
        <v>299.57</v>
      </c>
      <c r="K829" s="160" t="n">
        <f aca="false">TRUNC(IF(A829&lt;$A$427,$D$427*$R$12+$P$12,IF(A829&gt;$A$782,$D$782*$R$12+$P$12,D829*$R$12+$P$12)),2)</f>
        <v>217.82</v>
      </c>
      <c r="L829" s="163" t="n">
        <f aca="false">B829</f>
        <v>926</v>
      </c>
      <c r="M829" s="164" t="n">
        <f aca="false">A829</f>
        <v>758</v>
      </c>
      <c r="N829" s="165" t="n">
        <f aca="false">B829</f>
        <v>926</v>
      </c>
      <c r="O829" s="166" t="n">
        <f aca="false">A829</f>
        <v>758</v>
      </c>
      <c r="P829" s="24"/>
      <c r="Q829" s="196"/>
      <c r="R829" s="197"/>
      <c r="U829" s="171"/>
    </row>
    <row r="830" customFormat="false" ht="15.75" hidden="false" customHeight="true" outlineLevel="0" collapsed="false">
      <c r="A830" s="172" t="n">
        <v>759</v>
      </c>
      <c r="B830" s="173" t="n">
        <v>927</v>
      </c>
      <c r="C830" s="174" t="n">
        <f aca="false">ROUND($P$1*A830,2)</f>
        <v>44836.71</v>
      </c>
      <c r="D830" s="175" t="n">
        <f aca="false">TRUNC(C830/12,2)</f>
        <v>3736.39</v>
      </c>
      <c r="E830" s="176" t="n">
        <f aca="false">TRUNC(D830*$P$3,2)</f>
        <v>414.73</v>
      </c>
      <c r="F830" s="177" t="n">
        <f aca="false">TRUNC(IF(A830&lt;=$A$270,$D$270*$P$5,D830*$P$5),2)</f>
        <v>112.09</v>
      </c>
      <c r="G830" s="178" t="n">
        <f aca="false">TRUNC(IF(A830&lt;=$A$270,$D$270*$P$6,D830*$P$6),2)</f>
        <v>37.36</v>
      </c>
      <c r="H830" s="177" t="n">
        <f aca="false">TRUNC($P$9,2)</f>
        <v>2.29</v>
      </c>
      <c r="I830" s="177" t="n">
        <f aca="false">TRUNC(IF(A830&lt;$A$427,$D$427*$R$10+$P$10,IF(A830&gt;$A$782,$D$782*$R$10+$P$10,D830*$R$10+$P$10)),2)</f>
        <v>117.29</v>
      </c>
      <c r="J830" s="174" t="n">
        <f aca="false">TRUNC(IF(A830&lt;$A$427,($D$427*$R$11)+$P$11,IF(A830&gt;$A$782,$D$782*$R$11+$P$11,D830*$R$11+$P$11)),2)</f>
        <v>299.57</v>
      </c>
      <c r="K830" s="176" t="n">
        <f aca="false">TRUNC(IF(A830&lt;$A$427,$D$427*$R$12+$P$12,IF(A830&gt;$A$782,$D$782*$R$12+$P$12,D830*$R$12+$P$12)),2)</f>
        <v>217.82</v>
      </c>
      <c r="L830" s="179" t="n">
        <f aca="false">B830</f>
        <v>927</v>
      </c>
      <c r="M830" s="180" t="n">
        <f aca="false">A830</f>
        <v>759</v>
      </c>
      <c r="N830" s="181" t="n">
        <f aca="false">B830</f>
        <v>927</v>
      </c>
      <c r="O830" s="182" t="n">
        <f aca="false">A830</f>
        <v>759</v>
      </c>
      <c r="P830" s="24"/>
      <c r="Q830" s="196"/>
      <c r="R830" s="197"/>
      <c r="U830" s="171"/>
    </row>
    <row r="831" customFormat="false" ht="15.75" hidden="false" customHeight="true" outlineLevel="0" collapsed="false">
      <c r="A831" s="156" t="n">
        <v>759</v>
      </c>
      <c r="B831" s="157" t="n">
        <v>928</v>
      </c>
      <c r="C831" s="158" t="n">
        <f aca="false">ROUND($P$1*A831,2)</f>
        <v>44836.71</v>
      </c>
      <c r="D831" s="159" t="n">
        <f aca="false">TRUNC(C831/12,2)</f>
        <v>3736.39</v>
      </c>
      <c r="E831" s="160" t="n">
        <f aca="false">TRUNC(D831*$P$3,2)</f>
        <v>414.73</v>
      </c>
      <c r="F831" s="161" t="n">
        <f aca="false">TRUNC(IF(A831&lt;=$A$270,$D$270*$P$5,D831*$P$5),2)</f>
        <v>112.09</v>
      </c>
      <c r="G831" s="162" t="n">
        <f aca="false">TRUNC(IF(A831&lt;=$A$270,$D$270*$P$6,D831*$P$6),2)</f>
        <v>37.36</v>
      </c>
      <c r="H831" s="161" t="n">
        <f aca="false">TRUNC($P$9,2)</f>
        <v>2.29</v>
      </c>
      <c r="I831" s="161" t="n">
        <f aca="false">TRUNC(IF(A831&lt;$A$427,$D$427*$R$10+$P$10,IF(A831&gt;$A$782,$D$782*$R$10+$P$10,D831*$R$10+$P$10)),2)</f>
        <v>117.29</v>
      </c>
      <c r="J831" s="158" t="n">
        <f aca="false">TRUNC(IF(A831&lt;$A$427,($D$427*$R$11)+$P$11,IF(A831&gt;$A$782,$D$782*$R$11+$P$11,D831*$R$11+$P$11)),2)</f>
        <v>299.57</v>
      </c>
      <c r="K831" s="160" t="n">
        <f aca="false">TRUNC(IF(A831&lt;$A$427,$D$427*$R$12+$P$12,IF(A831&gt;$A$782,$D$782*$R$12+$P$12,D831*$R$12+$P$12)),2)</f>
        <v>217.82</v>
      </c>
      <c r="L831" s="163" t="n">
        <f aca="false">B831</f>
        <v>928</v>
      </c>
      <c r="M831" s="164" t="n">
        <f aca="false">A831</f>
        <v>759</v>
      </c>
      <c r="N831" s="165" t="n">
        <f aca="false">B831</f>
        <v>928</v>
      </c>
      <c r="O831" s="166" t="n">
        <f aca="false">A831</f>
        <v>759</v>
      </c>
      <c r="P831" s="24"/>
      <c r="Q831" s="196"/>
      <c r="R831" s="197"/>
      <c r="U831" s="171"/>
    </row>
    <row r="832" customFormat="false" ht="15.75" hidden="false" customHeight="true" outlineLevel="0" collapsed="false">
      <c r="A832" s="172" t="n">
        <v>760</v>
      </c>
      <c r="B832" s="173" t="n">
        <v>929</v>
      </c>
      <c r="C832" s="174" t="n">
        <f aca="false">ROUND($P$1*A832,2)</f>
        <v>44895.78</v>
      </c>
      <c r="D832" s="175" t="n">
        <f aca="false">TRUNC(C832/12,2)</f>
        <v>3741.31</v>
      </c>
      <c r="E832" s="176" t="n">
        <f aca="false">TRUNC(D832*$P$3,2)</f>
        <v>415.28</v>
      </c>
      <c r="F832" s="177" t="n">
        <f aca="false">TRUNC(IF(A832&lt;=$A$270,$D$270*$P$5,D832*$P$5),2)</f>
        <v>112.23</v>
      </c>
      <c r="G832" s="178" t="n">
        <f aca="false">TRUNC(IF(A832&lt;=$A$270,$D$270*$P$6,D832*$P$6),2)</f>
        <v>37.41</v>
      </c>
      <c r="H832" s="177" t="n">
        <f aca="false">TRUNC($P$9,2)</f>
        <v>2.29</v>
      </c>
      <c r="I832" s="177" t="n">
        <f aca="false">TRUNC(IF(A832&lt;$A$427,$D$427*$R$10+$P$10,IF(A832&gt;$A$782,$D$782*$R$10+$P$10,D832*$R$10+$P$10)),2)</f>
        <v>117.29</v>
      </c>
      <c r="J832" s="174" t="n">
        <f aca="false">TRUNC(IF(A832&lt;$A$427,($D$427*$R$11)+$P$11,IF(A832&gt;$A$782,$D$782*$R$11+$P$11,D832*$R$11+$P$11)),2)</f>
        <v>299.57</v>
      </c>
      <c r="K832" s="176" t="n">
        <f aca="false">TRUNC(IF(A832&lt;$A$427,$D$427*$R$12+$P$12,IF(A832&gt;$A$782,$D$782*$R$12+$P$12,D832*$R$12+$P$12)),2)</f>
        <v>217.82</v>
      </c>
      <c r="L832" s="179" t="n">
        <f aca="false">B832</f>
        <v>929</v>
      </c>
      <c r="M832" s="180" t="n">
        <f aca="false">A832</f>
        <v>760</v>
      </c>
      <c r="N832" s="181" t="n">
        <f aca="false">B832</f>
        <v>929</v>
      </c>
      <c r="O832" s="182" t="n">
        <f aca="false">A832</f>
        <v>760</v>
      </c>
      <c r="P832" s="199"/>
      <c r="Q832" s="196"/>
      <c r="R832" s="197"/>
      <c r="U832" s="171"/>
    </row>
    <row r="833" customFormat="false" ht="15.75" hidden="false" customHeight="true" outlineLevel="0" collapsed="false">
      <c r="A833" s="156" t="n">
        <v>761</v>
      </c>
      <c r="B833" s="157" t="n">
        <v>930</v>
      </c>
      <c r="C833" s="158" t="n">
        <f aca="false">ROUND($P$1*A833,2)</f>
        <v>44954.86</v>
      </c>
      <c r="D833" s="159" t="n">
        <f aca="false">TRUNC(C833/12,2)</f>
        <v>3746.23</v>
      </c>
      <c r="E833" s="160" t="n">
        <f aca="false">TRUNC(D833*$P$3,2)</f>
        <v>415.83</v>
      </c>
      <c r="F833" s="161" t="n">
        <f aca="false">TRUNC(IF(A833&lt;=$A$270,$D$270*$P$5,D833*$P$5),2)</f>
        <v>112.38</v>
      </c>
      <c r="G833" s="162" t="n">
        <f aca="false">TRUNC(IF(A833&lt;=$A$270,$D$270*$P$6,D833*$P$6),2)</f>
        <v>37.46</v>
      </c>
      <c r="H833" s="161" t="n">
        <f aca="false">TRUNC($P$9,2)</f>
        <v>2.29</v>
      </c>
      <c r="I833" s="161" t="n">
        <f aca="false">TRUNC(IF(A833&lt;$A$427,$D$427*$R$10+$P$10,IF(A833&gt;$A$782,$D$782*$R$10+$P$10,D833*$R$10+$P$10)),2)</f>
        <v>117.29</v>
      </c>
      <c r="J833" s="158" t="n">
        <f aca="false">TRUNC(IF(A833&lt;$A$427,($D$427*$R$11)+$P$11,IF(A833&gt;$A$782,$D$782*$R$11+$P$11,D833*$R$11+$P$11)),2)</f>
        <v>299.57</v>
      </c>
      <c r="K833" s="160" t="n">
        <f aca="false">TRUNC(IF(A833&lt;$A$427,$D$427*$R$12+$P$12,IF(A833&gt;$A$782,$D$782*$R$12+$P$12,D833*$R$12+$P$12)),2)</f>
        <v>217.82</v>
      </c>
      <c r="L833" s="163" t="n">
        <f aca="false">B833</f>
        <v>930</v>
      </c>
      <c r="M833" s="164" t="n">
        <f aca="false">A833</f>
        <v>761</v>
      </c>
      <c r="N833" s="165" t="n">
        <f aca="false">B833</f>
        <v>930</v>
      </c>
      <c r="O833" s="166" t="n">
        <f aca="false">A833</f>
        <v>761</v>
      </c>
      <c r="P833" s="24"/>
      <c r="Q833" s="196"/>
      <c r="R833" s="197"/>
      <c r="U833" s="171"/>
    </row>
    <row r="834" customFormat="false" ht="15.75" hidden="false" customHeight="true" outlineLevel="0" collapsed="false">
      <c r="A834" s="172" t="n">
        <v>762</v>
      </c>
      <c r="B834" s="173" t="n">
        <v>931</v>
      </c>
      <c r="C834" s="174" t="n">
        <f aca="false">ROUND($P$1*A834,2)</f>
        <v>45013.93</v>
      </c>
      <c r="D834" s="175" t="n">
        <f aca="false">TRUNC(C834/12,2)</f>
        <v>3751.16</v>
      </c>
      <c r="E834" s="176" t="n">
        <f aca="false">TRUNC(D834*$P$3,2)</f>
        <v>416.37</v>
      </c>
      <c r="F834" s="177" t="n">
        <f aca="false">TRUNC(IF(A834&lt;=$A$270,$D$270*$P$5,D834*$P$5),2)</f>
        <v>112.53</v>
      </c>
      <c r="G834" s="178" t="n">
        <f aca="false">TRUNC(IF(A834&lt;=$A$270,$D$270*$P$6,D834*$P$6),2)</f>
        <v>37.51</v>
      </c>
      <c r="H834" s="177" t="n">
        <f aca="false">TRUNC($P$9,2)</f>
        <v>2.29</v>
      </c>
      <c r="I834" s="177" t="n">
        <f aca="false">TRUNC(IF(A834&lt;$A$427,$D$427*$R$10+$P$10,IF(A834&gt;$A$782,$D$782*$R$10+$P$10,D834*$R$10+$P$10)),2)</f>
        <v>117.29</v>
      </c>
      <c r="J834" s="174" t="n">
        <f aca="false">TRUNC(IF(A834&lt;$A$427,($D$427*$R$11)+$P$11,IF(A834&gt;$A$782,$D$782*$R$11+$P$11,D834*$R$11+$P$11)),2)</f>
        <v>299.57</v>
      </c>
      <c r="K834" s="176" t="n">
        <f aca="false">TRUNC(IF(A834&lt;$A$427,$D$427*$R$12+$P$12,IF(A834&gt;$A$782,$D$782*$R$12+$P$12,D834*$R$12+$P$12)),2)</f>
        <v>217.82</v>
      </c>
      <c r="L834" s="179" t="n">
        <f aca="false">B834</f>
        <v>931</v>
      </c>
      <c r="M834" s="180" t="n">
        <f aca="false">A834</f>
        <v>762</v>
      </c>
      <c r="N834" s="181" t="n">
        <f aca="false">B834</f>
        <v>931</v>
      </c>
      <c r="O834" s="182" t="n">
        <f aca="false">A834</f>
        <v>762</v>
      </c>
      <c r="P834" s="24"/>
      <c r="Q834" s="196"/>
      <c r="R834" s="197"/>
      <c r="U834" s="171"/>
    </row>
    <row r="835" customFormat="false" ht="15.75" hidden="false" customHeight="true" outlineLevel="0" collapsed="false">
      <c r="A835" s="156" t="n">
        <v>763</v>
      </c>
      <c r="B835" s="157" t="n">
        <v>932</v>
      </c>
      <c r="C835" s="158" t="n">
        <f aca="false">ROUND($P$1*A835,2)</f>
        <v>45073</v>
      </c>
      <c r="D835" s="159" t="n">
        <f aca="false">TRUNC(C835/12,2)</f>
        <v>3756.08</v>
      </c>
      <c r="E835" s="160" t="n">
        <f aca="false">TRUNC(D835*$P$3,2)</f>
        <v>416.92</v>
      </c>
      <c r="F835" s="161" t="n">
        <f aca="false">TRUNC(IF(A835&lt;=$A$270,$D$270*$P$5,D835*$P$5),2)</f>
        <v>112.68</v>
      </c>
      <c r="G835" s="162" t="n">
        <f aca="false">TRUNC(IF(A835&lt;=$A$270,$D$270*$P$6,D835*$P$6),2)</f>
        <v>37.56</v>
      </c>
      <c r="H835" s="161" t="n">
        <f aca="false">TRUNC($P$9,2)</f>
        <v>2.29</v>
      </c>
      <c r="I835" s="161" t="n">
        <f aca="false">TRUNC(IF(A835&lt;$A$427,$D$427*$R$10+$P$10,IF(A835&gt;$A$782,$D$782*$R$10+$P$10,D835*$R$10+$P$10)),2)</f>
        <v>117.29</v>
      </c>
      <c r="J835" s="158" t="n">
        <f aca="false">TRUNC(IF(A835&lt;$A$427,($D$427*$R$11)+$P$11,IF(A835&gt;$A$782,$D$782*$R$11+$P$11,D835*$R$11+$P$11)),2)</f>
        <v>299.57</v>
      </c>
      <c r="K835" s="160" t="n">
        <f aca="false">TRUNC(IF(A835&lt;$A$427,$D$427*$R$12+$P$12,IF(A835&gt;$A$782,$D$782*$R$12+$P$12,D835*$R$12+$P$12)),2)</f>
        <v>217.82</v>
      </c>
      <c r="L835" s="163" t="n">
        <f aca="false">B835</f>
        <v>932</v>
      </c>
      <c r="M835" s="164" t="n">
        <f aca="false">A835</f>
        <v>763</v>
      </c>
      <c r="N835" s="165" t="n">
        <f aca="false">B835</f>
        <v>932</v>
      </c>
      <c r="O835" s="166" t="n">
        <f aca="false">A835</f>
        <v>763</v>
      </c>
      <c r="P835" s="24"/>
      <c r="Q835" s="196"/>
      <c r="R835" s="197"/>
      <c r="U835" s="171"/>
    </row>
    <row r="836" customFormat="false" ht="15.75" hidden="false" customHeight="true" outlineLevel="0" collapsed="false">
      <c r="A836" s="172" t="n">
        <v>763</v>
      </c>
      <c r="B836" s="173" t="n">
        <v>933</v>
      </c>
      <c r="C836" s="174" t="n">
        <f aca="false">ROUND($P$1*A836,2)</f>
        <v>45073</v>
      </c>
      <c r="D836" s="175" t="n">
        <f aca="false">TRUNC(C836/12,2)</f>
        <v>3756.08</v>
      </c>
      <c r="E836" s="176" t="n">
        <f aca="false">TRUNC(D836*$P$3,2)</f>
        <v>416.92</v>
      </c>
      <c r="F836" s="177" t="n">
        <f aca="false">TRUNC(IF(A836&lt;=$A$270,$D$270*$P$5,D836*$P$5),2)</f>
        <v>112.68</v>
      </c>
      <c r="G836" s="178" t="n">
        <f aca="false">TRUNC(IF(A836&lt;=$A$270,$D$270*$P$6,D836*$P$6),2)</f>
        <v>37.56</v>
      </c>
      <c r="H836" s="177" t="n">
        <f aca="false">TRUNC($P$9,2)</f>
        <v>2.29</v>
      </c>
      <c r="I836" s="177" t="n">
        <f aca="false">TRUNC(IF(A836&lt;$A$427,$D$427*$R$10+$P$10,IF(A836&gt;$A$782,$D$782*$R$10+$P$10,D836*$R$10+$P$10)),2)</f>
        <v>117.29</v>
      </c>
      <c r="J836" s="174" t="n">
        <f aca="false">TRUNC(IF(A836&lt;$A$427,($D$427*$R$11)+$P$11,IF(A836&gt;$A$782,$D$782*$R$11+$P$11,D836*$R$11+$P$11)),2)</f>
        <v>299.57</v>
      </c>
      <c r="K836" s="176" t="n">
        <f aca="false">TRUNC(IF(A836&lt;$A$427,$D$427*$R$12+$P$12,IF(A836&gt;$A$782,$D$782*$R$12+$P$12,D836*$R$12+$P$12)),2)</f>
        <v>217.82</v>
      </c>
      <c r="L836" s="179" t="n">
        <f aca="false">B836</f>
        <v>933</v>
      </c>
      <c r="M836" s="180" t="n">
        <f aca="false">A836</f>
        <v>763</v>
      </c>
      <c r="N836" s="181" t="n">
        <f aca="false">B836</f>
        <v>933</v>
      </c>
      <c r="O836" s="182" t="n">
        <f aca="false">A836</f>
        <v>763</v>
      </c>
      <c r="P836" s="24"/>
      <c r="Q836" s="196"/>
      <c r="R836" s="197"/>
      <c r="U836" s="171"/>
    </row>
    <row r="837" customFormat="false" ht="15.75" hidden="false" customHeight="true" outlineLevel="0" collapsed="false">
      <c r="A837" s="156" t="n">
        <v>764</v>
      </c>
      <c r="B837" s="157" t="n">
        <v>934</v>
      </c>
      <c r="C837" s="158" t="n">
        <f aca="false">ROUND($P$1*A837,2)</f>
        <v>45132.08</v>
      </c>
      <c r="D837" s="159" t="n">
        <f aca="false">TRUNC(C837/12,2)</f>
        <v>3761</v>
      </c>
      <c r="E837" s="160" t="n">
        <f aca="false">TRUNC(D837*$P$3,2)</f>
        <v>417.47</v>
      </c>
      <c r="F837" s="161" t="n">
        <f aca="false">TRUNC(IF(A837&lt;=$A$270,$D$270*$P$5,D837*$P$5),2)</f>
        <v>112.83</v>
      </c>
      <c r="G837" s="162" t="n">
        <f aca="false">TRUNC(IF(A837&lt;=$A$270,$D$270*$P$6,D837*$P$6),2)</f>
        <v>37.61</v>
      </c>
      <c r="H837" s="161" t="n">
        <f aca="false">TRUNC($P$9,2)</f>
        <v>2.29</v>
      </c>
      <c r="I837" s="161" t="n">
        <f aca="false">TRUNC(IF(A837&lt;$A$427,$D$427*$R$10+$P$10,IF(A837&gt;$A$782,$D$782*$R$10+$P$10,D837*$R$10+$P$10)),2)</f>
        <v>117.29</v>
      </c>
      <c r="J837" s="158" t="n">
        <f aca="false">TRUNC(IF(A837&lt;$A$427,($D$427*$R$11)+$P$11,IF(A837&gt;$A$782,$D$782*$R$11+$P$11,D837*$R$11+$P$11)),2)</f>
        <v>299.57</v>
      </c>
      <c r="K837" s="160" t="n">
        <f aca="false">TRUNC(IF(A837&lt;$A$427,$D$427*$R$12+$P$12,IF(A837&gt;$A$782,$D$782*$R$12+$P$12,D837*$R$12+$P$12)),2)</f>
        <v>217.82</v>
      </c>
      <c r="L837" s="163" t="n">
        <f aca="false">B837</f>
        <v>934</v>
      </c>
      <c r="M837" s="164" t="n">
        <f aca="false">A837</f>
        <v>764</v>
      </c>
      <c r="N837" s="165" t="n">
        <f aca="false">B837</f>
        <v>934</v>
      </c>
      <c r="O837" s="166" t="n">
        <f aca="false">A837</f>
        <v>764</v>
      </c>
      <c r="P837" s="24"/>
      <c r="Q837" s="25"/>
      <c r="R837" s="197"/>
      <c r="U837" s="171"/>
    </row>
    <row r="838" customFormat="false" ht="15.75" hidden="false" customHeight="true" outlineLevel="0" collapsed="false">
      <c r="A838" s="172" t="n">
        <v>765</v>
      </c>
      <c r="B838" s="173" t="n">
        <v>935</v>
      </c>
      <c r="C838" s="174" t="n">
        <f aca="false">ROUND($P$1*A838,2)</f>
        <v>45191.15</v>
      </c>
      <c r="D838" s="175" t="n">
        <f aca="false">TRUNC(C838/12,2)</f>
        <v>3765.92</v>
      </c>
      <c r="E838" s="176" t="n">
        <f aca="false">TRUNC(D838*$P$3,2)</f>
        <v>418.01</v>
      </c>
      <c r="F838" s="177" t="n">
        <f aca="false">TRUNC(IF(A838&lt;=$A$270,$D$270*$P$5,D838*$P$5),2)</f>
        <v>112.97</v>
      </c>
      <c r="G838" s="178" t="n">
        <f aca="false">TRUNC(IF(A838&lt;=$A$270,$D$270*$P$6,D838*$P$6),2)</f>
        <v>37.65</v>
      </c>
      <c r="H838" s="177" t="n">
        <f aca="false">TRUNC($P$9,2)</f>
        <v>2.29</v>
      </c>
      <c r="I838" s="177" t="n">
        <f aca="false">TRUNC(IF(A838&lt;$A$427,$D$427*$R$10+$P$10,IF(A838&gt;$A$782,$D$782*$R$10+$P$10,D838*$R$10+$P$10)),2)</f>
        <v>117.29</v>
      </c>
      <c r="J838" s="174" t="n">
        <f aca="false">TRUNC(IF(A838&lt;$A$427,($D$427*$R$11)+$P$11,IF(A838&gt;$A$782,$D$782*$R$11+$P$11,D838*$R$11+$P$11)),2)</f>
        <v>299.57</v>
      </c>
      <c r="K838" s="176" t="n">
        <f aca="false">TRUNC(IF(A838&lt;$A$427,$D$427*$R$12+$P$12,IF(A838&gt;$A$782,$D$782*$R$12+$P$12,D838*$R$12+$P$12)),2)</f>
        <v>217.82</v>
      </c>
      <c r="L838" s="179" t="n">
        <f aca="false">B838</f>
        <v>935</v>
      </c>
      <c r="M838" s="180" t="n">
        <f aca="false">A838</f>
        <v>765</v>
      </c>
      <c r="N838" s="181" t="n">
        <f aca="false">B838</f>
        <v>935</v>
      </c>
      <c r="O838" s="182" t="n">
        <f aca="false">A838</f>
        <v>765</v>
      </c>
      <c r="P838" s="24"/>
      <c r="Q838" s="199"/>
      <c r="R838" s="197"/>
      <c r="U838" s="171"/>
    </row>
    <row r="839" customFormat="false" ht="15.75" hidden="false" customHeight="true" outlineLevel="0" collapsed="false">
      <c r="A839" s="156" t="n">
        <v>766</v>
      </c>
      <c r="B839" s="157" t="n">
        <v>936</v>
      </c>
      <c r="C839" s="158" t="n">
        <f aca="false">ROUND($P$1*A839,2)</f>
        <v>45250.22</v>
      </c>
      <c r="D839" s="159" t="n">
        <f aca="false">TRUNC(C839/12,2)</f>
        <v>3770.85</v>
      </c>
      <c r="E839" s="160" t="n">
        <f aca="false">TRUNC(D839*$P$3,2)</f>
        <v>418.56</v>
      </c>
      <c r="F839" s="161" t="n">
        <f aca="false">TRUNC(IF(A839&lt;=$A$270,$D$270*$P$5,D839*$P$5),2)</f>
        <v>113.12</v>
      </c>
      <c r="G839" s="162" t="n">
        <f aca="false">TRUNC(IF(A839&lt;=$A$270,$D$270*$P$6,D839*$P$6),2)</f>
        <v>37.7</v>
      </c>
      <c r="H839" s="161" t="n">
        <f aca="false">TRUNC($P$9,2)</f>
        <v>2.29</v>
      </c>
      <c r="I839" s="161" t="n">
        <f aca="false">TRUNC(IF(A839&lt;$A$427,$D$427*$R$10+$P$10,IF(A839&gt;$A$782,$D$782*$R$10+$P$10,D839*$R$10+$P$10)),2)</f>
        <v>117.29</v>
      </c>
      <c r="J839" s="158" t="n">
        <f aca="false">TRUNC(IF(A839&lt;$A$427,($D$427*$R$11)+$P$11,IF(A839&gt;$A$782,$D$782*$R$11+$P$11,D839*$R$11+$P$11)),2)</f>
        <v>299.57</v>
      </c>
      <c r="K839" s="160" t="n">
        <f aca="false">TRUNC(IF(A839&lt;$A$427,$D$427*$R$12+$P$12,IF(A839&gt;$A$782,$D$782*$R$12+$P$12,D839*$R$12+$P$12)),2)</f>
        <v>217.82</v>
      </c>
      <c r="L839" s="163" t="n">
        <f aca="false">B839</f>
        <v>936</v>
      </c>
      <c r="M839" s="164" t="n">
        <f aca="false">A839</f>
        <v>766</v>
      </c>
      <c r="N839" s="165" t="n">
        <f aca="false">B839</f>
        <v>936</v>
      </c>
      <c r="O839" s="166" t="n">
        <f aca="false">A839</f>
        <v>766</v>
      </c>
      <c r="P839" s="24"/>
      <c r="Q839" s="196"/>
      <c r="R839" s="197"/>
      <c r="U839" s="171"/>
    </row>
    <row r="840" customFormat="false" ht="15.75" hidden="false" customHeight="true" outlineLevel="0" collapsed="false">
      <c r="A840" s="172" t="n">
        <v>767</v>
      </c>
      <c r="B840" s="173" t="n">
        <v>937</v>
      </c>
      <c r="C840" s="174" t="n">
        <f aca="false">ROUND($P$1*A840,2)</f>
        <v>45309.3</v>
      </c>
      <c r="D840" s="175" t="n">
        <f aca="false">TRUNC(C840/12,2)</f>
        <v>3775.77</v>
      </c>
      <c r="E840" s="176" t="n">
        <f aca="false">TRUNC(D840*$P$3,2)</f>
        <v>419.11</v>
      </c>
      <c r="F840" s="177" t="n">
        <f aca="false">TRUNC(IF(A840&lt;=$A$270,$D$270*$P$5,D840*$P$5),2)</f>
        <v>113.27</v>
      </c>
      <c r="G840" s="178" t="n">
        <f aca="false">TRUNC(IF(A840&lt;=$A$270,$D$270*$P$6,D840*$P$6),2)</f>
        <v>37.75</v>
      </c>
      <c r="H840" s="177" t="n">
        <f aca="false">TRUNC($P$9,2)</f>
        <v>2.29</v>
      </c>
      <c r="I840" s="177" t="n">
        <f aca="false">TRUNC(IF(A840&lt;$A$427,$D$427*$R$10+$P$10,IF(A840&gt;$A$782,$D$782*$R$10+$P$10,D840*$R$10+$P$10)),2)</f>
        <v>117.29</v>
      </c>
      <c r="J840" s="174" t="n">
        <f aca="false">TRUNC(IF(A840&lt;$A$427,($D$427*$R$11)+$P$11,IF(A840&gt;$A$782,$D$782*$R$11+$P$11,D840*$R$11+$P$11)),2)</f>
        <v>299.57</v>
      </c>
      <c r="K840" s="176" t="n">
        <f aca="false">TRUNC(IF(A840&lt;$A$427,$D$427*$R$12+$P$12,IF(A840&gt;$A$782,$D$782*$R$12+$P$12,D840*$R$12+$P$12)),2)</f>
        <v>217.82</v>
      </c>
      <c r="L840" s="179" t="n">
        <f aca="false">B840</f>
        <v>937</v>
      </c>
      <c r="M840" s="180" t="n">
        <f aca="false">A840</f>
        <v>767</v>
      </c>
      <c r="N840" s="181" t="n">
        <f aca="false">B840</f>
        <v>937</v>
      </c>
      <c r="O840" s="182" t="n">
        <f aca="false">A840</f>
        <v>767</v>
      </c>
      <c r="P840" s="24"/>
      <c r="Q840" s="196"/>
      <c r="R840" s="197"/>
      <c r="U840" s="171"/>
    </row>
    <row r="841" customFormat="false" ht="15.75" hidden="false" customHeight="true" outlineLevel="0" collapsed="false">
      <c r="A841" s="156" t="n">
        <v>767</v>
      </c>
      <c r="B841" s="157" t="n">
        <v>938</v>
      </c>
      <c r="C841" s="158" t="n">
        <f aca="false">ROUND($P$1*A841,2)</f>
        <v>45309.3</v>
      </c>
      <c r="D841" s="159" t="n">
        <f aca="false">TRUNC(C841/12,2)</f>
        <v>3775.77</v>
      </c>
      <c r="E841" s="160" t="n">
        <f aca="false">TRUNC(D841*$P$3,2)</f>
        <v>419.11</v>
      </c>
      <c r="F841" s="161" t="n">
        <f aca="false">TRUNC(IF(A841&lt;=$A$270,$D$270*$P$5,D841*$P$5),2)</f>
        <v>113.27</v>
      </c>
      <c r="G841" s="162" t="n">
        <f aca="false">TRUNC(IF(A841&lt;=$A$270,$D$270*$P$6,D841*$P$6),2)</f>
        <v>37.75</v>
      </c>
      <c r="H841" s="161" t="n">
        <f aca="false">TRUNC($P$9,2)</f>
        <v>2.29</v>
      </c>
      <c r="I841" s="161" t="n">
        <f aca="false">TRUNC(IF(A841&lt;$A$427,$D$427*$R$10+$P$10,IF(A841&gt;$A$782,$D$782*$R$10+$P$10,D841*$R$10+$P$10)),2)</f>
        <v>117.29</v>
      </c>
      <c r="J841" s="158" t="n">
        <f aca="false">TRUNC(IF(A841&lt;$A$427,($D$427*$R$11)+$P$11,IF(A841&gt;$A$782,$D$782*$R$11+$P$11,D841*$R$11+$P$11)),2)</f>
        <v>299.57</v>
      </c>
      <c r="K841" s="160" t="n">
        <f aca="false">TRUNC(IF(A841&lt;$A$427,$D$427*$R$12+$P$12,IF(A841&gt;$A$782,$D$782*$R$12+$P$12,D841*$R$12+$P$12)),2)</f>
        <v>217.82</v>
      </c>
      <c r="L841" s="163" t="n">
        <f aca="false">B841</f>
        <v>938</v>
      </c>
      <c r="M841" s="164" t="n">
        <f aca="false">A841</f>
        <v>767</v>
      </c>
      <c r="N841" s="165" t="n">
        <f aca="false">B841</f>
        <v>938</v>
      </c>
      <c r="O841" s="166" t="n">
        <f aca="false">A841</f>
        <v>767</v>
      </c>
      <c r="P841" s="24"/>
      <c r="Q841" s="196"/>
      <c r="R841" s="198"/>
      <c r="U841" s="171"/>
    </row>
    <row r="842" customFormat="false" ht="15.75" hidden="false" customHeight="true" outlineLevel="0" collapsed="false">
      <c r="A842" s="172" t="n">
        <v>768</v>
      </c>
      <c r="B842" s="173" t="n">
        <v>939</v>
      </c>
      <c r="C842" s="174" t="n">
        <f aca="false">ROUND($P$1*A842,2)</f>
        <v>45368.37</v>
      </c>
      <c r="D842" s="175" t="n">
        <f aca="false">TRUNC(C842/12,2)</f>
        <v>3780.69</v>
      </c>
      <c r="E842" s="176" t="n">
        <f aca="false">TRUNC(D842*$P$3,2)</f>
        <v>419.65</v>
      </c>
      <c r="F842" s="177" t="n">
        <f aca="false">TRUNC(IF(A842&lt;=$A$270,$D$270*$P$5,D842*$P$5),2)</f>
        <v>113.42</v>
      </c>
      <c r="G842" s="178" t="n">
        <f aca="false">TRUNC(IF(A842&lt;=$A$270,$D$270*$P$6,D842*$P$6),2)</f>
        <v>37.8</v>
      </c>
      <c r="H842" s="177" t="n">
        <f aca="false">TRUNC($P$9,2)</f>
        <v>2.29</v>
      </c>
      <c r="I842" s="177" t="n">
        <f aca="false">TRUNC(IF(A842&lt;$A$427,$D$427*$R$10+$P$10,IF(A842&gt;$A$782,$D$782*$R$10+$P$10,D842*$R$10+$P$10)),2)</f>
        <v>117.29</v>
      </c>
      <c r="J842" s="174" t="n">
        <f aca="false">TRUNC(IF(A842&lt;$A$427,($D$427*$R$11)+$P$11,IF(A842&gt;$A$782,$D$782*$R$11+$P$11,D842*$R$11+$P$11)),2)</f>
        <v>299.57</v>
      </c>
      <c r="K842" s="176" t="n">
        <f aca="false">TRUNC(IF(A842&lt;$A$427,$D$427*$R$12+$P$12,IF(A842&gt;$A$782,$D$782*$R$12+$P$12,D842*$R$12+$P$12)),2)</f>
        <v>217.82</v>
      </c>
      <c r="L842" s="179" t="n">
        <f aca="false">B842</f>
        <v>939</v>
      </c>
      <c r="M842" s="180" t="n">
        <f aca="false">A842</f>
        <v>768</v>
      </c>
      <c r="N842" s="181" t="n">
        <f aca="false">B842</f>
        <v>939</v>
      </c>
      <c r="O842" s="182" t="n">
        <f aca="false">A842</f>
        <v>768</v>
      </c>
      <c r="P842" s="24"/>
      <c r="Q842" s="196"/>
      <c r="R842" s="197"/>
      <c r="U842" s="171"/>
    </row>
    <row r="843" customFormat="false" ht="15.75" hidden="false" customHeight="true" outlineLevel="0" collapsed="false">
      <c r="A843" s="156" t="n">
        <v>769</v>
      </c>
      <c r="B843" s="157" t="n">
        <v>940</v>
      </c>
      <c r="C843" s="158" t="n">
        <f aca="false">ROUND($P$1*A843,2)</f>
        <v>45427.44</v>
      </c>
      <c r="D843" s="159" t="n">
        <f aca="false">TRUNC(C843/12,2)</f>
        <v>3785.62</v>
      </c>
      <c r="E843" s="160" t="n">
        <f aca="false">TRUNC(D843*$P$3,2)</f>
        <v>420.2</v>
      </c>
      <c r="F843" s="161" t="n">
        <f aca="false">TRUNC(IF(A843&lt;=$A$270,$D$270*$P$5,D843*$P$5),2)</f>
        <v>113.56</v>
      </c>
      <c r="G843" s="162" t="n">
        <f aca="false">TRUNC(IF(A843&lt;=$A$270,$D$270*$P$6,D843*$P$6),2)</f>
        <v>37.85</v>
      </c>
      <c r="H843" s="161" t="n">
        <f aca="false">TRUNC($P$9,2)</f>
        <v>2.29</v>
      </c>
      <c r="I843" s="161" t="n">
        <f aca="false">TRUNC(IF(A843&lt;$A$427,$D$427*$R$10+$P$10,IF(A843&gt;$A$782,$D$782*$R$10+$P$10,D843*$R$10+$P$10)),2)</f>
        <v>117.29</v>
      </c>
      <c r="J843" s="158" t="n">
        <f aca="false">TRUNC(IF(A843&lt;$A$427,($D$427*$R$11)+$P$11,IF(A843&gt;$A$782,$D$782*$R$11+$P$11,D843*$R$11+$P$11)),2)</f>
        <v>299.57</v>
      </c>
      <c r="K843" s="160" t="n">
        <f aca="false">TRUNC(IF(A843&lt;$A$427,$D$427*$R$12+$P$12,IF(A843&gt;$A$782,$D$782*$R$12+$P$12,D843*$R$12+$P$12)),2)</f>
        <v>217.82</v>
      </c>
      <c r="L843" s="163" t="n">
        <f aca="false">B843</f>
        <v>940</v>
      </c>
      <c r="M843" s="164" t="n">
        <f aca="false">A843</f>
        <v>769</v>
      </c>
      <c r="N843" s="165" t="n">
        <f aca="false">B843</f>
        <v>940</v>
      </c>
      <c r="O843" s="166" t="n">
        <f aca="false">A843</f>
        <v>769</v>
      </c>
      <c r="P843" s="24"/>
      <c r="Q843" s="196"/>
      <c r="R843" s="197"/>
      <c r="U843" s="171"/>
    </row>
    <row r="844" customFormat="false" ht="15.75" hidden="false" customHeight="true" outlineLevel="0" collapsed="false">
      <c r="A844" s="172" t="n">
        <v>770</v>
      </c>
      <c r="B844" s="173" t="n">
        <v>941</v>
      </c>
      <c r="C844" s="174" t="n">
        <f aca="false">ROUND($P$1*A844,2)</f>
        <v>45486.52</v>
      </c>
      <c r="D844" s="175" t="n">
        <f aca="false">TRUNC(C844/12,2)</f>
        <v>3790.54</v>
      </c>
      <c r="E844" s="176" t="n">
        <f aca="false">TRUNC(D844*$P$3,2)</f>
        <v>420.74</v>
      </c>
      <c r="F844" s="177" t="n">
        <f aca="false">TRUNC(IF(A844&lt;=$A$270,$D$270*$P$5,D844*$P$5),2)</f>
        <v>113.71</v>
      </c>
      <c r="G844" s="178" t="n">
        <f aca="false">TRUNC(IF(A844&lt;=$A$270,$D$270*$P$6,D844*$P$6),2)</f>
        <v>37.9</v>
      </c>
      <c r="H844" s="177" t="n">
        <f aca="false">TRUNC($P$9,2)</f>
        <v>2.29</v>
      </c>
      <c r="I844" s="177" t="n">
        <f aca="false">TRUNC(IF(A844&lt;$A$427,$D$427*$R$10+$P$10,IF(A844&gt;$A$782,$D$782*$R$10+$P$10,D844*$R$10+$P$10)),2)</f>
        <v>117.29</v>
      </c>
      <c r="J844" s="174" t="n">
        <f aca="false">TRUNC(IF(A844&lt;$A$427,($D$427*$R$11)+$P$11,IF(A844&gt;$A$782,$D$782*$R$11+$P$11,D844*$R$11+$P$11)),2)</f>
        <v>299.57</v>
      </c>
      <c r="K844" s="176" t="n">
        <f aca="false">TRUNC(IF(A844&lt;$A$427,$D$427*$R$12+$P$12,IF(A844&gt;$A$782,$D$782*$R$12+$P$12,D844*$R$12+$P$12)),2)</f>
        <v>217.82</v>
      </c>
      <c r="L844" s="179" t="n">
        <f aca="false">B844</f>
        <v>941</v>
      </c>
      <c r="M844" s="180" t="n">
        <f aca="false">A844</f>
        <v>770</v>
      </c>
      <c r="N844" s="181" t="n">
        <f aca="false">B844</f>
        <v>941</v>
      </c>
      <c r="O844" s="182" t="n">
        <f aca="false">A844</f>
        <v>770</v>
      </c>
      <c r="P844" s="24"/>
      <c r="Q844" s="196"/>
      <c r="R844" s="197"/>
      <c r="U844" s="171"/>
    </row>
    <row r="845" customFormat="false" ht="15.75" hidden="false" customHeight="true" outlineLevel="0" collapsed="false">
      <c r="A845" s="156" t="n">
        <v>770</v>
      </c>
      <c r="B845" s="157" t="n">
        <v>942</v>
      </c>
      <c r="C845" s="158" t="n">
        <f aca="false">ROUND($P$1*A845,2)</f>
        <v>45486.52</v>
      </c>
      <c r="D845" s="159" t="n">
        <f aca="false">TRUNC(C845/12,2)</f>
        <v>3790.54</v>
      </c>
      <c r="E845" s="160" t="n">
        <f aca="false">TRUNC(D845*$P$3,2)</f>
        <v>420.74</v>
      </c>
      <c r="F845" s="161" t="n">
        <f aca="false">TRUNC(IF(A845&lt;=$A$270,$D$270*$P$5,D845*$P$5),2)</f>
        <v>113.71</v>
      </c>
      <c r="G845" s="162" t="n">
        <f aca="false">TRUNC(IF(A845&lt;=$A$270,$D$270*$P$6,D845*$P$6),2)</f>
        <v>37.9</v>
      </c>
      <c r="H845" s="161" t="n">
        <f aca="false">TRUNC($P$9,2)</f>
        <v>2.29</v>
      </c>
      <c r="I845" s="161" t="n">
        <f aca="false">TRUNC(IF(A845&lt;$A$427,$D$427*$R$10+$P$10,IF(A845&gt;$A$782,$D$782*$R$10+$P$10,D845*$R$10+$P$10)),2)</f>
        <v>117.29</v>
      </c>
      <c r="J845" s="158" t="n">
        <f aca="false">TRUNC(IF(A845&lt;$A$427,($D$427*$R$11)+$P$11,IF(A845&gt;$A$782,$D$782*$R$11+$P$11,D845*$R$11+$P$11)),2)</f>
        <v>299.57</v>
      </c>
      <c r="K845" s="160" t="n">
        <f aca="false">TRUNC(IF(A845&lt;$A$427,$D$427*$R$12+$P$12,IF(A845&gt;$A$782,$D$782*$R$12+$P$12,D845*$R$12+$P$12)),2)</f>
        <v>217.82</v>
      </c>
      <c r="L845" s="163" t="n">
        <f aca="false">B845</f>
        <v>942</v>
      </c>
      <c r="M845" s="164" t="n">
        <f aca="false">A845</f>
        <v>770</v>
      </c>
      <c r="N845" s="165" t="n">
        <f aca="false">B845</f>
        <v>942</v>
      </c>
      <c r="O845" s="166" t="n">
        <f aca="false">A845</f>
        <v>770</v>
      </c>
      <c r="P845" s="24"/>
      <c r="Q845" s="196"/>
      <c r="R845" s="197"/>
      <c r="U845" s="171"/>
    </row>
    <row r="846" customFormat="false" ht="15.75" hidden="false" customHeight="true" outlineLevel="0" collapsed="false">
      <c r="A846" s="172" t="n">
        <v>771</v>
      </c>
      <c r="B846" s="173" t="n">
        <v>943</v>
      </c>
      <c r="C846" s="174" t="n">
        <f aca="false">ROUND($P$1*A846,2)</f>
        <v>45545.59</v>
      </c>
      <c r="D846" s="175" t="n">
        <f aca="false">TRUNC(C846/12,2)</f>
        <v>3795.46</v>
      </c>
      <c r="E846" s="176" t="n">
        <f aca="false">TRUNC(D846*$P$3,2)</f>
        <v>421.29</v>
      </c>
      <c r="F846" s="177" t="n">
        <f aca="false">TRUNC(IF(A846&lt;=$A$270,$D$270*$P$5,D846*$P$5),2)</f>
        <v>113.86</v>
      </c>
      <c r="G846" s="178" t="n">
        <f aca="false">TRUNC(IF(A846&lt;=$A$270,$D$270*$P$6,D846*$P$6),2)</f>
        <v>37.95</v>
      </c>
      <c r="H846" s="177" t="n">
        <f aca="false">TRUNC($P$9,2)</f>
        <v>2.29</v>
      </c>
      <c r="I846" s="177" t="n">
        <f aca="false">TRUNC(IF(A846&lt;$A$427,$D$427*$R$10+$P$10,IF(A846&gt;$A$782,$D$782*$R$10+$P$10,D846*$R$10+$P$10)),2)</f>
        <v>117.29</v>
      </c>
      <c r="J846" s="174" t="n">
        <f aca="false">TRUNC(IF(A846&lt;$A$427,($D$427*$R$11)+$P$11,IF(A846&gt;$A$782,$D$782*$R$11+$P$11,D846*$R$11+$P$11)),2)</f>
        <v>299.57</v>
      </c>
      <c r="K846" s="176" t="n">
        <f aca="false">TRUNC(IF(A846&lt;$A$427,$D$427*$R$12+$P$12,IF(A846&gt;$A$782,$D$782*$R$12+$P$12,D846*$R$12+$P$12)),2)</f>
        <v>217.82</v>
      </c>
      <c r="L846" s="179" t="n">
        <f aca="false">B846</f>
        <v>943</v>
      </c>
      <c r="M846" s="180" t="n">
        <f aca="false">A846</f>
        <v>771</v>
      </c>
      <c r="N846" s="181" t="n">
        <f aca="false">B846</f>
        <v>943</v>
      </c>
      <c r="O846" s="182" t="n">
        <f aca="false">A846</f>
        <v>771</v>
      </c>
      <c r="P846" s="24"/>
      <c r="Q846" s="196"/>
      <c r="R846" s="197"/>
      <c r="U846" s="171"/>
    </row>
    <row r="847" customFormat="false" ht="15.75" hidden="false" customHeight="true" outlineLevel="0" collapsed="false">
      <c r="A847" s="156" t="n">
        <v>771</v>
      </c>
      <c r="B847" s="157" t="n">
        <v>944</v>
      </c>
      <c r="C847" s="158" t="n">
        <f aca="false">ROUND($P$1*A847,2)</f>
        <v>45545.59</v>
      </c>
      <c r="D847" s="159" t="n">
        <f aca="false">TRUNC(C847/12,2)</f>
        <v>3795.46</v>
      </c>
      <c r="E847" s="160" t="n">
        <f aca="false">TRUNC(D847*$P$3,2)</f>
        <v>421.29</v>
      </c>
      <c r="F847" s="161" t="n">
        <f aca="false">TRUNC(IF(A847&lt;=$A$270,$D$270*$P$5,D847*$P$5),2)</f>
        <v>113.86</v>
      </c>
      <c r="G847" s="162" t="n">
        <f aca="false">TRUNC(IF(A847&lt;=$A$270,$D$270*$P$6,D847*$P$6),2)</f>
        <v>37.95</v>
      </c>
      <c r="H847" s="161" t="n">
        <f aca="false">TRUNC($P$9,2)</f>
        <v>2.29</v>
      </c>
      <c r="I847" s="161" t="n">
        <f aca="false">TRUNC(IF(A847&lt;$A$427,$D$427*$R$10+$P$10,IF(A847&gt;$A$782,$D$782*$R$10+$P$10,D847*$R$10+$P$10)),2)</f>
        <v>117.29</v>
      </c>
      <c r="J847" s="158" t="n">
        <f aca="false">TRUNC(IF(A847&lt;$A$427,($D$427*$R$11)+$P$11,IF(A847&gt;$A$782,$D$782*$R$11+$P$11,D847*$R$11+$P$11)),2)</f>
        <v>299.57</v>
      </c>
      <c r="K847" s="160" t="n">
        <f aca="false">TRUNC(IF(A847&lt;$A$427,$D$427*$R$12+$P$12,IF(A847&gt;$A$782,$D$782*$R$12+$P$12,D847*$R$12+$P$12)),2)</f>
        <v>217.82</v>
      </c>
      <c r="L847" s="163" t="n">
        <f aca="false">B847</f>
        <v>944</v>
      </c>
      <c r="M847" s="164" t="n">
        <f aca="false">A847</f>
        <v>771</v>
      </c>
      <c r="N847" s="165" t="n">
        <f aca="false">B847</f>
        <v>944</v>
      </c>
      <c r="O847" s="166" t="n">
        <f aca="false">A847</f>
        <v>771</v>
      </c>
      <c r="P847" s="24"/>
      <c r="Q847" s="196"/>
      <c r="R847" s="197"/>
      <c r="U847" s="171"/>
    </row>
    <row r="848" customFormat="false" ht="15.75" hidden="false" customHeight="true" outlineLevel="0" collapsed="false">
      <c r="A848" s="172" t="n">
        <v>772</v>
      </c>
      <c r="B848" s="173" t="n">
        <v>945</v>
      </c>
      <c r="C848" s="174" t="n">
        <f aca="false">ROUND($P$1*A848,2)</f>
        <v>45604.66</v>
      </c>
      <c r="D848" s="175" t="n">
        <f aca="false">TRUNC(C848/12,2)</f>
        <v>3800.38</v>
      </c>
      <c r="E848" s="176" t="n">
        <f aca="false">TRUNC(D848*$P$3,2)</f>
        <v>421.84</v>
      </c>
      <c r="F848" s="177" t="n">
        <f aca="false">TRUNC(IF(A848&lt;=$A$270,$D$270*$P$5,D848*$P$5),2)</f>
        <v>114.01</v>
      </c>
      <c r="G848" s="178" t="n">
        <f aca="false">TRUNC(IF(A848&lt;=$A$270,$D$270*$P$6,D848*$P$6),2)</f>
        <v>38</v>
      </c>
      <c r="H848" s="177" t="n">
        <f aca="false">TRUNC($P$9,2)</f>
        <v>2.29</v>
      </c>
      <c r="I848" s="177" t="n">
        <f aca="false">TRUNC(IF(A848&lt;$A$427,$D$427*$R$10+$P$10,IF(A848&gt;$A$782,$D$782*$R$10+$P$10,D848*$R$10+$P$10)),2)</f>
        <v>117.29</v>
      </c>
      <c r="J848" s="174" t="n">
        <f aca="false">TRUNC(IF(A848&lt;$A$427,($D$427*$R$11)+$P$11,IF(A848&gt;$A$782,$D$782*$R$11+$P$11,D848*$R$11+$P$11)),2)</f>
        <v>299.57</v>
      </c>
      <c r="K848" s="176" t="n">
        <f aca="false">TRUNC(IF(A848&lt;$A$427,$D$427*$R$12+$P$12,IF(A848&gt;$A$782,$D$782*$R$12+$P$12,D848*$R$12+$P$12)),2)</f>
        <v>217.82</v>
      </c>
      <c r="L848" s="179" t="n">
        <f aca="false">B848</f>
        <v>945</v>
      </c>
      <c r="M848" s="180" t="n">
        <f aca="false">A848</f>
        <v>772</v>
      </c>
      <c r="N848" s="181" t="n">
        <f aca="false">B848</f>
        <v>945</v>
      </c>
      <c r="O848" s="182" t="n">
        <f aca="false">A848</f>
        <v>772</v>
      </c>
      <c r="P848" s="24"/>
      <c r="Q848" s="196"/>
      <c r="R848" s="197"/>
      <c r="U848" s="171"/>
    </row>
    <row r="849" customFormat="false" ht="15.75" hidden="false" customHeight="true" outlineLevel="0" collapsed="false">
      <c r="A849" s="156" t="n">
        <v>773</v>
      </c>
      <c r="B849" s="157" t="n">
        <v>946</v>
      </c>
      <c r="C849" s="158" t="n">
        <f aca="false">ROUND($P$1*A849,2)</f>
        <v>45663.74</v>
      </c>
      <c r="D849" s="159" t="n">
        <f aca="false">TRUNC(C849/12,2)</f>
        <v>3805.31</v>
      </c>
      <c r="E849" s="160" t="n">
        <f aca="false">TRUNC(D849*$P$3,2)</f>
        <v>422.38</v>
      </c>
      <c r="F849" s="161" t="n">
        <f aca="false">TRUNC(IF(A849&lt;=$A$270,$D$270*$P$5,D849*$P$5),2)</f>
        <v>114.15</v>
      </c>
      <c r="G849" s="162" t="n">
        <f aca="false">TRUNC(IF(A849&lt;=$A$270,$D$270*$P$6,D849*$P$6),2)</f>
        <v>38.05</v>
      </c>
      <c r="H849" s="161" t="n">
        <f aca="false">TRUNC($P$9,2)</f>
        <v>2.29</v>
      </c>
      <c r="I849" s="161" t="n">
        <f aca="false">TRUNC(IF(A849&lt;$A$427,$D$427*$R$10+$P$10,IF(A849&gt;$A$782,$D$782*$R$10+$P$10,D849*$R$10+$P$10)),2)</f>
        <v>117.29</v>
      </c>
      <c r="J849" s="158" t="n">
        <f aca="false">TRUNC(IF(A849&lt;$A$427,($D$427*$R$11)+$P$11,IF(A849&gt;$A$782,$D$782*$R$11+$P$11,D849*$R$11+$P$11)),2)</f>
        <v>299.57</v>
      </c>
      <c r="K849" s="160" t="n">
        <f aca="false">TRUNC(IF(A849&lt;$A$427,$D$427*$R$12+$P$12,IF(A849&gt;$A$782,$D$782*$R$12+$P$12,D849*$R$12+$P$12)),2)</f>
        <v>217.82</v>
      </c>
      <c r="L849" s="163" t="n">
        <f aca="false">B849</f>
        <v>946</v>
      </c>
      <c r="M849" s="164" t="n">
        <f aca="false">A849</f>
        <v>773</v>
      </c>
      <c r="N849" s="165" t="n">
        <f aca="false">B849</f>
        <v>946</v>
      </c>
      <c r="O849" s="166" t="n">
        <f aca="false">A849</f>
        <v>773</v>
      </c>
      <c r="P849" s="24"/>
      <c r="Q849" s="196"/>
      <c r="R849" s="197"/>
      <c r="U849" s="171"/>
    </row>
    <row r="850" customFormat="false" ht="15.75" hidden="false" customHeight="true" outlineLevel="0" collapsed="false">
      <c r="A850" s="172" t="n">
        <v>774</v>
      </c>
      <c r="B850" s="173" t="n">
        <v>947</v>
      </c>
      <c r="C850" s="174" t="n">
        <f aca="false">ROUND($P$1*A850,2)</f>
        <v>45722.81</v>
      </c>
      <c r="D850" s="175" t="n">
        <f aca="false">TRUNC(C850/12,2)</f>
        <v>3810.23</v>
      </c>
      <c r="E850" s="176" t="n">
        <f aca="false">TRUNC(D850*$P$3,2)</f>
        <v>422.93</v>
      </c>
      <c r="F850" s="177" t="n">
        <f aca="false">TRUNC(IF(A850&lt;=$A$270,$D$270*$P$5,D850*$P$5),2)</f>
        <v>114.3</v>
      </c>
      <c r="G850" s="178" t="n">
        <f aca="false">TRUNC(IF(A850&lt;=$A$270,$D$270*$P$6,D850*$P$6),2)</f>
        <v>38.1</v>
      </c>
      <c r="H850" s="177" t="n">
        <f aca="false">TRUNC($P$9,2)</f>
        <v>2.29</v>
      </c>
      <c r="I850" s="177" t="n">
        <f aca="false">TRUNC(IF(A850&lt;$A$427,$D$427*$R$10+$P$10,IF(A850&gt;$A$782,$D$782*$R$10+$P$10,D850*$R$10+$P$10)),2)</f>
        <v>117.29</v>
      </c>
      <c r="J850" s="174" t="n">
        <f aca="false">TRUNC(IF(A850&lt;$A$427,($D$427*$R$11)+$P$11,IF(A850&gt;$A$782,$D$782*$R$11+$P$11,D850*$R$11+$P$11)),2)</f>
        <v>299.57</v>
      </c>
      <c r="K850" s="176" t="n">
        <f aca="false">TRUNC(IF(A850&lt;$A$427,$D$427*$R$12+$P$12,IF(A850&gt;$A$782,$D$782*$R$12+$P$12,D850*$R$12+$P$12)),2)</f>
        <v>217.82</v>
      </c>
      <c r="L850" s="179" t="n">
        <f aca="false">B850</f>
        <v>947</v>
      </c>
      <c r="M850" s="180" t="n">
        <f aca="false">A850</f>
        <v>774</v>
      </c>
      <c r="N850" s="181" t="n">
        <f aca="false">B850</f>
        <v>947</v>
      </c>
      <c r="O850" s="182" t="n">
        <f aca="false">A850</f>
        <v>774</v>
      </c>
      <c r="P850" s="24"/>
      <c r="Q850" s="196"/>
      <c r="R850" s="197"/>
      <c r="U850" s="171"/>
    </row>
    <row r="851" customFormat="false" ht="15.75" hidden="false" customHeight="true" outlineLevel="0" collapsed="false">
      <c r="A851" s="156" t="n">
        <v>774</v>
      </c>
      <c r="B851" s="157" t="n">
        <v>948</v>
      </c>
      <c r="C851" s="158" t="n">
        <f aca="false">ROUND($P$1*A851,2)</f>
        <v>45722.81</v>
      </c>
      <c r="D851" s="159" t="n">
        <f aca="false">TRUNC(C851/12,2)</f>
        <v>3810.23</v>
      </c>
      <c r="E851" s="160" t="n">
        <f aca="false">TRUNC(D851*$P$3,2)</f>
        <v>422.93</v>
      </c>
      <c r="F851" s="161" t="n">
        <f aca="false">TRUNC(IF(A851&lt;=$A$270,$D$270*$P$5,D851*$P$5),2)</f>
        <v>114.3</v>
      </c>
      <c r="G851" s="162" t="n">
        <f aca="false">TRUNC(IF(A851&lt;=$A$270,$D$270*$P$6,D851*$P$6),2)</f>
        <v>38.1</v>
      </c>
      <c r="H851" s="161" t="n">
        <f aca="false">TRUNC($P$9,2)</f>
        <v>2.29</v>
      </c>
      <c r="I851" s="161" t="n">
        <f aca="false">TRUNC(IF(A851&lt;$A$427,$D$427*$R$10+$P$10,IF(A851&gt;$A$782,$D$782*$R$10+$P$10,D851*$R$10+$P$10)),2)</f>
        <v>117.29</v>
      </c>
      <c r="J851" s="158" t="n">
        <f aca="false">TRUNC(IF(A851&lt;$A$427,($D$427*$R$11)+$P$11,IF(A851&gt;$A$782,$D$782*$R$11+$P$11,D851*$R$11+$P$11)),2)</f>
        <v>299.57</v>
      </c>
      <c r="K851" s="160" t="n">
        <f aca="false">TRUNC(IF(A851&lt;$A$427,$D$427*$R$12+$P$12,IF(A851&gt;$A$782,$D$782*$R$12+$P$12,D851*$R$12+$P$12)),2)</f>
        <v>217.82</v>
      </c>
      <c r="L851" s="163" t="n">
        <f aca="false">B851</f>
        <v>948</v>
      </c>
      <c r="M851" s="164" t="n">
        <f aca="false">A851</f>
        <v>774</v>
      </c>
      <c r="N851" s="165" t="n">
        <f aca="false">B851</f>
        <v>948</v>
      </c>
      <c r="O851" s="166" t="n">
        <f aca="false">A851</f>
        <v>774</v>
      </c>
      <c r="P851" s="24"/>
      <c r="Q851" s="196"/>
      <c r="R851" s="197"/>
      <c r="U851" s="171"/>
    </row>
    <row r="852" customFormat="false" ht="15.75" hidden="false" customHeight="true" outlineLevel="0" collapsed="false">
      <c r="A852" s="172" t="n">
        <v>775</v>
      </c>
      <c r="B852" s="173" t="n">
        <v>949</v>
      </c>
      <c r="C852" s="174" t="n">
        <f aca="false">ROUND($P$1*A852,2)</f>
        <v>45781.89</v>
      </c>
      <c r="D852" s="175" t="n">
        <f aca="false">TRUNC(C852/12,2)</f>
        <v>3815.15</v>
      </c>
      <c r="E852" s="176" t="n">
        <f aca="false">TRUNC(D852*$P$3,2)</f>
        <v>423.48</v>
      </c>
      <c r="F852" s="177" t="n">
        <f aca="false">TRUNC(IF(A852&lt;=$A$270,$D$270*$P$5,D852*$P$5),2)</f>
        <v>114.45</v>
      </c>
      <c r="G852" s="178" t="n">
        <f aca="false">TRUNC(IF(A852&lt;=$A$270,$D$270*$P$6,D852*$P$6),2)</f>
        <v>38.15</v>
      </c>
      <c r="H852" s="177" t="n">
        <f aca="false">TRUNC($P$9,2)</f>
        <v>2.29</v>
      </c>
      <c r="I852" s="177" t="n">
        <f aca="false">TRUNC(IF(A852&lt;$A$427,$D$427*$R$10+$P$10,IF(A852&gt;$A$782,$D$782*$R$10+$P$10,D852*$R$10+$P$10)),2)</f>
        <v>117.29</v>
      </c>
      <c r="J852" s="174" t="n">
        <f aca="false">TRUNC(IF(A852&lt;$A$427,($D$427*$R$11)+$P$11,IF(A852&gt;$A$782,$D$782*$R$11+$P$11,D852*$R$11+$P$11)),2)</f>
        <v>299.57</v>
      </c>
      <c r="K852" s="176" t="n">
        <f aca="false">TRUNC(IF(A852&lt;$A$427,$D$427*$R$12+$P$12,IF(A852&gt;$A$782,$D$782*$R$12+$P$12,D852*$R$12+$P$12)),2)</f>
        <v>217.82</v>
      </c>
      <c r="L852" s="179" t="n">
        <f aca="false">B852</f>
        <v>949</v>
      </c>
      <c r="M852" s="180" t="n">
        <f aca="false">A852</f>
        <v>775</v>
      </c>
      <c r="N852" s="181" t="n">
        <f aca="false">B852</f>
        <v>949</v>
      </c>
      <c r="O852" s="182" t="n">
        <f aca="false">A852</f>
        <v>775</v>
      </c>
      <c r="P852" s="24"/>
      <c r="Q852" s="196"/>
      <c r="R852" s="197"/>
      <c r="U852" s="171"/>
    </row>
    <row r="853" customFormat="false" ht="15.75" hidden="false" customHeight="true" outlineLevel="0" collapsed="false">
      <c r="A853" s="156" t="n">
        <v>776</v>
      </c>
      <c r="B853" s="157" t="n">
        <v>950</v>
      </c>
      <c r="C853" s="158" t="n">
        <f aca="false">ROUND($P$1*A853,2)</f>
        <v>45840.96</v>
      </c>
      <c r="D853" s="159" t="n">
        <f aca="false">TRUNC(C853/12,2)</f>
        <v>3820.08</v>
      </c>
      <c r="E853" s="160" t="n">
        <f aca="false">TRUNC(D853*$P$3,2)</f>
        <v>424.02</v>
      </c>
      <c r="F853" s="161" t="n">
        <f aca="false">TRUNC(IF(A853&lt;=$A$270,$D$270*$P$5,D853*$P$5),2)</f>
        <v>114.6</v>
      </c>
      <c r="G853" s="162" t="n">
        <f aca="false">TRUNC(IF(A853&lt;=$A$270,$D$270*$P$6,D853*$P$6),2)</f>
        <v>38.2</v>
      </c>
      <c r="H853" s="161" t="n">
        <f aca="false">TRUNC($P$9,2)</f>
        <v>2.29</v>
      </c>
      <c r="I853" s="161" t="n">
        <f aca="false">TRUNC(IF(A853&lt;$A$427,$D$427*$R$10+$P$10,IF(A853&gt;$A$782,$D$782*$R$10+$P$10,D853*$R$10+$P$10)),2)</f>
        <v>117.29</v>
      </c>
      <c r="J853" s="158" t="n">
        <f aca="false">TRUNC(IF(A853&lt;$A$427,($D$427*$R$11)+$P$11,IF(A853&gt;$A$782,$D$782*$R$11+$P$11,D853*$R$11+$P$11)),2)</f>
        <v>299.57</v>
      </c>
      <c r="K853" s="160" t="n">
        <f aca="false">TRUNC(IF(A853&lt;$A$427,$D$427*$R$12+$P$12,IF(A853&gt;$A$782,$D$782*$R$12+$P$12,D853*$R$12+$P$12)),2)</f>
        <v>217.82</v>
      </c>
      <c r="L853" s="163" t="n">
        <f aca="false">B853</f>
        <v>950</v>
      </c>
      <c r="M853" s="164" t="n">
        <f aca="false">A853</f>
        <v>776</v>
      </c>
      <c r="N853" s="165" t="n">
        <f aca="false">B853</f>
        <v>950</v>
      </c>
      <c r="O853" s="166" t="n">
        <f aca="false">A853</f>
        <v>776</v>
      </c>
      <c r="P853" s="24"/>
      <c r="Q853" s="196"/>
      <c r="R853" s="197"/>
      <c r="U853" s="171"/>
    </row>
    <row r="854" customFormat="false" ht="15.75" hidden="false" customHeight="true" outlineLevel="0" collapsed="false">
      <c r="A854" s="172" t="n">
        <v>777</v>
      </c>
      <c r="B854" s="173" t="n">
        <v>951</v>
      </c>
      <c r="C854" s="174" t="n">
        <f aca="false">ROUND($P$1*A854,2)</f>
        <v>45900.03</v>
      </c>
      <c r="D854" s="175" t="n">
        <f aca="false">TRUNC(C854/12,2)</f>
        <v>3825</v>
      </c>
      <c r="E854" s="176" t="n">
        <f aca="false">TRUNC(D854*$P$3,2)</f>
        <v>424.57</v>
      </c>
      <c r="F854" s="177" t="n">
        <f aca="false">TRUNC(IF(A854&lt;=$A$270,$D$270*$P$5,D854*$P$5),2)</f>
        <v>114.75</v>
      </c>
      <c r="G854" s="178" t="n">
        <f aca="false">TRUNC(IF(A854&lt;=$A$270,$D$270*$P$6,D854*$P$6),2)</f>
        <v>38.25</v>
      </c>
      <c r="H854" s="177" t="n">
        <f aca="false">TRUNC($P$9,2)</f>
        <v>2.29</v>
      </c>
      <c r="I854" s="177" t="n">
        <f aca="false">TRUNC(IF(A854&lt;$A$427,$D$427*$R$10+$P$10,IF(A854&gt;$A$782,$D$782*$R$10+$P$10,D854*$R$10+$P$10)),2)</f>
        <v>117.29</v>
      </c>
      <c r="J854" s="174" t="n">
        <f aca="false">TRUNC(IF(A854&lt;$A$427,($D$427*$R$11)+$P$11,IF(A854&gt;$A$782,$D$782*$R$11+$P$11,D854*$R$11+$P$11)),2)</f>
        <v>299.57</v>
      </c>
      <c r="K854" s="176" t="n">
        <f aca="false">TRUNC(IF(A854&lt;$A$427,$D$427*$R$12+$P$12,IF(A854&gt;$A$782,$D$782*$R$12+$P$12,D854*$R$12+$P$12)),2)</f>
        <v>217.82</v>
      </c>
      <c r="L854" s="179" t="n">
        <f aca="false">B854</f>
        <v>951</v>
      </c>
      <c r="M854" s="180" t="n">
        <f aca="false">A854</f>
        <v>777</v>
      </c>
      <c r="N854" s="181" t="n">
        <f aca="false">B854</f>
        <v>951</v>
      </c>
      <c r="O854" s="182" t="n">
        <f aca="false">A854</f>
        <v>777</v>
      </c>
      <c r="P854" s="24"/>
      <c r="Q854" s="196"/>
      <c r="R854" s="197"/>
      <c r="U854" s="171"/>
    </row>
    <row r="855" customFormat="false" ht="15.75" hidden="false" customHeight="true" outlineLevel="0" collapsed="false">
      <c r="A855" s="156" t="n">
        <v>777</v>
      </c>
      <c r="B855" s="157" t="n">
        <v>952</v>
      </c>
      <c r="C855" s="158" t="n">
        <f aca="false">ROUND($P$1*A855,2)</f>
        <v>45900.03</v>
      </c>
      <c r="D855" s="159" t="n">
        <f aca="false">TRUNC(C855/12,2)</f>
        <v>3825</v>
      </c>
      <c r="E855" s="160" t="n">
        <f aca="false">TRUNC(D855*$P$3,2)</f>
        <v>424.57</v>
      </c>
      <c r="F855" s="161" t="n">
        <f aca="false">TRUNC(IF(A855&lt;=$A$270,$D$270*$P$5,D855*$P$5),2)</f>
        <v>114.75</v>
      </c>
      <c r="G855" s="162" t="n">
        <f aca="false">TRUNC(IF(A855&lt;=$A$270,$D$270*$P$6,D855*$P$6),2)</f>
        <v>38.25</v>
      </c>
      <c r="H855" s="161" t="n">
        <f aca="false">TRUNC($P$9,2)</f>
        <v>2.29</v>
      </c>
      <c r="I855" s="161" t="n">
        <f aca="false">TRUNC(IF(A855&lt;$A$427,$D$427*$R$10+$P$10,IF(A855&gt;$A$782,$D$782*$R$10+$P$10,D855*$R$10+$P$10)),2)</f>
        <v>117.29</v>
      </c>
      <c r="J855" s="158" t="n">
        <f aca="false">TRUNC(IF(A855&lt;$A$427,($D$427*$R$11)+$P$11,IF(A855&gt;$A$782,$D$782*$R$11+$P$11,D855*$R$11+$P$11)),2)</f>
        <v>299.57</v>
      </c>
      <c r="K855" s="160" t="n">
        <f aca="false">TRUNC(IF(A855&lt;$A$427,$D$427*$R$12+$P$12,IF(A855&gt;$A$782,$D$782*$R$12+$P$12,D855*$R$12+$P$12)),2)</f>
        <v>217.82</v>
      </c>
      <c r="L855" s="163" t="n">
        <f aca="false">B855</f>
        <v>952</v>
      </c>
      <c r="M855" s="164" t="n">
        <f aca="false">A855</f>
        <v>777</v>
      </c>
      <c r="N855" s="165" t="n">
        <f aca="false">B855</f>
        <v>952</v>
      </c>
      <c r="O855" s="166" t="n">
        <f aca="false">A855</f>
        <v>777</v>
      </c>
      <c r="P855" s="24"/>
      <c r="Q855" s="196"/>
      <c r="R855" s="197"/>
      <c r="U855" s="171"/>
    </row>
    <row r="856" customFormat="false" ht="15.75" hidden="false" customHeight="true" outlineLevel="0" collapsed="false">
      <c r="A856" s="172" t="n">
        <v>778</v>
      </c>
      <c r="B856" s="173" t="n">
        <v>953</v>
      </c>
      <c r="C856" s="174" t="n">
        <f aca="false">ROUND($P$1*A856,2)</f>
        <v>45959.11</v>
      </c>
      <c r="D856" s="175" t="n">
        <f aca="false">TRUNC(C856/12,2)</f>
        <v>3829.92</v>
      </c>
      <c r="E856" s="176" t="n">
        <f aca="false">TRUNC(D856*$P$3,2)</f>
        <v>425.12</v>
      </c>
      <c r="F856" s="177" t="n">
        <f aca="false">TRUNC(IF(A856&lt;=$A$270,$D$270*$P$5,D856*$P$5),2)</f>
        <v>114.89</v>
      </c>
      <c r="G856" s="178" t="n">
        <f aca="false">TRUNC(IF(A856&lt;=$A$270,$D$270*$P$6,D856*$P$6),2)</f>
        <v>38.29</v>
      </c>
      <c r="H856" s="177" t="n">
        <f aca="false">TRUNC($P$9,2)</f>
        <v>2.29</v>
      </c>
      <c r="I856" s="177" t="n">
        <f aca="false">TRUNC(IF(A856&lt;$A$427,$D$427*$R$10+$P$10,IF(A856&gt;$A$782,$D$782*$R$10+$P$10,D856*$R$10+$P$10)),2)</f>
        <v>117.29</v>
      </c>
      <c r="J856" s="174" t="n">
        <f aca="false">TRUNC(IF(A856&lt;$A$427,($D$427*$R$11)+$P$11,IF(A856&gt;$A$782,$D$782*$R$11+$P$11,D856*$R$11+$P$11)),2)</f>
        <v>299.57</v>
      </c>
      <c r="K856" s="176" t="n">
        <f aca="false">TRUNC(IF(A856&lt;$A$427,$D$427*$R$12+$P$12,IF(A856&gt;$A$782,$D$782*$R$12+$P$12,D856*$R$12+$P$12)),2)</f>
        <v>217.82</v>
      </c>
      <c r="L856" s="179" t="n">
        <f aca="false">B856</f>
        <v>953</v>
      </c>
      <c r="M856" s="180" t="n">
        <f aca="false">A856</f>
        <v>778</v>
      </c>
      <c r="N856" s="181" t="n">
        <f aca="false">B856</f>
        <v>953</v>
      </c>
      <c r="O856" s="182" t="n">
        <f aca="false">A856</f>
        <v>778</v>
      </c>
      <c r="P856" s="24"/>
      <c r="Q856" s="196"/>
      <c r="R856" s="197"/>
      <c r="U856" s="171"/>
    </row>
    <row r="857" customFormat="false" ht="15.75" hidden="false" customHeight="true" outlineLevel="0" collapsed="false">
      <c r="A857" s="156" t="n">
        <v>778</v>
      </c>
      <c r="B857" s="157" t="n">
        <v>954</v>
      </c>
      <c r="C857" s="158" t="n">
        <f aca="false">ROUND($P$1*A857,2)</f>
        <v>45959.11</v>
      </c>
      <c r="D857" s="159" t="n">
        <f aca="false">TRUNC(C857/12,2)</f>
        <v>3829.92</v>
      </c>
      <c r="E857" s="160" t="n">
        <f aca="false">TRUNC(D857*$P$3,2)</f>
        <v>425.12</v>
      </c>
      <c r="F857" s="161" t="n">
        <f aca="false">TRUNC(IF(A857&lt;=$A$270,$D$270*$P$5,D857*$P$5),2)</f>
        <v>114.89</v>
      </c>
      <c r="G857" s="162" t="n">
        <f aca="false">TRUNC(IF(A857&lt;=$A$270,$D$270*$P$6,D857*$P$6),2)</f>
        <v>38.29</v>
      </c>
      <c r="H857" s="161" t="n">
        <f aca="false">TRUNC($P$9,2)</f>
        <v>2.29</v>
      </c>
      <c r="I857" s="161" t="n">
        <f aca="false">TRUNC(IF(A857&lt;$A$427,$D$427*$R$10+$P$10,IF(A857&gt;$A$782,$D$782*$R$10+$P$10,D857*$R$10+$P$10)),2)</f>
        <v>117.29</v>
      </c>
      <c r="J857" s="158" t="n">
        <f aca="false">TRUNC(IF(A857&lt;$A$427,($D$427*$R$11)+$P$11,IF(A857&gt;$A$782,$D$782*$R$11+$P$11,D857*$R$11+$P$11)),2)</f>
        <v>299.57</v>
      </c>
      <c r="K857" s="160" t="n">
        <f aca="false">TRUNC(IF(A857&lt;$A$427,$D$427*$R$12+$P$12,IF(A857&gt;$A$782,$D$782*$R$12+$P$12,D857*$R$12+$P$12)),2)</f>
        <v>217.82</v>
      </c>
      <c r="L857" s="163" t="n">
        <f aca="false">B857</f>
        <v>954</v>
      </c>
      <c r="M857" s="164" t="n">
        <f aca="false">A857</f>
        <v>778</v>
      </c>
      <c r="N857" s="165" t="n">
        <f aca="false">B857</f>
        <v>954</v>
      </c>
      <c r="O857" s="166" t="n">
        <f aca="false">A857</f>
        <v>778</v>
      </c>
      <c r="P857" s="24"/>
      <c r="Q857" s="196"/>
      <c r="R857" s="197"/>
      <c r="U857" s="171"/>
    </row>
    <row r="858" customFormat="false" ht="15.75" hidden="false" customHeight="true" outlineLevel="0" collapsed="false">
      <c r="A858" s="172" t="n">
        <v>779</v>
      </c>
      <c r="B858" s="173" t="n">
        <v>955</v>
      </c>
      <c r="C858" s="174" t="n">
        <f aca="false">ROUND($P$1*A858,2)</f>
        <v>46018.18</v>
      </c>
      <c r="D858" s="175" t="n">
        <f aca="false">TRUNC(C858/12,2)</f>
        <v>3834.84</v>
      </c>
      <c r="E858" s="176" t="n">
        <f aca="false">TRUNC(D858*$P$3,2)</f>
        <v>425.66</v>
      </c>
      <c r="F858" s="177" t="n">
        <f aca="false">TRUNC(IF(A858&lt;=$A$270,$D$270*$P$5,D858*$P$5),2)</f>
        <v>115.04</v>
      </c>
      <c r="G858" s="178" t="n">
        <f aca="false">TRUNC(IF(A858&lt;=$A$270,$D$270*$P$6,D858*$P$6),2)</f>
        <v>38.34</v>
      </c>
      <c r="H858" s="177" t="n">
        <f aca="false">TRUNC($P$9,2)</f>
        <v>2.29</v>
      </c>
      <c r="I858" s="177" t="n">
        <f aca="false">TRUNC(IF(A858&lt;$A$427,$D$427*$R$10+$P$10,IF(A858&gt;$A$782,$D$782*$R$10+$P$10,D858*$R$10+$P$10)),2)</f>
        <v>117.29</v>
      </c>
      <c r="J858" s="174" t="n">
        <f aca="false">TRUNC(IF(A858&lt;$A$427,($D$427*$R$11)+$P$11,IF(A858&gt;$A$782,$D$782*$R$11+$P$11,D858*$R$11+$P$11)),2)</f>
        <v>299.57</v>
      </c>
      <c r="K858" s="176" t="n">
        <f aca="false">TRUNC(IF(A858&lt;$A$427,$D$427*$R$12+$P$12,IF(A858&gt;$A$782,$D$782*$R$12+$P$12,D858*$R$12+$P$12)),2)</f>
        <v>217.82</v>
      </c>
      <c r="L858" s="179" t="n">
        <f aca="false">B858</f>
        <v>955</v>
      </c>
      <c r="M858" s="180" t="n">
        <f aca="false">A858</f>
        <v>779</v>
      </c>
      <c r="N858" s="181" t="n">
        <f aca="false">B858</f>
        <v>955</v>
      </c>
      <c r="O858" s="182" t="n">
        <f aca="false">A858</f>
        <v>779</v>
      </c>
      <c r="P858" s="24"/>
      <c r="Q858" s="196"/>
      <c r="R858" s="197"/>
      <c r="U858" s="171"/>
    </row>
    <row r="859" customFormat="false" ht="15.75" hidden="false" customHeight="true" outlineLevel="0" collapsed="false">
      <c r="A859" s="156" t="n">
        <v>780</v>
      </c>
      <c r="B859" s="157" t="n">
        <v>956</v>
      </c>
      <c r="C859" s="158" t="n">
        <f aca="false">ROUND($P$1*A859,2)</f>
        <v>46077.25</v>
      </c>
      <c r="D859" s="159" t="n">
        <f aca="false">TRUNC(C859/12,2)</f>
        <v>3839.77</v>
      </c>
      <c r="E859" s="160" t="n">
        <f aca="false">TRUNC(D859*$P$3,2)</f>
        <v>426.21</v>
      </c>
      <c r="F859" s="161" t="n">
        <f aca="false">TRUNC(IF(A859&lt;=$A$270,$D$270*$P$5,D859*$P$5),2)</f>
        <v>115.19</v>
      </c>
      <c r="G859" s="162" t="n">
        <f aca="false">TRUNC(IF(A859&lt;=$A$270,$D$270*$P$6,D859*$P$6),2)</f>
        <v>38.39</v>
      </c>
      <c r="H859" s="161" t="n">
        <f aca="false">TRUNC($P$9,2)</f>
        <v>2.29</v>
      </c>
      <c r="I859" s="161" t="n">
        <f aca="false">TRUNC(IF(A859&lt;$A$427,$D$427*$R$10+$P$10,IF(A859&gt;$A$782,$D$782*$R$10+$P$10,D859*$R$10+$P$10)),2)</f>
        <v>117.29</v>
      </c>
      <c r="J859" s="158" t="n">
        <f aca="false">TRUNC(IF(A859&lt;$A$427,($D$427*$R$11)+$P$11,IF(A859&gt;$A$782,$D$782*$R$11+$P$11,D859*$R$11+$P$11)),2)</f>
        <v>299.57</v>
      </c>
      <c r="K859" s="160" t="n">
        <f aca="false">TRUNC(IF(A859&lt;$A$427,$D$427*$R$12+$P$12,IF(A859&gt;$A$782,$D$782*$R$12+$P$12,D859*$R$12+$P$12)),2)</f>
        <v>217.82</v>
      </c>
      <c r="L859" s="163" t="n">
        <f aca="false">B859</f>
        <v>956</v>
      </c>
      <c r="M859" s="164" t="n">
        <f aca="false">A859</f>
        <v>780</v>
      </c>
      <c r="N859" s="165" t="n">
        <f aca="false">B859</f>
        <v>956</v>
      </c>
      <c r="O859" s="166" t="n">
        <f aca="false">A859</f>
        <v>780</v>
      </c>
      <c r="P859" s="199"/>
      <c r="Q859" s="196"/>
      <c r="R859" s="197"/>
      <c r="U859" s="171"/>
    </row>
    <row r="860" customFormat="false" ht="15.75" hidden="false" customHeight="true" outlineLevel="0" collapsed="false">
      <c r="A860" s="172" t="n">
        <v>781</v>
      </c>
      <c r="B860" s="173" t="n">
        <v>957</v>
      </c>
      <c r="C860" s="174" t="n">
        <f aca="false">ROUND($P$1*A860,2)</f>
        <v>46136.33</v>
      </c>
      <c r="D860" s="175" t="n">
        <f aca="false">TRUNC(C860/12,2)</f>
        <v>3844.69</v>
      </c>
      <c r="E860" s="176" t="n">
        <f aca="false">TRUNC(D860*$P$3,2)</f>
        <v>426.76</v>
      </c>
      <c r="F860" s="177" t="n">
        <f aca="false">TRUNC(IF(A860&lt;=$A$270,$D$270*$P$5,D860*$P$5),2)</f>
        <v>115.34</v>
      </c>
      <c r="G860" s="178" t="n">
        <f aca="false">TRUNC(IF(A860&lt;=$A$270,$D$270*$P$6,D860*$P$6),2)</f>
        <v>38.44</v>
      </c>
      <c r="H860" s="177" t="n">
        <f aca="false">TRUNC($P$9,2)</f>
        <v>2.29</v>
      </c>
      <c r="I860" s="177" t="n">
        <f aca="false">TRUNC(IF(A860&lt;$A$427,$D$427*$R$10+$P$10,IF(A860&gt;$A$782,$D$782*$R$10+$P$10,D860*$R$10+$P$10)),2)</f>
        <v>117.29</v>
      </c>
      <c r="J860" s="174" t="n">
        <f aca="false">TRUNC(IF(A860&lt;$A$427,($D$427*$R$11)+$P$11,IF(A860&gt;$A$782,$D$782*$R$11+$P$11,D860*$R$11+$P$11)),2)</f>
        <v>299.57</v>
      </c>
      <c r="K860" s="176" t="n">
        <f aca="false">TRUNC(IF(A860&lt;$A$427,$D$427*$R$12+$P$12,IF(A860&gt;$A$782,$D$782*$R$12+$P$12,D860*$R$12+$P$12)),2)</f>
        <v>217.82</v>
      </c>
      <c r="L860" s="179" t="n">
        <f aca="false">B860</f>
        <v>957</v>
      </c>
      <c r="M860" s="180" t="n">
        <f aca="false">A860</f>
        <v>781</v>
      </c>
      <c r="N860" s="181" t="n">
        <f aca="false">B860</f>
        <v>957</v>
      </c>
      <c r="O860" s="182" t="n">
        <f aca="false">A860</f>
        <v>781</v>
      </c>
      <c r="P860" s="24"/>
      <c r="Q860" s="196"/>
      <c r="R860" s="197"/>
      <c r="U860" s="171"/>
    </row>
    <row r="861" customFormat="false" ht="15.75" hidden="false" customHeight="true" outlineLevel="0" collapsed="false">
      <c r="A861" s="156" t="n">
        <v>781</v>
      </c>
      <c r="B861" s="157" t="n">
        <v>958</v>
      </c>
      <c r="C861" s="158" t="n">
        <f aca="false">ROUND($P$1*A861,2)</f>
        <v>46136.33</v>
      </c>
      <c r="D861" s="159" t="n">
        <f aca="false">TRUNC(C861/12,2)</f>
        <v>3844.69</v>
      </c>
      <c r="E861" s="160" t="n">
        <f aca="false">TRUNC(D861*$P$3,2)</f>
        <v>426.76</v>
      </c>
      <c r="F861" s="161" t="n">
        <f aca="false">TRUNC(IF(A861&lt;=$A$270,$D$270*$P$5,D861*$P$5),2)</f>
        <v>115.34</v>
      </c>
      <c r="G861" s="162" t="n">
        <f aca="false">TRUNC(IF(A861&lt;=$A$270,$D$270*$P$6,D861*$P$6),2)</f>
        <v>38.44</v>
      </c>
      <c r="H861" s="161" t="n">
        <f aca="false">TRUNC($P$9,2)</f>
        <v>2.29</v>
      </c>
      <c r="I861" s="161" t="n">
        <f aca="false">TRUNC(IF(A861&lt;$A$427,$D$427*$R$10+$P$10,IF(A861&gt;$A$782,$D$782*$R$10+$P$10,D861*$R$10+$P$10)),2)</f>
        <v>117.29</v>
      </c>
      <c r="J861" s="158" t="n">
        <f aca="false">TRUNC(IF(A861&lt;$A$427,($D$427*$R$11)+$P$11,IF(A861&gt;$A$782,$D$782*$R$11+$P$11,D861*$R$11+$P$11)),2)</f>
        <v>299.57</v>
      </c>
      <c r="K861" s="160" t="n">
        <f aca="false">TRUNC(IF(A861&lt;$A$427,$D$427*$R$12+$P$12,IF(A861&gt;$A$782,$D$782*$R$12+$P$12,D861*$R$12+$P$12)),2)</f>
        <v>217.82</v>
      </c>
      <c r="L861" s="163" t="n">
        <f aca="false">B861</f>
        <v>958</v>
      </c>
      <c r="M861" s="164" t="n">
        <f aca="false">A861</f>
        <v>781</v>
      </c>
      <c r="N861" s="165" t="n">
        <f aca="false">B861</f>
        <v>958</v>
      </c>
      <c r="O861" s="166" t="n">
        <f aca="false">A861</f>
        <v>781</v>
      </c>
      <c r="P861" s="24"/>
      <c r="Q861" s="196"/>
      <c r="R861" s="197"/>
      <c r="U861" s="171"/>
    </row>
    <row r="862" customFormat="false" ht="15.75" hidden="false" customHeight="true" outlineLevel="0" collapsed="false">
      <c r="A862" s="172" t="n">
        <v>782</v>
      </c>
      <c r="B862" s="173" t="n">
        <v>959</v>
      </c>
      <c r="C862" s="174" t="n">
        <f aca="false">ROUND($P$1*A862,2)</f>
        <v>46195.4</v>
      </c>
      <c r="D862" s="175" t="n">
        <f aca="false">TRUNC(C862/12,2)</f>
        <v>3849.61</v>
      </c>
      <c r="E862" s="176" t="n">
        <f aca="false">TRUNC(D862*$P$3,2)</f>
        <v>427.3</v>
      </c>
      <c r="F862" s="177" t="n">
        <f aca="false">TRUNC(IF(A862&lt;=$A$270,$D$270*$P$5,D862*$P$5),2)</f>
        <v>115.48</v>
      </c>
      <c r="G862" s="178" t="n">
        <f aca="false">TRUNC(IF(A862&lt;=$A$270,$D$270*$P$6,D862*$P$6),2)</f>
        <v>38.49</v>
      </c>
      <c r="H862" s="177" t="n">
        <f aca="false">TRUNC($P$9,2)</f>
        <v>2.29</v>
      </c>
      <c r="I862" s="177" t="n">
        <f aca="false">TRUNC(IF(A862&lt;$A$427,$D$427*$R$10+$P$10,IF(A862&gt;$A$782,$D$782*$R$10+$P$10,D862*$R$10+$P$10)),2)</f>
        <v>117.29</v>
      </c>
      <c r="J862" s="174" t="n">
        <f aca="false">TRUNC(IF(A862&lt;$A$427,($D$427*$R$11)+$P$11,IF(A862&gt;$A$782,$D$782*$R$11+$P$11,D862*$R$11+$P$11)),2)</f>
        <v>299.57</v>
      </c>
      <c r="K862" s="176" t="n">
        <f aca="false">TRUNC(IF(A862&lt;$A$427,$D$427*$R$12+$P$12,IF(A862&gt;$A$782,$D$782*$R$12+$P$12,D862*$R$12+$P$12)),2)</f>
        <v>217.82</v>
      </c>
      <c r="L862" s="179" t="n">
        <f aca="false">B862</f>
        <v>959</v>
      </c>
      <c r="M862" s="180" t="n">
        <f aca="false">A862</f>
        <v>782</v>
      </c>
      <c r="N862" s="181" t="n">
        <f aca="false">B862</f>
        <v>959</v>
      </c>
      <c r="O862" s="182" t="n">
        <f aca="false">A862</f>
        <v>782</v>
      </c>
      <c r="P862" s="24"/>
      <c r="Q862" s="196"/>
      <c r="R862" s="197"/>
      <c r="U862" s="171"/>
    </row>
    <row r="863" customFormat="false" ht="15.75" hidden="false" customHeight="true" outlineLevel="0" collapsed="false">
      <c r="A863" s="156" t="n">
        <v>783</v>
      </c>
      <c r="B863" s="157" t="n">
        <v>960</v>
      </c>
      <c r="C863" s="158" t="n">
        <f aca="false">ROUND($P$1*A863,2)</f>
        <v>46254.47</v>
      </c>
      <c r="D863" s="159" t="n">
        <f aca="false">TRUNC(C863/12,2)</f>
        <v>3854.53</v>
      </c>
      <c r="E863" s="160" t="n">
        <f aca="false">TRUNC(D863*$P$3,2)</f>
        <v>427.85</v>
      </c>
      <c r="F863" s="161" t="n">
        <f aca="false">TRUNC(IF(A863&lt;=$A$270,$D$270*$P$5,D863*$P$5),2)</f>
        <v>115.63</v>
      </c>
      <c r="G863" s="162" t="n">
        <f aca="false">TRUNC(IF(A863&lt;=$A$270,$D$270*$P$6,D863*$P$6),2)</f>
        <v>38.54</v>
      </c>
      <c r="H863" s="161" t="n">
        <f aca="false">TRUNC($P$9,2)</f>
        <v>2.29</v>
      </c>
      <c r="I863" s="161" t="n">
        <f aca="false">TRUNC(IF(A863&lt;$A$427,$D$427*$R$10+$P$10,IF(A863&gt;$A$782,$D$782*$R$10+$P$10,D863*$R$10+$P$10)),2)</f>
        <v>117.29</v>
      </c>
      <c r="J863" s="158" t="n">
        <f aca="false">TRUNC(IF(A863&lt;$A$427,($D$427*$R$11)+$P$11,IF(A863&gt;$A$782,$D$782*$R$11+$P$11,D863*$R$11+$P$11)),2)</f>
        <v>299.57</v>
      </c>
      <c r="K863" s="160" t="n">
        <f aca="false">TRUNC(IF(A863&lt;$A$427,$D$427*$R$12+$P$12,IF(A863&gt;$A$782,$D$782*$R$12+$P$12,D863*$R$12+$P$12)),2)</f>
        <v>217.82</v>
      </c>
      <c r="L863" s="163" t="n">
        <f aca="false">B863</f>
        <v>960</v>
      </c>
      <c r="M863" s="164" t="n">
        <f aca="false">A863</f>
        <v>783</v>
      </c>
      <c r="N863" s="165" t="n">
        <f aca="false">B863</f>
        <v>960</v>
      </c>
      <c r="O863" s="166" t="n">
        <f aca="false">A863</f>
        <v>783</v>
      </c>
      <c r="P863" s="24"/>
      <c r="Q863" s="196"/>
      <c r="R863" s="197"/>
      <c r="U863" s="171"/>
    </row>
    <row r="864" customFormat="false" ht="15.75" hidden="false" customHeight="true" outlineLevel="0" collapsed="false">
      <c r="A864" s="172" t="n">
        <v>784</v>
      </c>
      <c r="B864" s="173" t="n">
        <v>961</v>
      </c>
      <c r="C864" s="174" t="n">
        <f aca="false">ROUND($P$1*A864,2)</f>
        <v>46313.55</v>
      </c>
      <c r="D864" s="175" t="n">
        <f aca="false">TRUNC(C864/12,2)</f>
        <v>3859.46</v>
      </c>
      <c r="E864" s="176" t="n">
        <f aca="false">TRUNC(D864*$P$3,2)</f>
        <v>428.4</v>
      </c>
      <c r="F864" s="177" t="n">
        <f aca="false">TRUNC(IF(A864&lt;=$A$270,$D$270*$P$5,D864*$P$5),2)</f>
        <v>115.78</v>
      </c>
      <c r="G864" s="178" t="n">
        <f aca="false">TRUNC(IF(A864&lt;=$A$270,$D$270*$P$6,D864*$P$6),2)</f>
        <v>38.59</v>
      </c>
      <c r="H864" s="177" t="n">
        <f aca="false">TRUNC($P$9,2)</f>
        <v>2.29</v>
      </c>
      <c r="I864" s="177" t="n">
        <f aca="false">TRUNC(IF(A864&lt;$A$427,$D$427*$R$10+$P$10,IF(A864&gt;$A$782,$D$782*$R$10+$P$10,D864*$R$10+$P$10)),2)</f>
        <v>117.29</v>
      </c>
      <c r="J864" s="174" t="n">
        <f aca="false">TRUNC(IF(A864&lt;$A$427,($D$427*$R$11)+$P$11,IF(A864&gt;$A$782,$D$782*$R$11+$P$11,D864*$R$11+$P$11)),2)</f>
        <v>299.57</v>
      </c>
      <c r="K864" s="176" t="n">
        <f aca="false">TRUNC(IF(A864&lt;$A$427,$D$427*$R$12+$P$12,IF(A864&gt;$A$782,$D$782*$R$12+$P$12,D864*$R$12+$P$12)),2)</f>
        <v>217.82</v>
      </c>
      <c r="L864" s="179" t="n">
        <f aca="false">B864</f>
        <v>961</v>
      </c>
      <c r="M864" s="180" t="n">
        <f aca="false">A864</f>
        <v>784</v>
      </c>
      <c r="N864" s="181" t="n">
        <f aca="false">B864</f>
        <v>961</v>
      </c>
      <c r="O864" s="182" t="n">
        <f aca="false">A864</f>
        <v>784</v>
      </c>
      <c r="P864" s="24"/>
      <c r="Q864" s="25"/>
      <c r="R864" s="197"/>
      <c r="U864" s="171"/>
    </row>
    <row r="865" customFormat="false" ht="15.75" hidden="false" customHeight="true" outlineLevel="0" collapsed="false">
      <c r="A865" s="156" t="n">
        <v>785</v>
      </c>
      <c r="B865" s="157" t="n">
        <v>962</v>
      </c>
      <c r="C865" s="158" t="n">
        <f aca="false">ROUND($P$1*A865,2)</f>
        <v>46372.62</v>
      </c>
      <c r="D865" s="159" t="n">
        <f aca="false">TRUNC(C865/12,2)</f>
        <v>3864.38</v>
      </c>
      <c r="E865" s="160" t="n">
        <f aca="false">TRUNC(D865*$P$3,2)</f>
        <v>428.94</v>
      </c>
      <c r="F865" s="161" t="n">
        <f aca="false">TRUNC(IF(A865&lt;=$A$270,$D$270*$P$5,D865*$P$5),2)</f>
        <v>115.93</v>
      </c>
      <c r="G865" s="162" t="n">
        <f aca="false">TRUNC(IF(A865&lt;=$A$270,$D$270*$P$6,D865*$P$6),2)</f>
        <v>38.64</v>
      </c>
      <c r="H865" s="161" t="n">
        <f aca="false">TRUNC($P$9,2)</f>
        <v>2.29</v>
      </c>
      <c r="I865" s="161" t="n">
        <f aca="false">TRUNC(IF(A865&lt;$A$427,$D$427*$R$10+$P$10,IF(A865&gt;$A$782,$D$782*$R$10+$P$10,D865*$R$10+$P$10)),2)</f>
        <v>117.29</v>
      </c>
      <c r="J865" s="158" t="n">
        <f aca="false">TRUNC(IF(A865&lt;$A$427,($D$427*$R$11)+$P$11,IF(A865&gt;$A$782,$D$782*$R$11+$P$11,D865*$R$11+$P$11)),2)</f>
        <v>299.57</v>
      </c>
      <c r="K865" s="160" t="n">
        <f aca="false">TRUNC(IF(A865&lt;$A$427,$D$427*$R$12+$P$12,IF(A865&gt;$A$782,$D$782*$R$12+$P$12,D865*$R$12+$P$12)),2)</f>
        <v>217.82</v>
      </c>
      <c r="L865" s="163" t="n">
        <f aca="false">B865</f>
        <v>962</v>
      </c>
      <c r="M865" s="164" t="n">
        <f aca="false">A865</f>
        <v>785</v>
      </c>
      <c r="N865" s="165" t="n">
        <f aca="false">B865</f>
        <v>962</v>
      </c>
      <c r="O865" s="166" t="n">
        <f aca="false">A865</f>
        <v>785</v>
      </c>
      <c r="P865" s="24"/>
      <c r="Q865" s="199"/>
      <c r="R865" s="197"/>
      <c r="U865" s="171"/>
    </row>
    <row r="866" customFormat="false" ht="15.75" hidden="false" customHeight="true" outlineLevel="0" collapsed="false">
      <c r="A866" s="172" t="n">
        <v>785</v>
      </c>
      <c r="B866" s="173" t="n">
        <v>963</v>
      </c>
      <c r="C866" s="174" t="n">
        <f aca="false">ROUND($P$1*A866,2)</f>
        <v>46372.62</v>
      </c>
      <c r="D866" s="175" t="n">
        <f aca="false">TRUNC(C866/12,2)</f>
        <v>3864.38</v>
      </c>
      <c r="E866" s="176" t="n">
        <f aca="false">TRUNC(D866*$P$3,2)</f>
        <v>428.94</v>
      </c>
      <c r="F866" s="177" t="n">
        <f aca="false">TRUNC(IF(A866&lt;=$A$270,$D$270*$P$5,D866*$P$5),2)</f>
        <v>115.93</v>
      </c>
      <c r="G866" s="178" t="n">
        <f aca="false">TRUNC(IF(A866&lt;=$A$270,$D$270*$P$6,D866*$P$6),2)</f>
        <v>38.64</v>
      </c>
      <c r="H866" s="177" t="n">
        <f aca="false">TRUNC($P$9,2)</f>
        <v>2.29</v>
      </c>
      <c r="I866" s="177" t="n">
        <f aca="false">TRUNC(IF(A866&lt;$A$427,$D$427*$R$10+$P$10,IF(A866&gt;$A$782,$D$782*$R$10+$P$10,D866*$R$10+$P$10)),2)</f>
        <v>117.29</v>
      </c>
      <c r="J866" s="174" t="n">
        <f aca="false">TRUNC(IF(A866&lt;$A$427,($D$427*$R$11)+$P$11,IF(A866&gt;$A$782,$D$782*$R$11+$P$11,D866*$R$11+$P$11)),2)</f>
        <v>299.57</v>
      </c>
      <c r="K866" s="176" t="n">
        <f aca="false">TRUNC(IF(A866&lt;$A$427,$D$427*$R$12+$P$12,IF(A866&gt;$A$782,$D$782*$R$12+$P$12,D866*$R$12+$P$12)),2)</f>
        <v>217.82</v>
      </c>
      <c r="L866" s="179" t="n">
        <f aca="false">B866</f>
        <v>963</v>
      </c>
      <c r="M866" s="180" t="n">
        <f aca="false">A866</f>
        <v>785</v>
      </c>
      <c r="N866" s="181" t="n">
        <f aca="false">B866</f>
        <v>963</v>
      </c>
      <c r="O866" s="182" t="n">
        <f aca="false">A866</f>
        <v>785</v>
      </c>
      <c r="P866" s="24"/>
      <c r="Q866" s="196"/>
      <c r="R866" s="197"/>
      <c r="U866" s="171"/>
    </row>
    <row r="867" customFormat="false" ht="15.75" hidden="false" customHeight="true" outlineLevel="0" collapsed="false">
      <c r="A867" s="156" t="n">
        <v>786</v>
      </c>
      <c r="B867" s="157" t="n">
        <v>964</v>
      </c>
      <c r="C867" s="158" t="n">
        <f aca="false">ROUND($P$1*A867,2)</f>
        <v>46431.69</v>
      </c>
      <c r="D867" s="159" t="n">
        <f aca="false">TRUNC(C867/12,2)</f>
        <v>3869.3</v>
      </c>
      <c r="E867" s="160" t="n">
        <f aca="false">TRUNC(D867*$P$3,2)</f>
        <v>429.49</v>
      </c>
      <c r="F867" s="161" t="n">
        <f aca="false">TRUNC(IF(A867&lt;=$A$270,$D$270*$P$5,D867*$P$5),2)</f>
        <v>116.07</v>
      </c>
      <c r="G867" s="162" t="n">
        <f aca="false">TRUNC(IF(A867&lt;=$A$270,$D$270*$P$6,D867*$P$6),2)</f>
        <v>38.69</v>
      </c>
      <c r="H867" s="161" t="n">
        <f aca="false">TRUNC($P$9,2)</f>
        <v>2.29</v>
      </c>
      <c r="I867" s="161" t="n">
        <f aca="false">TRUNC(IF(A867&lt;$A$427,$D$427*$R$10+$P$10,IF(A867&gt;$A$782,$D$782*$R$10+$P$10,D867*$R$10+$P$10)),2)</f>
        <v>117.29</v>
      </c>
      <c r="J867" s="158" t="n">
        <f aca="false">TRUNC(IF(A867&lt;$A$427,($D$427*$R$11)+$P$11,IF(A867&gt;$A$782,$D$782*$R$11+$P$11,D867*$R$11+$P$11)),2)</f>
        <v>299.57</v>
      </c>
      <c r="K867" s="160" t="n">
        <f aca="false">TRUNC(IF(A867&lt;$A$427,$D$427*$R$12+$P$12,IF(A867&gt;$A$782,$D$782*$R$12+$P$12,D867*$R$12+$P$12)),2)</f>
        <v>217.82</v>
      </c>
      <c r="L867" s="163" t="n">
        <f aca="false">B867</f>
        <v>964</v>
      </c>
      <c r="M867" s="164" t="n">
        <f aca="false">A867</f>
        <v>786</v>
      </c>
      <c r="N867" s="165" t="n">
        <f aca="false">B867</f>
        <v>964</v>
      </c>
      <c r="O867" s="166" t="n">
        <f aca="false">A867</f>
        <v>786</v>
      </c>
      <c r="P867" s="24"/>
      <c r="Q867" s="196"/>
      <c r="R867" s="197"/>
      <c r="U867" s="171"/>
    </row>
    <row r="868" customFormat="false" ht="15.75" hidden="false" customHeight="true" outlineLevel="0" collapsed="false">
      <c r="A868" s="172" t="n">
        <v>787</v>
      </c>
      <c r="B868" s="173" t="n">
        <v>965</v>
      </c>
      <c r="C868" s="174" t="n">
        <f aca="false">ROUND($P$1*A868,2)</f>
        <v>46490.77</v>
      </c>
      <c r="D868" s="175" t="n">
        <f aca="false">TRUNC(C868/12,2)</f>
        <v>3874.23</v>
      </c>
      <c r="E868" s="176" t="n">
        <f aca="false">TRUNC(D868*$P$3,2)</f>
        <v>430.03</v>
      </c>
      <c r="F868" s="177" t="n">
        <f aca="false">TRUNC(IF(A868&lt;=$A$270,$D$270*$P$5,D868*$P$5),2)</f>
        <v>116.22</v>
      </c>
      <c r="G868" s="178" t="n">
        <f aca="false">TRUNC(IF(A868&lt;=$A$270,$D$270*$P$6,D868*$P$6),2)</f>
        <v>38.74</v>
      </c>
      <c r="H868" s="177" t="n">
        <f aca="false">TRUNC($P$9,2)</f>
        <v>2.29</v>
      </c>
      <c r="I868" s="177" t="n">
        <f aca="false">TRUNC(IF(A868&lt;$A$427,$D$427*$R$10+$P$10,IF(A868&gt;$A$782,$D$782*$R$10+$P$10,D868*$R$10+$P$10)),2)</f>
        <v>117.29</v>
      </c>
      <c r="J868" s="174" t="n">
        <f aca="false">TRUNC(IF(A868&lt;$A$427,($D$427*$R$11)+$P$11,IF(A868&gt;$A$782,$D$782*$R$11+$P$11,D868*$R$11+$P$11)),2)</f>
        <v>299.57</v>
      </c>
      <c r="K868" s="176" t="n">
        <f aca="false">TRUNC(IF(A868&lt;$A$427,$D$427*$R$12+$P$12,IF(A868&gt;$A$782,$D$782*$R$12+$P$12,D868*$R$12+$P$12)),2)</f>
        <v>217.82</v>
      </c>
      <c r="L868" s="179" t="n">
        <f aca="false">B868</f>
        <v>965</v>
      </c>
      <c r="M868" s="180" t="n">
        <f aca="false">A868</f>
        <v>787</v>
      </c>
      <c r="N868" s="181" t="n">
        <f aca="false">B868</f>
        <v>965</v>
      </c>
      <c r="O868" s="182" t="n">
        <f aca="false">A868</f>
        <v>787</v>
      </c>
      <c r="P868" s="24"/>
      <c r="Q868" s="196"/>
      <c r="R868" s="198"/>
      <c r="U868" s="171"/>
    </row>
    <row r="869" customFormat="false" ht="15.75" hidden="false" customHeight="true" outlineLevel="0" collapsed="false">
      <c r="A869" s="156" t="n">
        <v>788</v>
      </c>
      <c r="B869" s="157" t="n">
        <v>966</v>
      </c>
      <c r="C869" s="158" t="n">
        <f aca="false">ROUND($P$1*A869,2)</f>
        <v>46549.84</v>
      </c>
      <c r="D869" s="159" t="n">
        <f aca="false">TRUNC(C869/12,2)</f>
        <v>3879.15</v>
      </c>
      <c r="E869" s="160" t="n">
        <f aca="false">TRUNC(D869*$P$3,2)</f>
        <v>430.58</v>
      </c>
      <c r="F869" s="161" t="n">
        <f aca="false">TRUNC(IF(A869&lt;=$A$270,$D$270*$P$5,D869*$P$5),2)</f>
        <v>116.37</v>
      </c>
      <c r="G869" s="162" t="n">
        <f aca="false">TRUNC(IF(A869&lt;=$A$270,$D$270*$P$6,D869*$P$6),2)</f>
        <v>38.79</v>
      </c>
      <c r="H869" s="161" t="n">
        <f aca="false">TRUNC($P$9,2)</f>
        <v>2.29</v>
      </c>
      <c r="I869" s="161" t="n">
        <f aca="false">TRUNC(IF(A869&lt;$A$427,$D$427*$R$10+$P$10,IF(A869&gt;$A$782,$D$782*$R$10+$P$10,D869*$R$10+$P$10)),2)</f>
        <v>117.29</v>
      </c>
      <c r="J869" s="158" t="n">
        <f aca="false">TRUNC(IF(A869&lt;$A$427,($D$427*$R$11)+$P$11,IF(A869&gt;$A$782,$D$782*$R$11+$P$11,D869*$R$11+$P$11)),2)</f>
        <v>299.57</v>
      </c>
      <c r="K869" s="160" t="n">
        <f aca="false">TRUNC(IF(A869&lt;$A$427,$D$427*$R$12+$P$12,IF(A869&gt;$A$782,$D$782*$R$12+$P$12,D869*$R$12+$P$12)),2)</f>
        <v>217.82</v>
      </c>
      <c r="L869" s="163" t="n">
        <f aca="false">B869</f>
        <v>966</v>
      </c>
      <c r="M869" s="164" t="n">
        <f aca="false">A869</f>
        <v>788</v>
      </c>
      <c r="N869" s="165" t="n">
        <f aca="false">B869</f>
        <v>966</v>
      </c>
      <c r="O869" s="166" t="n">
        <f aca="false">A869</f>
        <v>788</v>
      </c>
      <c r="P869" s="24"/>
      <c r="Q869" s="196"/>
      <c r="R869" s="197"/>
      <c r="U869" s="171"/>
    </row>
    <row r="870" customFormat="false" ht="15.75" hidden="false" customHeight="true" outlineLevel="0" collapsed="false">
      <c r="A870" s="172" t="n">
        <v>789</v>
      </c>
      <c r="B870" s="173" t="n">
        <v>967</v>
      </c>
      <c r="C870" s="174" t="n">
        <f aca="false">ROUND($P$1*A870,2)</f>
        <v>46608.91</v>
      </c>
      <c r="D870" s="175" t="n">
        <f aca="false">TRUNC(C870/12,2)</f>
        <v>3884.07</v>
      </c>
      <c r="E870" s="176" t="n">
        <f aca="false">TRUNC(D870*$P$3,2)</f>
        <v>431.13</v>
      </c>
      <c r="F870" s="177" t="n">
        <f aca="false">TRUNC(IF(A870&lt;=$A$270,$D$270*$P$5,D870*$P$5),2)</f>
        <v>116.52</v>
      </c>
      <c r="G870" s="178" t="n">
        <f aca="false">TRUNC(IF(A870&lt;=$A$270,$D$270*$P$6,D870*$P$6),2)</f>
        <v>38.84</v>
      </c>
      <c r="H870" s="177" t="n">
        <f aca="false">TRUNC($P$9,2)</f>
        <v>2.29</v>
      </c>
      <c r="I870" s="177" t="n">
        <f aca="false">TRUNC(IF(A870&lt;$A$427,$D$427*$R$10+$P$10,IF(A870&gt;$A$782,$D$782*$R$10+$P$10,D870*$R$10+$P$10)),2)</f>
        <v>117.29</v>
      </c>
      <c r="J870" s="174" t="n">
        <f aca="false">TRUNC(IF(A870&lt;$A$427,($D$427*$R$11)+$P$11,IF(A870&gt;$A$782,$D$782*$R$11+$P$11,D870*$R$11+$P$11)),2)</f>
        <v>299.57</v>
      </c>
      <c r="K870" s="176" t="n">
        <f aca="false">TRUNC(IF(A870&lt;$A$427,$D$427*$R$12+$P$12,IF(A870&gt;$A$782,$D$782*$R$12+$P$12,D870*$R$12+$P$12)),2)</f>
        <v>217.82</v>
      </c>
      <c r="L870" s="179" t="n">
        <f aca="false">B870</f>
        <v>967</v>
      </c>
      <c r="M870" s="180" t="n">
        <f aca="false">A870</f>
        <v>789</v>
      </c>
      <c r="N870" s="181" t="n">
        <f aca="false">B870</f>
        <v>967</v>
      </c>
      <c r="O870" s="182" t="n">
        <f aca="false">A870</f>
        <v>789</v>
      </c>
      <c r="P870" s="24"/>
      <c r="Q870" s="196"/>
      <c r="R870" s="197"/>
      <c r="U870" s="171"/>
    </row>
    <row r="871" customFormat="false" ht="15.75" hidden="false" customHeight="true" outlineLevel="0" collapsed="false">
      <c r="A871" s="156" t="n">
        <v>789</v>
      </c>
      <c r="B871" s="157" t="n">
        <v>968</v>
      </c>
      <c r="C871" s="158" t="n">
        <f aca="false">ROUND($P$1*A871,2)</f>
        <v>46608.91</v>
      </c>
      <c r="D871" s="159" t="n">
        <f aca="false">TRUNC(C871/12,2)</f>
        <v>3884.07</v>
      </c>
      <c r="E871" s="160" t="n">
        <f aca="false">TRUNC(D871*$P$3,2)</f>
        <v>431.13</v>
      </c>
      <c r="F871" s="161" t="n">
        <f aca="false">TRUNC(IF(A871&lt;=$A$270,$D$270*$P$5,D871*$P$5),2)</f>
        <v>116.52</v>
      </c>
      <c r="G871" s="162" t="n">
        <f aca="false">TRUNC(IF(A871&lt;=$A$270,$D$270*$P$6,D871*$P$6),2)</f>
        <v>38.84</v>
      </c>
      <c r="H871" s="161" t="n">
        <f aca="false">TRUNC($P$9,2)</f>
        <v>2.29</v>
      </c>
      <c r="I871" s="161" t="n">
        <f aca="false">TRUNC(IF(A871&lt;$A$427,$D$427*$R$10+$P$10,IF(A871&gt;$A$782,$D$782*$R$10+$P$10,D871*$R$10+$P$10)),2)</f>
        <v>117.29</v>
      </c>
      <c r="J871" s="158" t="n">
        <f aca="false">TRUNC(IF(A871&lt;$A$427,($D$427*$R$11)+$P$11,IF(A871&gt;$A$782,$D$782*$R$11+$P$11,D871*$R$11+$P$11)),2)</f>
        <v>299.57</v>
      </c>
      <c r="K871" s="160" t="n">
        <f aca="false">TRUNC(IF(A871&lt;$A$427,$D$427*$R$12+$P$12,IF(A871&gt;$A$782,$D$782*$R$12+$P$12,D871*$R$12+$P$12)),2)</f>
        <v>217.82</v>
      </c>
      <c r="L871" s="163" t="n">
        <f aca="false">B871</f>
        <v>968</v>
      </c>
      <c r="M871" s="164" t="n">
        <f aca="false">A871</f>
        <v>789</v>
      </c>
      <c r="N871" s="165" t="n">
        <f aca="false">B871</f>
        <v>968</v>
      </c>
      <c r="O871" s="166" t="n">
        <f aca="false">A871</f>
        <v>789</v>
      </c>
      <c r="P871" s="24"/>
      <c r="Q871" s="196"/>
      <c r="R871" s="197"/>
      <c r="U871" s="171"/>
    </row>
    <row r="872" customFormat="false" ht="15.75" hidden="false" customHeight="true" outlineLevel="0" collapsed="false">
      <c r="A872" s="172" t="n">
        <v>790</v>
      </c>
      <c r="B872" s="173" t="n">
        <v>969</v>
      </c>
      <c r="C872" s="174" t="n">
        <f aca="false">ROUND($P$1*A872,2)</f>
        <v>46667.99</v>
      </c>
      <c r="D872" s="175" t="n">
        <f aca="false">TRUNC(C872/12,2)</f>
        <v>3888.99</v>
      </c>
      <c r="E872" s="176" t="n">
        <f aca="false">TRUNC(D872*$P$3,2)</f>
        <v>431.67</v>
      </c>
      <c r="F872" s="177" t="n">
        <f aca="false">TRUNC(IF(A872&lt;=$A$270,$D$270*$P$5,D872*$P$5),2)</f>
        <v>116.66</v>
      </c>
      <c r="G872" s="178" t="n">
        <f aca="false">TRUNC(IF(A872&lt;=$A$270,$D$270*$P$6,D872*$P$6),2)</f>
        <v>38.88</v>
      </c>
      <c r="H872" s="177" t="n">
        <f aca="false">TRUNC($P$9,2)</f>
        <v>2.29</v>
      </c>
      <c r="I872" s="177" t="n">
        <f aca="false">TRUNC(IF(A872&lt;$A$427,$D$427*$R$10+$P$10,IF(A872&gt;$A$782,$D$782*$R$10+$P$10,D872*$R$10+$P$10)),2)</f>
        <v>117.29</v>
      </c>
      <c r="J872" s="174" t="n">
        <f aca="false">TRUNC(IF(A872&lt;$A$427,($D$427*$R$11)+$P$11,IF(A872&gt;$A$782,$D$782*$R$11+$P$11,D872*$R$11+$P$11)),2)</f>
        <v>299.57</v>
      </c>
      <c r="K872" s="176" t="n">
        <f aca="false">TRUNC(IF(A872&lt;$A$427,$D$427*$R$12+$P$12,IF(A872&gt;$A$782,$D$782*$R$12+$P$12,D872*$R$12+$P$12)),2)</f>
        <v>217.82</v>
      </c>
      <c r="L872" s="179" t="n">
        <f aca="false">B872</f>
        <v>969</v>
      </c>
      <c r="M872" s="180" t="n">
        <f aca="false">A872</f>
        <v>790</v>
      </c>
      <c r="N872" s="181" t="n">
        <f aca="false">B872</f>
        <v>969</v>
      </c>
      <c r="O872" s="182" t="n">
        <f aca="false">A872</f>
        <v>790</v>
      </c>
      <c r="P872" s="24"/>
      <c r="Q872" s="196"/>
      <c r="R872" s="197"/>
      <c r="U872" s="171"/>
    </row>
    <row r="873" customFormat="false" ht="15.75" hidden="false" customHeight="true" outlineLevel="0" collapsed="false">
      <c r="A873" s="156" t="n">
        <v>791</v>
      </c>
      <c r="B873" s="157" t="n">
        <v>970</v>
      </c>
      <c r="C873" s="158" t="n">
        <f aca="false">ROUND($P$1*A873,2)</f>
        <v>46727.06</v>
      </c>
      <c r="D873" s="159" t="n">
        <f aca="false">TRUNC(C873/12,2)</f>
        <v>3893.92</v>
      </c>
      <c r="E873" s="160" t="n">
        <f aca="false">TRUNC(D873*$P$3,2)</f>
        <v>432.22</v>
      </c>
      <c r="F873" s="161" t="n">
        <f aca="false">TRUNC(IF(A873&lt;=$A$270,$D$270*$P$5,D873*$P$5),2)</f>
        <v>116.81</v>
      </c>
      <c r="G873" s="162" t="n">
        <f aca="false">TRUNC(IF(A873&lt;=$A$270,$D$270*$P$6,D873*$P$6),2)</f>
        <v>38.93</v>
      </c>
      <c r="H873" s="161" t="n">
        <f aca="false">TRUNC($P$9,2)</f>
        <v>2.29</v>
      </c>
      <c r="I873" s="161" t="n">
        <f aca="false">TRUNC(IF(A873&lt;$A$427,$D$427*$R$10+$P$10,IF(A873&gt;$A$782,$D$782*$R$10+$P$10,D873*$R$10+$P$10)),2)</f>
        <v>117.29</v>
      </c>
      <c r="J873" s="158" t="n">
        <f aca="false">TRUNC(IF(A873&lt;$A$427,($D$427*$R$11)+$P$11,IF(A873&gt;$A$782,$D$782*$R$11+$P$11,D873*$R$11+$P$11)),2)</f>
        <v>299.57</v>
      </c>
      <c r="K873" s="160" t="n">
        <f aca="false">TRUNC(IF(A873&lt;$A$427,$D$427*$R$12+$P$12,IF(A873&gt;$A$782,$D$782*$R$12+$P$12,D873*$R$12+$P$12)),2)</f>
        <v>217.82</v>
      </c>
      <c r="L873" s="163" t="n">
        <f aca="false">B873</f>
        <v>970</v>
      </c>
      <c r="M873" s="164" t="n">
        <f aca="false">A873</f>
        <v>791</v>
      </c>
      <c r="N873" s="165" t="n">
        <f aca="false">B873</f>
        <v>970</v>
      </c>
      <c r="O873" s="166" t="n">
        <f aca="false">A873</f>
        <v>791</v>
      </c>
      <c r="P873" s="24"/>
      <c r="Q873" s="196"/>
      <c r="R873" s="197"/>
      <c r="U873" s="171"/>
    </row>
    <row r="874" customFormat="false" ht="15.75" hidden="false" customHeight="true" outlineLevel="0" collapsed="false">
      <c r="A874" s="172" t="n">
        <v>792</v>
      </c>
      <c r="B874" s="173" t="n">
        <v>971</v>
      </c>
      <c r="C874" s="174" t="n">
        <f aca="false">ROUND($P$1*A874,2)</f>
        <v>46786.13</v>
      </c>
      <c r="D874" s="175" t="n">
        <f aca="false">TRUNC(C874/12,2)</f>
        <v>3898.84</v>
      </c>
      <c r="E874" s="176" t="n">
        <f aca="false">TRUNC(D874*$P$3,2)</f>
        <v>432.77</v>
      </c>
      <c r="F874" s="177" t="n">
        <f aca="false">TRUNC(IF(A874&lt;=$A$270,$D$270*$P$5,D874*$P$5),2)</f>
        <v>116.96</v>
      </c>
      <c r="G874" s="178" t="n">
        <f aca="false">TRUNC(IF(A874&lt;=$A$270,$D$270*$P$6,D874*$P$6),2)</f>
        <v>38.98</v>
      </c>
      <c r="H874" s="177" t="n">
        <f aca="false">TRUNC($P$9,2)</f>
        <v>2.29</v>
      </c>
      <c r="I874" s="177" t="n">
        <f aca="false">TRUNC(IF(A874&lt;$A$427,$D$427*$R$10+$P$10,IF(A874&gt;$A$782,$D$782*$R$10+$P$10,D874*$R$10+$P$10)),2)</f>
        <v>117.29</v>
      </c>
      <c r="J874" s="174" t="n">
        <f aca="false">TRUNC(IF(A874&lt;$A$427,($D$427*$R$11)+$P$11,IF(A874&gt;$A$782,$D$782*$R$11+$P$11,D874*$R$11+$P$11)),2)</f>
        <v>299.57</v>
      </c>
      <c r="K874" s="176" t="n">
        <f aca="false">TRUNC(IF(A874&lt;$A$427,$D$427*$R$12+$P$12,IF(A874&gt;$A$782,$D$782*$R$12+$P$12,D874*$R$12+$P$12)),2)</f>
        <v>217.82</v>
      </c>
      <c r="L874" s="179" t="n">
        <f aca="false">B874</f>
        <v>971</v>
      </c>
      <c r="M874" s="180" t="n">
        <f aca="false">A874</f>
        <v>792</v>
      </c>
      <c r="N874" s="181" t="n">
        <f aca="false">B874</f>
        <v>971</v>
      </c>
      <c r="O874" s="182" t="n">
        <f aca="false">A874</f>
        <v>792</v>
      </c>
      <c r="P874" s="24"/>
      <c r="Q874" s="196"/>
      <c r="R874" s="197"/>
      <c r="U874" s="171"/>
    </row>
    <row r="875" customFormat="false" ht="15.75" hidden="false" customHeight="true" outlineLevel="0" collapsed="false">
      <c r="A875" s="156" t="n">
        <v>793</v>
      </c>
      <c r="B875" s="157" t="n">
        <v>972</v>
      </c>
      <c r="C875" s="158" t="n">
        <f aca="false">ROUND($P$1*A875,2)</f>
        <v>46845.21</v>
      </c>
      <c r="D875" s="159" t="n">
        <f aca="false">TRUNC(C875/12,2)</f>
        <v>3903.76</v>
      </c>
      <c r="E875" s="160" t="n">
        <f aca="false">TRUNC(D875*$P$3,2)</f>
        <v>433.31</v>
      </c>
      <c r="F875" s="161" t="n">
        <f aca="false">TRUNC(IF(A875&lt;=$A$270,$D$270*$P$5,D875*$P$5),2)</f>
        <v>117.11</v>
      </c>
      <c r="G875" s="162" t="n">
        <f aca="false">TRUNC(IF(A875&lt;=$A$270,$D$270*$P$6,D875*$P$6),2)</f>
        <v>39.03</v>
      </c>
      <c r="H875" s="161" t="n">
        <f aca="false">TRUNC($P$9,2)</f>
        <v>2.29</v>
      </c>
      <c r="I875" s="161" t="n">
        <f aca="false">TRUNC(IF(A875&lt;$A$427,$D$427*$R$10+$P$10,IF(A875&gt;$A$782,$D$782*$R$10+$P$10,D875*$R$10+$P$10)),2)</f>
        <v>117.29</v>
      </c>
      <c r="J875" s="158" t="n">
        <f aca="false">TRUNC(IF(A875&lt;$A$427,($D$427*$R$11)+$P$11,IF(A875&gt;$A$782,$D$782*$R$11+$P$11,D875*$R$11+$P$11)),2)</f>
        <v>299.57</v>
      </c>
      <c r="K875" s="160" t="n">
        <f aca="false">TRUNC(IF(A875&lt;$A$427,$D$427*$R$12+$P$12,IF(A875&gt;$A$782,$D$782*$R$12+$P$12,D875*$R$12+$P$12)),2)</f>
        <v>217.82</v>
      </c>
      <c r="L875" s="163" t="n">
        <f aca="false">B875</f>
        <v>972</v>
      </c>
      <c r="M875" s="164" t="n">
        <f aca="false">A875</f>
        <v>793</v>
      </c>
      <c r="N875" s="165" t="n">
        <f aca="false">B875</f>
        <v>972</v>
      </c>
      <c r="O875" s="166" t="n">
        <f aca="false">A875</f>
        <v>793</v>
      </c>
      <c r="P875" s="24"/>
      <c r="Q875" s="196"/>
      <c r="R875" s="197"/>
      <c r="U875" s="171"/>
    </row>
    <row r="876" customFormat="false" ht="15.75" hidden="false" customHeight="true" outlineLevel="0" collapsed="false">
      <c r="A876" s="172" t="n">
        <v>793</v>
      </c>
      <c r="B876" s="173" t="n">
        <v>973</v>
      </c>
      <c r="C876" s="174" t="n">
        <f aca="false">ROUND($P$1*A876,2)</f>
        <v>46845.21</v>
      </c>
      <c r="D876" s="175" t="n">
        <f aca="false">TRUNC(C876/12,2)</f>
        <v>3903.76</v>
      </c>
      <c r="E876" s="176" t="n">
        <f aca="false">TRUNC(D876*$P$3,2)</f>
        <v>433.31</v>
      </c>
      <c r="F876" s="177" t="n">
        <f aca="false">TRUNC(IF(A876&lt;=$A$270,$D$270*$P$5,D876*$P$5),2)</f>
        <v>117.11</v>
      </c>
      <c r="G876" s="178" t="n">
        <f aca="false">TRUNC(IF(A876&lt;=$A$270,$D$270*$P$6,D876*$P$6),2)</f>
        <v>39.03</v>
      </c>
      <c r="H876" s="177" t="n">
        <f aca="false">TRUNC($P$9,2)</f>
        <v>2.29</v>
      </c>
      <c r="I876" s="177" t="n">
        <f aca="false">TRUNC(IF(A876&lt;$A$427,$D$427*$R$10+$P$10,IF(A876&gt;$A$782,$D$782*$R$10+$P$10,D876*$R$10+$P$10)),2)</f>
        <v>117.29</v>
      </c>
      <c r="J876" s="174" t="n">
        <f aca="false">TRUNC(IF(A876&lt;$A$427,($D$427*$R$11)+$P$11,IF(A876&gt;$A$782,$D$782*$R$11+$P$11,D876*$R$11+$P$11)),2)</f>
        <v>299.57</v>
      </c>
      <c r="K876" s="176" t="n">
        <f aca="false">TRUNC(IF(A876&lt;$A$427,$D$427*$R$12+$P$12,IF(A876&gt;$A$782,$D$782*$R$12+$P$12,D876*$R$12+$P$12)),2)</f>
        <v>217.82</v>
      </c>
      <c r="L876" s="179" t="n">
        <f aca="false">B876</f>
        <v>973</v>
      </c>
      <c r="M876" s="180" t="n">
        <f aca="false">A876</f>
        <v>793</v>
      </c>
      <c r="N876" s="181" t="n">
        <f aca="false">B876</f>
        <v>973</v>
      </c>
      <c r="O876" s="182" t="n">
        <f aca="false">A876</f>
        <v>793</v>
      </c>
      <c r="P876" s="24"/>
      <c r="Q876" s="196"/>
      <c r="R876" s="197"/>
      <c r="U876" s="171"/>
    </row>
    <row r="877" customFormat="false" ht="15.75" hidden="false" customHeight="true" outlineLevel="0" collapsed="false">
      <c r="A877" s="156" t="n">
        <v>794</v>
      </c>
      <c r="B877" s="157" t="n">
        <v>974</v>
      </c>
      <c r="C877" s="158" t="n">
        <f aca="false">ROUND($P$1*A877,2)</f>
        <v>46904.28</v>
      </c>
      <c r="D877" s="159" t="n">
        <f aca="false">TRUNC(C877/12,2)</f>
        <v>3908.69</v>
      </c>
      <c r="E877" s="160" t="n">
        <f aca="false">TRUNC(D877*$P$3,2)</f>
        <v>433.86</v>
      </c>
      <c r="F877" s="161" t="n">
        <f aca="false">TRUNC(IF(A877&lt;=$A$270,$D$270*$P$5,D877*$P$5),2)</f>
        <v>117.26</v>
      </c>
      <c r="G877" s="162" t="n">
        <f aca="false">TRUNC(IF(A877&lt;=$A$270,$D$270*$P$6,D877*$P$6),2)</f>
        <v>39.08</v>
      </c>
      <c r="H877" s="161" t="n">
        <f aca="false">TRUNC($P$9,2)</f>
        <v>2.29</v>
      </c>
      <c r="I877" s="161" t="n">
        <f aca="false">TRUNC(IF(A877&lt;$A$427,$D$427*$R$10+$P$10,IF(A877&gt;$A$782,$D$782*$R$10+$P$10,D877*$R$10+$P$10)),2)</f>
        <v>117.29</v>
      </c>
      <c r="J877" s="158" t="n">
        <f aca="false">TRUNC(IF(A877&lt;$A$427,($D$427*$R$11)+$P$11,IF(A877&gt;$A$782,$D$782*$R$11+$P$11,D877*$R$11+$P$11)),2)</f>
        <v>299.57</v>
      </c>
      <c r="K877" s="160" t="n">
        <f aca="false">TRUNC(IF(A877&lt;$A$427,$D$427*$R$12+$P$12,IF(A877&gt;$A$782,$D$782*$R$12+$P$12,D877*$R$12+$P$12)),2)</f>
        <v>217.82</v>
      </c>
      <c r="L877" s="163" t="n">
        <f aca="false">B877</f>
        <v>974</v>
      </c>
      <c r="M877" s="164" t="n">
        <f aca="false">A877</f>
        <v>794</v>
      </c>
      <c r="N877" s="165" t="n">
        <f aca="false">B877</f>
        <v>974</v>
      </c>
      <c r="O877" s="166" t="n">
        <f aca="false">A877</f>
        <v>794</v>
      </c>
      <c r="P877" s="24"/>
      <c r="Q877" s="196"/>
      <c r="R877" s="197"/>
      <c r="U877" s="171"/>
    </row>
    <row r="878" customFormat="false" ht="15.75" hidden="false" customHeight="true" outlineLevel="0" collapsed="false">
      <c r="A878" s="172" t="n">
        <v>795</v>
      </c>
      <c r="B878" s="173" t="n">
        <v>975</v>
      </c>
      <c r="C878" s="174" t="n">
        <f aca="false">ROUND($P$1*A878,2)</f>
        <v>46963.35</v>
      </c>
      <c r="D878" s="175" t="n">
        <f aca="false">TRUNC(C878/12,2)</f>
        <v>3913.61</v>
      </c>
      <c r="E878" s="176" t="n">
        <f aca="false">TRUNC(D878*$P$3,2)</f>
        <v>434.41</v>
      </c>
      <c r="F878" s="177" t="n">
        <f aca="false">TRUNC(IF(A878&lt;=$A$270,$D$270*$P$5,D878*$P$5),2)</f>
        <v>117.4</v>
      </c>
      <c r="G878" s="178" t="n">
        <f aca="false">TRUNC(IF(A878&lt;=$A$270,$D$270*$P$6,D878*$P$6),2)</f>
        <v>39.13</v>
      </c>
      <c r="H878" s="177" t="n">
        <f aca="false">TRUNC($P$9,2)</f>
        <v>2.29</v>
      </c>
      <c r="I878" s="177" t="n">
        <f aca="false">TRUNC(IF(A878&lt;$A$427,$D$427*$R$10+$P$10,IF(A878&gt;$A$782,$D$782*$R$10+$P$10,D878*$R$10+$P$10)),2)</f>
        <v>117.29</v>
      </c>
      <c r="J878" s="174" t="n">
        <f aca="false">TRUNC(IF(A878&lt;$A$427,($D$427*$R$11)+$P$11,IF(A878&gt;$A$782,$D$782*$R$11+$P$11,D878*$R$11+$P$11)),2)</f>
        <v>299.57</v>
      </c>
      <c r="K878" s="176" t="n">
        <f aca="false">TRUNC(IF(A878&lt;$A$427,$D$427*$R$12+$P$12,IF(A878&gt;$A$782,$D$782*$R$12+$P$12,D878*$R$12+$P$12)),2)</f>
        <v>217.82</v>
      </c>
      <c r="L878" s="179" t="n">
        <f aca="false">B878</f>
        <v>975</v>
      </c>
      <c r="M878" s="180" t="n">
        <f aca="false">A878</f>
        <v>795</v>
      </c>
      <c r="N878" s="181" t="n">
        <f aca="false">B878</f>
        <v>975</v>
      </c>
      <c r="O878" s="182" t="n">
        <f aca="false">A878</f>
        <v>795</v>
      </c>
      <c r="P878" s="24"/>
      <c r="Q878" s="196"/>
      <c r="R878" s="197"/>
      <c r="U878" s="171"/>
    </row>
    <row r="879" customFormat="false" ht="15.75" hidden="false" customHeight="true" outlineLevel="0" collapsed="false">
      <c r="A879" s="156" t="n">
        <v>796</v>
      </c>
      <c r="B879" s="157" t="n">
        <v>976</v>
      </c>
      <c r="C879" s="158" t="n">
        <f aca="false">ROUND($P$1*A879,2)</f>
        <v>47022.43</v>
      </c>
      <c r="D879" s="159" t="n">
        <f aca="false">TRUNC(C879/12,2)</f>
        <v>3918.53</v>
      </c>
      <c r="E879" s="160" t="n">
        <f aca="false">TRUNC(D879*$P$3,2)</f>
        <v>434.95</v>
      </c>
      <c r="F879" s="161" t="n">
        <f aca="false">TRUNC(IF(A879&lt;=$A$270,$D$270*$P$5,D879*$P$5),2)</f>
        <v>117.55</v>
      </c>
      <c r="G879" s="162" t="n">
        <f aca="false">TRUNC(IF(A879&lt;=$A$270,$D$270*$P$6,D879*$P$6),2)</f>
        <v>39.18</v>
      </c>
      <c r="H879" s="161" t="n">
        <f aca="false">TRUNC($P$9,2)</f>
        <v>2.29</v>
      </c>
      <c r="I879" s="161" t="n">
        <f aca="false">TRUNC(IF(A879&lt;$A$427,$D$427*$R$10+$P$10,IF(A879&gt;$A$782,$D$782*$R$10+$P$10,D879*$R$10+$P$10)),2)</f>
        <v>117.29</v>
      </c>
      <c r="J879" s="158" t="n">
        <f aca="false">TRUNC(IF(A879&lt;$A$427,($D$427*$R$11)+$P$11,IF(A879&gt;$A$782,$D$782*$R$11+$P$11,D879*$R$11+$P$11)),2)</f>
        <v>299.57</v>
      </c>
      <c r="K879" s="160" t="n">
        <f aca="false">TRUNC(IF(A879&lt;$A$427,$D$427*$R$12+$P$12,IF(A879&gt;$A$782,$D$782*$R$12+$P$12,D879*$R$12+$P$12)),2)</f>
        <v>217.82</v>
      </c>
      <c r="L879" s="163" t="n">
        <f aca="false">B879</f>
        <v>976</v>
      </c>
      <c r="M879" s="164" t="n">
        <f aca="false">A879</f>
        <v>796</v>
      </c>
      <c r="N879" s="165" t="n">
        <f aca="false">B879</f>
        <v>976</v>
      </c>
      <c r="O879" s="166" t="n">
        <f aca="false">A879</f>
        <v>796</v>
      </c>
      <c r="P879" s="24"/>
      <c r="Q879" s="196"/>
      <c r="R879" s="197"/>
      <c r="U879" s="171"/>
    </row>
    <row r="880" customFormat="false" ht="15.75" hidden="false" customHeight="true" outlineLevel="0" collapsed="false">
      <c r="A880" s="172" t="n">
        <v>797</v>
      </c>
      <c r="B880" s="173" t="n">
        <v>977</v>
      </c>
      <c r="C880" s="174" t="n">
        <f aca="false">ROUND($P$1*A880,2)</f>
        <v>47081.5</v>
      </c>
      <c r="D880" s="175" t="n">
        <f aca="false">TRUNC(C880/12,2)</f>
        <v>3923.45</v>
      </c>
      <c r="E880" s="176" t="n">
        <f aca="false">TRUNC(D880*$P$3,2)</f>
        <v>435.5</v>
      </c>
      <c r="F880" s="177" t="n">
        <f aca="false">TRUNC(IF(A880&lt;=$A$270,$D$270*$P$5,D880*$P$5),2)</f>
        <v>117.7</v>
      </c>
      <c r="G880" s="178" t="n">
        <f aca="false">TRUNC(IF(A880&lt;=$A$270,$D$270*$P$6,D880*$P$6),2)</f>
        <v>39.23</v>
      </c>
      <c r="H880" s="177" t="n">
        <f aca="false">TRUNC($P$9,2)</f>
        <v>2.29</v>
      </c>
      <c r="I880" s="177" t="n">
        <f aca="false">TRUNC(IF(A880&lt;$A$427,$D$427*$R$10+$P$10,IF(A880&gt;$A$782,$D$782*$R$10+$P$10,D880*$R$10+$P$10)),2)</f>
        <v>117.29</v>
      </c>
      <c r="J880" s="174" t="n">
        <f aca="false">TRUNC(IF(A880&lt;$A$427,($D$427*$R$11)+$P$11,IF(A880&gt;$A$782,$D$782*$R$11+$P$11,D880*$R$11+$P$11)),2)</f>
        <v>299.57</v>
      </c>
      <c r="K880" s="176" t="n">
        <f aca="false">TRUNC(IF(A880&lt;$A$427,$D$427*$R$12+$P$12,IF(A880&gt;$A$782,$D$782*$R$12+$P$12,D880*$R$12+$P$12)),2)</f>
        <v>217.82</v>
      </c>
      <c r="L880" s="179" t="n">
        <f aca="false">B880</f>
        <v>977</v>
      </c>
      <c r="M880" s="180" t="n">
        <f aca="false">A880</f>
        <v>797</v>
      </c>
      <c r="N880" s="181" t="n">
        <f aca="false">B880</f>
        <v>977</v>
      </c>
      <c r="O880" s="182" t="n">
        <f aca="false">A880</f>
        <v>797</v>
      </c>
      <c r="P880" s="24"/>
      <c r="Q880" s="196"/>
      <c r="R880" s="197"/>
      <c r="U880" s="171"/>
    </row>
    <row r="881" customFormat="false" ht="15.75" hidden="false" customHeight="true" outlineLevel="0" collapsed="false">
      <c r="A881" s="156" t="n">
        <v>797</v>
      </c>
      <c r="B881" s="157" t="n">
        <v>978</v>
      </c>
      <c r="C881" s="158" t="n">
        <f aca="false">ROUND($P$1*A881,2)</f>
        <v>47081.5</v>
      </c>
      <c r="D881" s="159" t="n">
        <f aca="false">TRUNC(C881/12,2)</f>
        <v>3923.45</v>
      </c>
      <c r="E881" s="160" t="n">
        <f aca="false">TRUNC(D881*$P$3,2)</f>
        <v>435.5</v>
      </c>
      <c r="F881" s="161" t="n">
        <f aca="false">TRUNC(IF(A881&lt;=$A$270,$D$270*$P$5,D881*$P$5),2)</f>
        <v>117.7</v>
      </c>
      <c r="G881" s="162" t="n">
        <f aca="false">TRUNC(IF(A881&lt;=$A$270,$D$270*$P$6,D881*$P$6),2)</f>
        <v>39.23</v>
      </c>
      <c r="H881" s="161" t="n">
        <f aca="false">TRUNC($P$9,2)</f>
        <v>2.29</v>
      </c>
      <c r="I881" s="161" t="n">
        <f aca="false">TRUNC(IF(A881&lt;$A$427,$D$427*$R$10+$P$10,IF(A881&gt;$A$782,$D$782*$R$10+$P$10,D881*$R$10+$P$10)),2)</f>
        <v>117.29</v>
      </c>
      <c r="J881" s="158" t="n">
        <f aca="false">TRUNC(IF(A881&lt;$A$427,($D$427*$R$11)+$P$11,IF(A881&gt;$A$782,$D$782*$R$11+$P$11,D881*$R$11+$P$11)),2)</f>
        <v>299.57</v>
      </c>
      <c r="K881" s="160" t="n">
        <f aca="false">TRUNC(IF(A881&lt;$A$427,$D$427*$R$12+$P$12,IF(A881&gt;$A$782,$D$782*$R$12+$P$12,D881*$R$12+$P$12)),2)</f>
        <v>217.82</v>
      </c>
      <c r="L881" s="163" t="n">
        <f aca="false">B881</f>
        <v>978</v>
      </c>
      <c r="M881" s="164" t="n">
        <f aca="false">A881</f>
        <v>797</v>
      </c>
      <c r="N881" s="165" t="n">
        <f aca="false">B881</f>
        <v>978</v>
      </c>
      <c r="O881" s="166" t="n">
        <f aca="false">A881</f>
        <v>797</v>
      </c>
      <c r="P881" s="24"/>
      <c r="Q881" s="196"/>
      <c r="R881" s="197"/>
      <c r="U881" s="171"/>
    </row>
    <row r="882" customFormat="false" ht="15.75" hidden="false" customHeight="true" outlineLevel="0" collapsed="false">
      <c r="A882" s="172" t="n">
        <v>798</v>
      </c>
      <c r="B882" s="173" t="n">
        <v>979</v>
      </c>
      <c r="C882" s="174" t="n">
        <f aca="false">ROUND($P$1*A882,2)</f>
        <v>47140.57</v>
      </c>
      <c r="D882" s="175" t="n">
        <f aca="false">TRUNC(C882/12,2)</f>
        <v>3928.38</v>
      </c>
      <c r="E882" s="176" t="n">
        <f aca="false">TRUNC(D882*$P$3,2)</f>
        <v>436.05</v>
      </c>
      <c r="F882" s="177" t="n">
        <f aca="false">TRUNC(IF(A882&lt;=$A$270,$D$270*$P$5,D882*$P$5),2)</f>
        <v>117.85</v>
      </c>
      <c r="G882" s="178" t="n">
        <f aca="false">TRUNC(IF(A882&lt;=$A$270,$D$270*$P$6,D882*$P$6),2)</f>
        <v>39.28</v>
      </c>
      <c r="H882" s="177" t="n">
        <f aca="false">TRUNC($P$9,2)</f>
        <v>2.29</v>
      </c>
      <c r="I882" s="177" t="n">
        <f aca="false">TRUNC(IF(A882&lt;$A$427,$D$427*$R$10+$P$10,IF(A882&gt;$A$782,$D$782*$R$10+$P$10,D882*$R$10+$P$10)),2)</f>
        <v>117.29</v>
      </c>
      <c r="J882" s="174" t="n">
        <f aca="false">TRUNC(IF(A882&lt;$A$427,($D$427*$R$11)+$P$11,IF(A882&gt;$A$782,$D$782*$R$11+$P$11,D882*$R$11+$P$11)),2)</f>
        <v>299.57</v>
      </c>
      <c r="K882" s="176" t="n">
        <f aca="false">TRUNC(IF(A882&lt;$A$427,$D$427*$R$12+$P$12,IF(A882&gt;$A$782,$D$782*$R$12+$P$12,D882*$R$12+$P$12)),2)</f>
        <v>217.82</v>
      </c>
      <c r="L882" s="179" t="n">
        <f aca="false">B882</f>
        <v>979</v>
      </c>
      <c r="M882" s="180" t="n">
        <f aca="false">A882</f>
        <v>798</v>
      </c>
      <c r="N882" s="181" t="n">
        <f aca="false">B882</f>
        <v>979</v>
      </c>
      <c r="O882" s="182" t="n">
        <f aca="false">A882</f>
        <v>798</v>
      </c>
      <c r="P882" s="24"/>
      <c r="Q882" s="196"/>
      <c r="R882" s="197"/>
      <c r="U882" s="171"/>
    </row>
    <row r="883" customFormat="false" ht="15.75" hidden="false" customHeight="true" outlineLevel="0" collapsed="false">
      <c r="A883" s="156" t="n">
        <v>799</v>
      </c>
      <c r="B883" s="157" t="n">
        <v>980</v>
      </c>
      <c r="C883" s="158" t="n">
        <f aca="false">ROUND($P$1*A883,2)</f>
        <v>47199.65</v>
      </c>
      <c r="D883" s="159" t="n">
        <f aca="false">TRUNC(C883/12,2)</f>
        <v>3933.3</v>
      </c>
      <c r="E883" s="160" t="n">
        <f aca="false">TRUNC(D883*$P$3,2)</f>
        <v>436.59</v>
      </c>
      <c r="F883" s="161" t="n">
        <f aca="false">TRUNC(IF(A883&lt;=$A$270,$D$270*$P$5,D883*$P$5),2)</f>
        <v>117.99</v>
      </c>
      <c r="G883" s="162" t="n">
        <f aca="false">TRUNC(IF(A883&lt;=$A$270,$D$270*$P$6,D883*$P$6),2)</f>
        <v>39.33</v>
      </c>
      <c r="H883" s="161" t="n">
        <f aca="false">TRUNC($P$9,2)</f>
        <v>2.29</v>
      </c>
      <c r="I883" s="161" t="n">
        <f aca="false">TRUNC(IF(A883&lt;$A$427,$D$427*$R$10+$P$10,IF(A883&gt;$A$782,$D$782*$R$10+$P$10,D883*$R$10+$P$10)),2)</f>
        <v>117.29</v>
      </c>
      <c r="J883" s="158" t="n">
        <f aca="false">TRUNC(IF(A883&lt;$A$427,($D$427*$R$11)+$P$11,IF(A883&gt;$A$782,$D$782*$R$11+$P$11,D883*$R$11+$P$11)),2)</f>
        <v>299.57</v>
      </c>
      <c r="K883" s="160" t="n">
        <f aca="false">TRUNC(IF(A883&lt;$A$427,$D$427*$R$12+$P$12,IF(A883&gt;$A$782,$D$782*$R$12+$P$12,D883*$R$12+$P$12)),2)</f>
        <v>217.82</v>
      </c>
      <c r="L883" s="163" t="n">
        <f aca="false">B883</f>
        <v>980</v>
      </c>
      <c r="M883" s="164" t="n">
        <f aca="false">A883</f>
        <v>799</v>
      </c>
      <c r="N883" s="165" t="n">
        <f aca="false">B883</f>
        <v>980</v>
      </c>
      <c r="O883" s="166" t="n">
        <f aca="false">A883</f>
        <v>799</v>
      </c>
      <c r="P883" s="24"/>
      <c r="Q883" s="196"/>
      <c r="R883" s="197"/>
      <c r="U883" s="171"/>
    </row>
    <row r="884" customFormat="false" ht="15.75" hidden="false" customHeight="true" outlineLevel="0" collapsed="false">
      <c r="A884" s="172" t="n">
        <v>800</v>
      </c>
      <c r="B884" s="173" t="n">
        <v>981</v>
      </c>
      <c r="C884" s="174" t="n">
        <f aca="false">ROUND($P$1*A884,2)</f>
        <v>47258.72</v>
      </c>
      <c r="D884" s="175" t="n">
        <f aca="false">TRUNC(C884/12,2)</f>
        <v>3938.22</v>
      </c>
      <c r="E884" s="176" t="n">
        <f aca="false">TRUNC(D884*$P$3,2)</f>
        <v>437.14</v>
      </c>
      <c r="F884" s="177" t="n">
        <f aca="false">TRUNC(IF(A884&lt;=$A$270,$D$270*$P$5,D884*$P$5),2)</f>
        <v>118.14</v>
      </c>
      <c r="G884" s="178" t="n">
        <f aca="false">TRUNC(IF(A884&lt;=$A$270,$D$270*$P$6,D884*$P$6),2)</f>
        <v>39.38</v>
      </c>
      <c r="H884" s="177" t="n">
        <f aca="false">TRUNC($P$9,2)</f>
        <v>2.29</v>
      </c>
      <c r="I884" s="177" t="n">
        <f aca="false">TRUNC(IF(A884&lt;$A$427,$D$427*$R$10+$P$10,IF(A884&gt;$A$782,$D$782*$R$10+$P$10,D884*$R$10+$P$10)),2)</f>
        <v>117.29</v>
      </c>
      <c r="J884" s="174" t="n">
        <f aca="false">TRUNC(IF(A884&lt;$A$427,($D$427*$R$11)+$P$11,IF(A884&gt;$A$782,$D$782*$R$11+$P$11,D884*$R$11+$P$11)),2)</f>
        <v>299.57</v>
      </c>
      <c r="K884" s="176" t="n">
        <f aca="false">TRUNC(IF(A884&lt;$A$427,$D$427*$R$12+$P$12,IF(A884&gt;$A$782,$D$782*$R$12+$P$12,D884*$R$12+$P$12)),2)</f>
        <v>217.82</v>
      </c>
      <c r="L884" s="179" t="n">
        <f aca="false">B884</f>
        <v>981</v>
      </c>
      <c r="M884" s="180" t="n">
        <f aca="false">A884</f>
        <v>800</v>
      </c>
      <c r="N884" s="181" t="n">
        <f aca="false">B884</f>
        <v>981</v>
      </c>
      <c r="O884" s="182" t="n">
        <f aca="false">A884</f>
        <v>800</v>
      </c>
      <c r="P884" s="24"/>
      <c r="Q884" s="196"/>
      <c r="R884" s="197"/>
      <c r="U884" s="171"/>
    </row>
    <row r="885" customFormat="false" ht="15.75" hidden="false" customHeight="true" outlineLevel="0" collapsed="false">
      <c r="A885" s="156" t="n">
        <v>801</v>
      </c>
      <c r="B885" s="157" t="n">
        <v>982</v>
      </c>
      <c r="C885" s="158" t="n">
        <f aca="false">ROUND($P$1*A885,2)</f>
        <v>47317.79</v>
      </c>
      <c r="D885" s="159" t="n">
        <f aca="false">TRUNC(C885/12,2)</f>
        <v>3943.14</v>
      </c>
      <c r="E885" s="160" t="n">
        <f aca="false">TRUNC(D885*$P$3,2)</f>
        <v>437.68</v>
      </c>
      <c r="F885" s="161" t="n">
        <f aca="false">TRUNC(IF(A885&lt;=$A$270,$D$270*$P$5,D885*$P$5),2)</f>
        <v>118.29</v>
      </c>
      <c r="G885" s="162" t="n">
        <f aca="false">TRUNC(IF(A885&lt;=$A$270,$D$270*$P$6,D885*$P$6),2)</f>
        <v>39.43</v>
      </c>
      <c r="H885" s="161" t="n">
        <f aca="false">TRUNC($P$9,2)</f>
        <v>2.29</v>
      </c>
      <c r="I885" s="161" t="n">
        <f aca="false">TRUNC(IF(A885&lt;$A$427,$D$427*$R$10+$P$10,IF(A885&gt;$A$782,$D$782*$R$10+$P$10,D885*$R$10+$P$10)),2)</f>
        <v>117.29</v>
      </c>
      <c r="J885" s="158" t="n">
        <f aca="false">TRUNC(IF(A885&lt;$A$427,($D$427*$R$11)+$P$11,IF(A885&gt;$A$782,$D$782*$R$11+$P$11,D885*$R$11+$P$11)),2)</f>
        <v>299.57</v>
      </c>
      <c r="K885" s="160" t="n">
        <f aca="false">TRUNC(IF(A885&lt;$A$427,$D$427*$R$12+$P$12,IF(A885&gt;$A$782,$D$782*$R$12+$P$12,D885*$R$12+$P$12)),2)</f>
        <v>217.82</v>
      </c>
      <c r="L885" s="163" t="n">
        <f aca="false">B885</f>
        <v>982</v>
      </c>
      <c r="M885" s="164" t="n">
        <f aca="false">A885</f>
        <v>801</v>
      </c>
      <c r="N885" s="165" t="n">
        <f aca="false">B885</f>
        <v>982</v>
      </c>
      <c r="O885" s="166" t="n">
        <f aca="false">A885</f>
        <v>801</v>
      </c>
      <c r="P885" s="24"/>
      <c r="Q885" s="196"/>
      <c r="R885" s="197"/>
      <c r="U885" s="171"/>
    </row>
    <row r="886" customFormat="false" ht="15.75" hidden="false" customHeight="true" outlineLevel="0" collapsed="false">
      <c r="A886" s="172" t="n">
        <v>801</v>
      </c>
      <c r="B886" s="173" t="n">
        <v>983</v>
      </c>
      <c r="C886" s="174" t="n">
        <f aca="false">ROUND($P$1*A886,2)</f>
        <v>47317.79</v>
      </c>
      <c r="D886" s="175" t="n">
        <f aca="false">TRUNC(C886/12,2)</f>
        <v>3943.14</v>
      </c>
      <c r="E886" s="176" t="n">
        <f aca="false">TRUNC(D886*$P$3,2)</f>
        <v>437.68</v>
      </c>
      <c r="F886" s="177" t="n">
        <f aca="false">TRUNC(IF(A886&lt;=$A$270,$D$270*$P$5,D886*$P$5),2)</f>
        <v>118.29</v>
      </c>
      <c r="G886" s="178" t="n">
        <f aca="false">TRUNC(IF(A886&lt;=$A$270,$D$270*$P$6,D886*$P$6),2)</f>
        <v>39.43</v>
      </c>
      <c r="H886" s="177" t="n">
        <f aca="false">TRUNC($P$9,2)</f>
        <v>2.29</v>
      </c>
      <c r="I886" s="177" t="n">
        <f aca="false">TRUNC(IF(A886&lt;$A$427,$D$427*$R$10+$P$10,IF(A886&gt;$A$782,$D$782*$R$10+$P$10,D886*$R$10+$P$10)),2)</f>
        <v>117.29</v>
      </c>
      <c r="J886" s="174" t="n">
        <f aca="false">TRUNC(IF(A886&lt;$A$427,($D$427*$R$11)+$P$11,IF(A886&gt;$A$782,$D$782*$R$11+$P$11,D886*$R$11+$P$11)),2)</f>
        <v>299.57</v>
      </c>
      <c r="K886" s="176" t="n">
        <f aca="false">TRUNC(IF(A886&lt;$A$427,$D$427*$R$12+$P$12,IF(A886&gt;$A$782,$D$782*$R$12+$P$12,D886*$R$12+$P$12)),2)</f>
        <v>217.82</v>
      </c>
      <c r="L886" s="179" t="n">
        <f aca="false">B886</f>
        <v>983</v>
      </c>
      <c r="M886" s="180" t="n">
        <f aca="false">A886</f>
        <v>801</v>
      </c>
      <c r="N886" s="181" t="n">
        <f aca="false">B886</f>
        <v>983</v>
      </c>
      <c r="O886" s="182" t="n">
        <f aca="false">A886</f>
        <v>801</v>
      </c>
      <c r="P886" s="199"/>
      <c r="Q886" s="196"/>
      <c r="R886" s="197"/>
      <c r="U886" s="171"/>
    </row>
    <row r="887" customFormat="false" ht="15.75" hidden="false" customHeight="true" outlineLevel="0" collapsed="false">
      <c r="A887" s="156" t="n">
        <v>802</v>
      </c>
      <c r="B887" s="157" t="n">
        <v>984</v>
      </c>
      <c r="C887" s="158" t="n">
        <f aca="false">ROUND($P$1*A887,2)</f>
        <v>47376.87</v>
      </c>
      <c r="D887" s="159" t="n">
        <f aca="false">TRUNC(C887/12,2)</f>
        <v>3948.07</v>
      </c>
      <c r="E887" s="160" t="n">
        <f aca="false">TRUNC(D887*$P$3,2)</f>
        <v>438.23</v>
      </c>
      <c r="F887" s="161" t="n">
        <f aca="false">TRUNC(IF(A887&lt;=$A$270,$D$270*$P$5,D887*$P$5),2)</f>
        <v>118.44</v>
      </c>
      <c r="G887" s="162" t="n">
        <f aca="false">TRUNC(IF(A887&lt;=$A$270,$D$270*$P$6,D887*$P$6),2)</f>
        <v>39.48</v>
      </c>
      <c r="H887" s="161" t="n">
        <f aca="false">TRUNC($P$9,2)</f>
        <v>2.29</v>
      </c>
      <c r="I887" s="161" t="n">
        <f aca="false">TRUNC(IF(A887&lt;$A$427,$D$427*$R$10+$P$10,IF(A887&gt;$A$782,$D$782*$R$10+$P$10,D887*$R$10+$P$10)),2)</f>
        <v>117.29</v>
      </c>
      <c r="J887" s="158" t="n">
        <f aca="false">TRUNC(IF(A887&lt;$A$427,($D$427*$R$11)+$P$11,IF(A887&gt;$A$782,$D$782*$R$11+$P$11,D887*$R$11+$P$11)),2)</f>
        <v>299.57</v>
      </c>
      <c r="K887" s="160" t="n">
        <f aca="false">TRUNC(IF(A887&lt;$A$427,$D$427*$R$12+$P$12,IF(A887&gt;$A$782,$D$782*$R$12+$P$12,D887*$R$12+$P$12)),2)</f>
        <v>217.82</v>
      </c>
      <c r="L887" s="163" t="n">
        <f aca="false">B887</f>
        <v>984</v>
      </c>
      <c r="M887" s="164" t="n">
        <f aca="false">A887</f>
        <v>802</v>
      </c>
      <c r="N887" s="165" t="n">
        <f aca="false">B887</f>
        <v>984</v>
      </c>
      <c r="O887" s="166" t="n">
        <f aca="false">A887</f>
        <v>802</v>
      </c>
      <c r="P887" s="24"/>
      <c r="Q887" s="196"/>
      <c r="R887" s="197"/>
      <c r="U887" s="171"/>
    </row>
    <row r="888" customFormat="false" ht="15.75" hidden="false" customHeight="true" outlineLevel="0" collapsed="false">
      <c r="A888" s="172" t="n">
        <v>803</v>
      </c>
      <c r="B888" s="173" t="n">
        <v>985</v>
      </c>
      <c r="C888" s="174" t="n">
        <f aca="false">ROUND($P$1*A888,2)</f>
        <v>47435.94</v>
      </c>
      <c r="D888" s="175" t="n">
        <f aca="false">TRUNC(C888/12,2)</f>
        <v>3952.99</v>
      </c>
      <c r="E888" s="176" t="n">
        <f aca="false">TRUNC(D888*$P$3,2)</f>
        <v>438.78</v>
      </c>
      <c r="F888" s="177" t="n">
        <f aca="false">TRUNC(IF(A888&lt;=$A$270,$D$270*$P$5,D888*$P$5),2)</f>
        <v>118.58</v>
      </c>
      <c r="G888" s="178" t="n">
        <f aca="false">TRUNC(IF(A888&lt;=$A$270,$D$270*$P$6,D888*$P$6),2)</f>
        <v>39.52</v>
      </c>
      <c r="H888" s="177" t="n">
        <f aca="false">TRUNC($P$9,2)</f>
        <v>2.29</v>
      </c>
      <c r="I888" s="177" t="n">
        <f aca="false">TRUNC(IF(A888&lt;$A$427,$D$427*$R$10+$P$10,IF(A888&gt;$A$782,$D$782*$R$10+$P$10,D888*$R$10+$P$10)),2)</f>
        <v>117.29</v>
      </c>
      <c r="J888" s="174" t="n">
        <f aca="false">TRUNC(IF(A888&lt;$A$427,($D$427*$R$11)+$P$11,IF(A888&gt;$A$782,$D$782*$R$11+$P$11,D888*$R$11+$P$11)),2)</f>
        <v>299.57</v>
      </c>
      <c r="K888" s="176" t="n">
        <f aca="false">TRUNC(IF(A888&lt;$A$427,$D$427*$R$12+$P$12,IF(A888&gt;$A$782,$D$782*$R$12+$P$12,D888*$R$12+$P$12)),2)</f>
        <v>217.82</v>
      </c>
      <c r="L888" s="179" t="n">
        <f aca="false">B888</f>
        <v>985</v>
      </c>
      <c r="M888" s="180" t="n">
        <f aca="false">A888</f>
        <v>803</v>
      </c>
      <c r="N888" s="181" t="n">
        <f aca="false">B888</f>
        <v>985</v>
      </c>
      <c r="O888" s="182" t="n">
        <f aca="false">A888</f>
        <v>803</v>
      </c>
      <c r="P888" s="24"/>
      <c r="Q888" s="196"/>
      <c r="R888" s="197"/>
      <c r="U888" s="171"/>
    </row>
    <row r="889" customFormat="false" ht="15.75" hidden="false" customHeight="true" outlineLevel="0" collapsed="false">
      <c r="A889" s="156" t="n">
        <v>804</v>
      </c>
      <c r="B889" s="157" t="n">
        <v>986</v>
      </c>
      <c r="C889" s="158" t="n">
        <f aca="false">ROUND($P$1*A889,2)</f>
        <v>47495.01</v>
      </c>
      <c r="D889" s="159" t="n">
        <f aca="false">TRUNC(C889/12,2)</f>
        <v>3957.91</v>
      </c>
      <c r="E889" s="160" t="n">
        <f aca="false">TRUNC(D889*$P$3,2)</f>
        <v>439.32</v>
      </c>
      <c r="F889" s="161" t="n">
        <f aca="false">TRUNC(IF(A889&lt;=$A$270,$D$270*$P$5,D889*$P$5),2)</f>
        <v>118.73</v>
      </c>
      <c r="G889" s="162" t="n">
        <f aca="false">TRUNC(IF(A889&lt;=$A$270,$D$270*$P$6,D889*$P$6),2)</f>
        <v>39.57</v>
      </c>
      <c r="H889" s="161" t="n">
        <f aca="false">TRUNC($P$9,2)</f>
        <v>2.29</v>
      </c>
      <c r="I889" s="161" t="n">
        <f aca="false">TRUNC(IF(A889&lt;$A$427,$D$427*$R$10+$P$10,IF(A889&gt;$A$782,$D$782*$R$10+$P$10,D889*$R$10+$P$10)),2)</f>
        <v>117.29</v>
      </c>
      <c r="J889" s="158" t="n">
        <f aca="false">TRUNC(IF(A889&lt;$A$427,($D$427*$R$11)+$P$11,IF(A889&gt;$A$782,$D$782*$R$11+$P$11,D889*$R$11+$P$11)),2)</f>
        <v>299.57</v>
      </c>
      <c r="K889" s="160" t="n">
        <f aca="false">TRUNC(IF(A889&lt;$A$427,$D$427*$R$12+$P$12,IF(A889&gt;$A$782,$D$782*$R$12+$P$12,D889*$R$12+$P$12)),2)</f>
        <v>217.82</v>
      </c>
      <c r="L889" s="163" t="n">
        <f aca="false">B889</f>
        <v>986</v>
      </c>
      <c r="M889" s="164" t="n">
        <f aca="false">A889</f>
        <v>804</v>
      </c>
      <c r="N889" s="165" t="n">
        <f aca="false">B889</f>
        <v>986</v>
      </c>
      <c r="O889" s="166" t="n">
        <f aca="false">A889</f>
        <v>804</v>
      </c>
      <c r="P889" s="24"/>
      <c r="Q889" s="196"/>
      <c r="R889" s="197"/>
      <c r="U889" s="171"/>
    </row>
    <row r="890" customFormat="false" ht="15.75" hidden="false" customHeight="true" outlineLevel="0" collapsed="false">
      <c r="A890" s="172" t="n">
        <v>805</v>
      </c>
      <c r="B890" s="173" t="n">
        <v>987</v>
      </c>
      <c r="C890" s="174" t="n">
        <f aca="false">ROUND($P$1*A890,2)</f>
        <v>47554.09</v>
      </c>
      <c r="D890" s="175" t="n">
        <f aca="false">TRUNC(C890/12,2)</f>
        <v>3962.84</v>
      </c>
      <c r="E890" s="176" t="n">
        <f aca="false">TRUNC(D890*$P$3,2)</f>
        <v>439.87</v>
      </c>
      <c r="F890" s="177" t="n">
        <f aca="false">TRUNC(IF(A890&lt;=$A$270,$D$270*$P$5,D890*$P$5),2)</f>
        <v>118.88</v>
      </c>
      <c r="G890" s="178" t="n">
        <f aca="false">TRUNC(IF(A890&lt;=$A$270,$D$270*$P$6,D890*$P$6),2)</f>
        <v>39.62</v>
      </c>
      <c r="H890" s="177" t="n">
        <f aca="false">TRUNC($P$9,2)</f>
        <v>2.29</v>
      </c>
      <c r="I890" s="177" t="n">
        <f aca="false">TRUNC(IF(A890&lt;$A$427,$D$427*$R$10+$P$10,IF(A890&gt;$A$782,$D$782*$R$10+$P$10,D890*$R$10+$P$10)),2)</f>
        <v>117.29</v>
      </c>
      <c r="J890" s="174" t="n">
        <f aca="false">TRUNC(IF(A890&lt;$A$427,($D$427*$R$11)+$P$11,IF(A890&gt;$A$782,$D$782*$R$11+$P$11,D890*$R$11+$P$11)),2)</f>
        <v>299.57</v>
      </c>
      <c r="K890" s="176" t="n">
        <f aca="false">TRUNC(IF(A890&lt;$A$427,$D$427*$R$12+$P$12,IF(A890&gt;$A$782,$D$782*$R$12+$P$12,D890*$R$12+$P$12)),2)</f>
        <v>217.82</v>
      </c>
      <c r="L890" s="179" t="n">
        <f aca="false">B890</f>
        <v>987</v>
      </c>
      <c r="M890" s="180" t="n">
        <f aca="false">A890</f>
        <v>805</v>
      </c>
      <c r="N890" s="181" t="n">
        <f aca="false">B890</f>
        <v>987</v>
      </c>
      <c r="O890" s="182" t="n">
        <f aca="false">A890</f>
        <v>805</v>
      </c>
      <c r="P890" s="24"/>
      <c r="Q890" s="196"/>
      <c r="R890" s="197"/>
      <c r="U890" s="171"/>
    </row>
    <row r="891" customFormat="false" ht="15.75" hidden="false" customHeight="true" outlineLevel="0" collapsed="false">
      <c r="A891" s="156" t="n">
        <v>805</v>
      </c>
      <c r="B891" s="157" t="n">
        <v>988</v>
      </c>
      <c r="C891" s="158" t="n">
        <f aca="false">ROUND($P$1*A891,2)</f>
        <v>47554.09</v>
      </c>
      <c r="D891" s="159" t="n">
        <f aca="false">TRUNC(C891/12,2)</f>
        <v>3962.84</v>
      </c>
      <c r="E891" s="160" t="n">
        <f aca="false">TRUNC(D891*$P$3,2)</f>
        <v>439.87</v>
      </c>
      <c r="F891" s="161" t="n">
        <f aca="false">TRUNC(IF(A891&lt;=$A$270,$D$270*$P$5,D891*$P$5),2)</f>
        <v>118.88</v>
      </c>
      <c r="G891" s="162" t="n">
        <f aca="false">TRUNC(IF(A891&lt;=$A$270,$D$270*$P$6,D891*$P$6),2)</f>
        <v>39.62</v>
      </c>
      <c r="H891" s="161" t="n">
        <f aca="false">TRUNC($P$9,2)</f>
        <v>2.29</v>
      </c>
      <c r="I891" s="161" t="n">
        <f aca="false">TRUNC(IF(A891&lt;$A$427,$D$427*$R$10+$P$10,IF(A891&gt;$A$782,$D$782*$R$10+$P$10,D891*$R$10+$P$10)),2)</f>
        <v>117.29</v>
      </c>
      <c r="J891" s="158" t="n">
        <f aca="false">TRUNC(IF(A891&lt;$A$427,($D$427*$R$11)+$P$11,IF(A891&gt;$A$782,$D$782*$R$11+$P$11,D891*$R$11+$P$11)),2)</f>
        <v>299.57</v>
      </c>
      <c r="K891" s="160" t="n">
        <f aca="false">TRUNC(IF(A891&lt;$A$427,$D$427*$R$12+$P$12,IF(A891&gt;$A$782,$D$782*$R$12+$P$12,D891*$R$12+$P$12)),2)</f>
        <v>217.82</v>
      </c>
      <c r="L891" s="163" t="n">
        <f aca="false">B891</f>
        <v>988</v>
      </c>
      <c r="M891" s="164" t="n">
        <f aca="false">A891</f>
        <v>805</v>
      </c>
      <c r="N891" s="165" t="n">
        <f aca="false">B891</f>
        <v>988</v>
      </c>
      <c r="O891" s="166" t="n">
        <f aca="false">A891</f>
        <v>805</v>
      </c>
      <c r="P891" s="24"/>
      <c r="Q891" s="25"/>
      <c r="R891" s="197"/>
      <c r="U891" s="171"/>
    </row>
    <row r="892" customFormat="false" ht="15.75" hidden="false" customHeight="true" outlineLevel="0" collapsed="false">
      <c r="A892" s="172" t="n">
        <v>806</v>
      </c>
      <c r="B892" s="173" t="n">
        <v>989</v>
      </c>
      <c r="C892" s="174" t="n">
        <f aca="false">ROUND($P$1*A892,2)</f>
        <v>47613.16</v>
      </c>
      <c r="D892" s="175" t="n">
        <f aca="false">TRUNC(C892/12,2)</f>
        <v>3967.76</v>
      </c>
      <c r="E892" s="176" t="n">
        <f aca="false">TRUNC(D892*$P$3,2)</f>
        <v>440.42</v>
      </c>
      <c r="F892" s="177" t="n">
        <f aca="false">TRUNC(IF(A892&lt;=$A$270,$D$270*$P$5,D892*$P$5),2)</f>
        <v>119.03</v>
      </c>
      <c r="G892" s="178" t="n">
        <f aca="false">TRUNC(IF(A892&lt;=$A$270,$D$270*$P$6,D892*$P$6),2)</f>
        <v>39.67</v>
      </c>
      <c r="H892" s="177" t="n">
        <f aca="false">TRUNC($P$9,2)</f>
        <v>2.29</v>
      </c>
      <c r="I892" s="177" t="n">
        <f aca="false">TRUNC(IF(A892&lt;$A$427,$D$427*$R$10+$P$10,IF(A892&gt;$A$782,$D$782*$R$10+$P$10,D892*$R$10+$P$10)),2)</f>
        <v>117.29</v>
      </c>
      <c r="J892" s="174" t="n">
        <f aca="false">TRUNC(IF(A892&lt;$A$427,($D$427*$R$11)+$P$11,IF(A892&gt;$A$782,$D$782*$R$11+$P$11,D892*$R$11+$P$11)),2)</f>
        <v>299.57</v>
      </c>
      <c r="K892" s="176" t="n">
        <f aca="false">TRUNC(IF(A892&lt;$A$427,$D$427*$R$12+$P$12,IF(A892&gt;$A$782,$D$782*$R$12+$P$12,D892*$R$12+$P$12)),2)</f>
        <v>217.82</v>
      </c>
      <c r="L892" s="179" t="n">
        <f aca="false">B892</f>
        <v>989</v>
      </c>
      <c r="M892" s="180" t="n">
        <f aca="false">A892</f>
        <v>806</v>
      </c>
      <c r="N892" s="181" t="n">
        <f aca="false">B892</f>
        <v>989</v>
      </c>
      <c r="O892" s="182" t="n">
        <f aca="false">A892</f>
        <v>806</v>
      </c>
      <c r="P892" s="24"/>
      <c r="Q892" s="199"/>
      <c r="R892" s="197"/>
      <c r="U892" s="171"/>
    </row>
    <row r="893" customFormat="false" ht="15.75" hidden="false" customHeight="true" outlineLevel="0" collapsed="false">
      <c r="A893" s="156" t="n">
        <v>807</v>
      </c>
      <c r="B893" s="157" t="n">
        <v>990</v>
      </c>
      <c r="C893" s="158" t="n">
        <f aca="false">ROUND($P$1*A893,2)</f>
        <v>47672.23</v>
      </c>
      <c r="D893" s="159" t="n">
        <f aca="false">TRUNC(C893/12,2)</f>
        <v>3972.68</v>
      </c>
      <c r="E893" s="160" t="n">
        <f aca="false">TRUNC(D893*$P$3,2)</f>
        <v>440.96</v>
      </c>
      <c r="F893" s="161" t="n">
        <f aca="false">TRUNC(IF(A893&lt;=$A$270,$D$270*$P$5,D893*$P$5),2)</f>
        <v>119.18</v>
      </c>
      <c r="G893" s="162" t="n">
        <f aca="false">TRUNC(IF(A893&lt;=$A$270,$D$270*$P$6,D893*$P$6),2)</f>
        <v>39.72</v>
      </c>
      <c r="H893" s="161" t="n">
        <f aca="false">TRUNC($P$9,2)</f>
        <v>2.29</v>
      </c>
      <c r="I893" s="161" t="n">
        <f aca="false">TRUNC(IF(A893&lt;$A$427,$D$427*$R$10+$P$10,IF(A893&gt;$A$782,$D$782*$R$10+$P$10,D893*$R$10+$P$10)),2)</f>
        <v>117.29</v>
      </c>
      <c r="J893" s="158" t="n">
        <f aca="false">TRUNC(IF(A893&lt;$A$427,($D$427*$R$11)+$P$11,IF(A893&gt;$A$782,$D$782*$R$11+$P$11,D893*$R$11+$P$11)),2)</f>
        <v>299.57</v>
      </c>
      <c r="K893" s="160" t="n">
        <f aca="false">TRUNC(IF(A893&lt;$A$427,$D$427*$R$12+$P$12,IF(A893&gt;$A$782,$D$782*$R$12+$P$12,D893*$R$12+$P$12)),2)</f>
        <v>217.82</v>
      </c>
      <c r="L893" s="163" t="n">
        <f aca="false">B893</f>
        <v>990</v>
      </c>
      <c r="M893" s="164" t="n">
        <f aca="false">A893</f>
        <v>807</v>
      </c>
      <c r="N893" s="165" t="n">
        <f aca="false">B893</f>
        <v>990</v>
      </c>
      <c r="O893" s="166" t="n">
        <f aca="false">A893</f>
        <v>807</v>
      </c>
      <c r="P893" s="24"/>
      <c r="Q893" s="196"/>
      <c r="R893" s="197"/>
      <c r="U893" s="171"/>
    </row>
    <row r="894" customFormat="false" ht="15.75" hidden="false" customHeight="true" outlineLevel="0" collapsed="false">
      <c r="A894" s="172" t="n">
        <v>808</v>
      </c>
      <c r="B894" s="173" t="n">
        <v>991</v>
      </c>
      <c r="C894" s="174" t="n">
        <f aca="false">ROUND($P$1*A894,2)</f>
        <v>47731.31</v>
      </c>
      <c r="D894" s="175" t="n">
        <f aca="false">TRUNC(C894/12,2)</f>
        <v>3977.6</v>
      </c>
      <c r="E894" s="176" t="n">
        <f aca="false">TRUNC(D894*$P$3,2)</f>
        <v>441.51</v>
      </c>
      <c r="F894" s="177" t="n">
        <f aca="false">TRUNC(IF(A894&lt;=$A$270,$D$270*$P$5,D894*$P$5),2)</f>
        <v>119.32</v>
      </c>
      <c r="G894" s="178" t="n">
        <f aca="false">TRUNC(IF(A894&lt;=$A$270,$D$270*$P$6,D894*$P$6),2)</f>
        <v>39.77</v>
      </c>
      <c r="H894" s="177" t="n">
        <f aca="false">TRUNC($P$9,2)</f>
        <v>2.29</v>
      </c>
      <c r="I894" s="177" t="n">
        <f aca="false">TRUNC(IF(A894&lt;$A$427,$D$427*$R$10+$P$10,IF(A894&gt;$A$782,$D$782*$R$10+$P$10,D894*$R$10+$P$10)),2)</f>
        <v>117.29</v>
      </c>
      <c r="J894" s="174" t="n">
        <f aca="false">TRUNC(IF(A894&lt;$A$427,($D$427*$R$11)+$P$11,IF(A894&gt;$A$782,$D$782*$R$11+$P$11,D894*$R$11+$P$11)),2)</f>
        <v>299.57</v>
      </c>
      <c r="K894" s="176" t="n">
        <f aca="false">TRUNC(IF(A894&lt;$A$427,$D$427*$R$12+$P$12,IF(A894&gt;$A$782,$D$782*$R$12+$P$12,D894*$R$12+$P$12)),2)</f>
        <v>217.82</v>
      </c>
      <c r="L894" s="179" t="n">
        <f aca="false">B894</f>
        <v>991</v>
      </c>
      <c r="M894" s="180" t="n">
        <f aca="false">A894</f>
        <v>808</v>
      </c>
      <c r="N894" s="181" t="n">
        <f aca="false">B894</f>
        <v>991</v>
      </c>
      <c r="O894" s="182" t="n">
        <f aca="false">A894</f>
        <v>808</v>
      </c>
      <c r="P894" s="24"/>
      <c r="Q894" s="196"/>
      <c r="R894" s="197"/>
      <c r="U894" s="171"/>
    </row>
    <row r="895" customFormat="false" ht="15.75" hidden="false" customHeight="true" outlineLevel="0" collapsed="false">
      <c r="A895" s="156" t="n">
        <v>809</v>
      </c>
      <c r="B895" s="157" t="n">
        <v>992</v>
      </c>
      <c r="C895" s="158" t="n">
        <f aca="false">ROUND($P$1*A895,2)</f>
        <v>47790.38</v>
      </c>
      <c r="D895" s="159" t="n">
        <f aca="false">TRUNC(C895/12,2)</f>
        <v>3982.53</v>
      </c>
      <c r="E895" s="160" t="n">
        <f aca="false">TRUNC(D895*$P$3,2)</f>
        <v>442.06</v>
      </c>
      <c r="F895" s="161" t="n">
        <f aca="false">TRUNC(IF(A895&lt;=$A$270,$D$270*$P$5,D895*$P$5),2)</f>
        <v>119.47</v>
      </c>
      <c r="G895" s="162" t="n">
        <f aca="false">TRUNC(IF(A895&lt;=$A$270,$D$270*$P$6,D895*$P$6),2)</f>
        <v>39.82</v>
      </c>
      <c r="H895" s="161" t="n">
        <f aca="false">TRUNC($P$9,2)</f>
        <v>2.29</v>
      </c>
      <c r="I895" s="161" t="n">
        <f aca="false">TRUNC(IF(A895&lt;$A$427,$D$427*$R$10+$P$10,IF(A895&gt;$A$782,$D$782*$R$10+$P$10,D895*$R$10+$P$10)),2)</f>
        <v>117.29</v>
      </c>
      <c r="J895" s="158" t="n">
        <f aca="false">TRUNC(IF(A895&lt;$A$427,($D$427*$R$11)+$P$11,IF(A895&gt;$A$782,$D$782*$R$11+$P$11,D895*$R$11+$P$11)),2)</f>
        <v>299.57</v>
      </c>
      <c r="K895" s="160" t="n">
        <f aca="false">TRUNC(IF(A895&lt;$A$427,$D$427*$R$12+$P$12,IF(A895&gt;$A$782,$D$782*$R$12+$P$12,D895*$R$12+$P$12)),2)</f>
        <v>217.82</v>
      </c>
      <c r="L895" s="163" t="n">
        <f aca="false">B895</f>
        <v>992</v>
      </c>
      <c r="M895" s="164" t="n">
        <f aca="false">A895</f>
        <v>809</v>
      </c>
      <c r="N895" s="165" t="n">
        <f aca="false">B895</f>
        <v>992</v>
      </c>
      <c r="O895" s="166" t="n">
        <f aca="false">A895</f>
        <v>809</v>
      </c>
      <c r="P895" s="24"/>
      <c r="Q895" s="196"/>
      <c r="R895" s="198"/>
      <c r="U895" s="171"/>
    </row>
    <row r="896" customFormat="false" ht="15.75" hidden="false" customHeight="true" outlineLevel="0" collapsed="false">
      <c r="A896" s="172" t="n">
        <v>809</v>
      </c>
      <c r="B896" s="173" t="n">
        <v>993</v>
      </c>
      <c r="C896" s="174" t="n">
        <f aca="false">ROUND($P$1*A896,2)</f>
        <v>47790.38</v>
      </c>
      <c r="D896" s="175" t="n">
        <f aca="false">TRUNC(C896/12,2)</f>
        <v>3982.53</v>
      </c>
      <c r="E896" s="176" t="n">
        <f aca="false">TRUNC(D896*$P$3,2)</f>
        <v>442.06</v>
      </c>
      <c r="F896" s="177" t="n">
        <f aca="false">TRUNC(IF(A896&lt;=$A$270,$D$270*$P$5,D896*$P$5),2)</f>
        <v>119.47</v>
      </c>
      <c r="G896" s="178" t="n">
        <f aca="false">TRUNC(IF(A896&lt;=$A$270,$D$270*$P$6,D896*$P$6),2)</f>
        <v>39.82</v>
      </c>
      <c r="H896" s="177" t="n">
        <f aca="false">TRUNC($P$9,2)</f>
        <v>2.29</v>
      </c>
      <c r="I896" s="177" t="n">
        <f aca="false">TRUNC(IF(A896&lt;$A$427,$D$427*$R$10+$P$10,IF(A896&gt;$A$782,$D$782*$R$10+$P$10,D896*$R$10+$P$10)),2)</f>
        <v>117.29</v>
      </c>
      <c r="J896" s="174" t="n">
        <f aca="false">TRUNC(IF(A896&lt;$A$427,($D$427*$R$11)+$P$11,IF(A896&gt;$A$782,$D$782*$R$11+$P$11,D896*$R$11+$P$11)),2)</f>
        <v>299.57</v>
      </c>
      <c r="K896" s="176" t="n">
        <f aca="false">TRUNC(IF(A896&lt;$A$427,$D$427*$R$12+$P$12,IF(A896&gt;$A$782,$D$782*$R$12+$P$12,D896*$R$12+$P$12)),2)</f>
        <v>217.82</v>
      </c>
      <c r="L896" s="179" t="n">
        <f aca="false">B896</f>
        <v>993</v>
      </c>
      <c r="M896" s="180" t="n">
        <f aca="false">A896</f>
        <v>809</v>
      </c>
      <c r="N896" s="181" t="n">
        <f aca="false">B896</f>
        <v>993</v>
      </c>
      <c r="O896" s="182" t="n">
        <f aca="false">A896</f>
        <v>809</v>
      </c>
      <c r="P896" s="24"/>
      <c r="Q896" s="196"/>
      <c r="R896" s="197"/>
      <c r="U896" s="171"/>
    </row>
    <row r="897" customFormat="false" ht="15.75" hidden="false" customHeight="true" outlineLevel="0" collapsed="false">
      <c r="A897" s="156" t="n">
        <v>810</v>
      </c>
      <c r="B897" s="157" t="n">
        <v>994</v>
      </c>
      <c r="C897" s="158" t="n">
        <f aca="false">ROUND($P$1*A897,2)</f>
        <v>47849.45</v>
      </c>
      <c r="D897" s="159" t="n">
        <f aca="false">TRUNC(C897/12,2)</f>
        <v>3987.45</v>
      </c>
      <c r="E897" s="160" t="n">
        <f aca="false">TRUNC(D897*$P$3,2)</f>
        <v>442.6</v>
      </c>
      <c r="F897" s="161" t="n">
        <f aca="false">TRUNC(IF(A897&lt;=$A$270,$D$270*$P$5,D897*$P$5),2)</f>
        <v>119.62</v>
      </c>
      <c r="G897" s="162" t="n">
        <f aca="false">TRUNC(IF(A897&lt;=$A$270,$D$270*$P$6,D897*$P$6),2)</f>
        <v>39.87</v>
      </c>
      <c r="H897" s="161" t="n">
        <f aca="false">TRUNC($P$9,2)</f>
        <v>2.29</v>
      </c>
      <c r="I897" s="161" t="n">
        <f aca="false">TRUNC(IF(A897&lt;$A$427,$D$427*$R$10+$P$10,IF(A897&gt;$A$782,$D$782*$R$10+$P$10,D897*$R$10+$P$10)),2)</f>
        <v>117.29</v>
      </c>
      <c r="J897" s="158" t="n">
        <f aca="false">TRUNC(IF(A897&lt;$A$427,($D$427*$R$11)+$P$11,IF(A897&gt;$A$782,$D$782*$R$11+$P$11,D897*$R$11+$P$11)),2)</f>
        <v>299.57</v>
      </c>
      <c r="K897" s="160" t="n">
        <f aca="false">TRUNC(IF(A897&lt;$A$427,$D$427*$R$12+$P$12,IF(A897&gt;$A$782,$D$782*$R$12+$P$12,D897*$R$12+$P$12)),2)</f>
        <v>217.82</v>
      </c>
      <c r="L897" s="163" t="n">
        <f aca="false">B897</f>
        <v>994</v>
      </c>
      <c r="M897" s="164" t="n">
        <f aca="false">A897</f>
        <v>810</v>
      </c>
      <c r="N897" s="165" t="n">
        <f aca="false">B897</f>
        <v>994</v>
      </c>
      <c r="O897" s="166" t="n">
        <f aca="false">A897</f>
        <v>810</v>
      </c>
      <c r="P897" s="24"/>
      <c r="Q897" s="196"/>
      <c r="R897" s="197"/>
      <c r="U897" s="171"/>
    </row>
    <row r="898" customFormat="false" ht="15.75" hidden="false" customHeight="true" outlineLevel="0" collapsed="false">
      <c r="A898" s="172" t="n">
        <v>811</v>
      </c>
      <c r="B898" s="173" t="n">
        <v>995</v>
      </c>
      <c r="C898" s="174" t="n">
        <f aca="false">ROUND($P$1*A898,2)</f>
        <v>47908.53</v>
      </c>
      <c r="D898" s="175" t="n">
        <f aca="false">TRUNC(C898/12,2)</f>
        <v>3992.37</v>
      </c>
      <c r="E898" s="176" t="n">
        <f aca="false">TRUNC(D898*$P$3,2)</f>
        <v>443.15</v>
      </c>
      <c r="F898" s="177" t="n">
        <f aca="false">TRUNC(IF(A898&lt;=$A$270,$D$270*$P$5,D898*$P$5),2)</f>
        <v>119.77</v>
      </c>
      <c r="G898" s="178" t="n">
        <f aca="false">TRUNC(IF(A898&lt;=$A$270,$D$270*$P$6,D898*$P$6),2)</f>
        <v>39.92</v>
      </c>
      <c r="H898" s="177" t="n">
        <f aca="false">TRUNC($P$9,2)</f>
        <v>2.29</v>
      </c>
      <c r="I898" s="177" t="n">
        <f aca="false">TRUNC(IF(A898&lt;$A$427,$D$427*$R$10+$P$10,IF(A898&gt;$A$782,$D$782*$R$10+$P$10,D898*$R$10+$P$10)),2)</f>
        <v>117.29</v>
      </c>
      <c r="J898" s="174" t="n">
        <f aca="false">TRUNC(IF(A898&lt;$A$427,($D$427*$R$11)+$P$11,IF(A898&gt;$A$782,$D$782*$R$11+$P$11,D898*$R$11+$P$11)),2)</f>
        <v>299.57</v>
      </c>
      <c r="K898" s="176" t="n">
        <f aca="false">TRUNC(IF(A898&lt;$A$427,$D$427*$R$12+$P$12,IF(A898&gt;$A$782,$D$782*$R$12+$P$12,D898*$R$12+$P$12)),2)</f>
        <v>217.82</v>
      </c>
      <c r="L898" s="179" t="n">
        <f aca="false">B898</f>
        <v>995</v>
      </c>
      <c r="M898" s="180" t="n">
        <f aca="false">A898</f>
        <v>811</v>
      </c>
      <c r="N898" s="181" t="n">
        <f aca="false">B898</f>
        <v>995</v>
      </c>
      <c r="O898" s="182" t="n">
        <f aca="false">A898</f>
        <v>811</v>
      </c>
      <c r="P898" s="24"/>
      <c r="Q898" s="196"/>
      <c r="R898" s="197"/>
      <c r="U898" s="171"/>
    </row>
    <row r="899" customFormat="false" ht="15.75" hidden="false" customHeight="true" outlineLevel="0" collapsed="false">
      <c r="A899" s="156" t="n">
        <v>812</v>
      </c>
      <c r="B899" s="157" t="n">
        <v>996</v>
      </c>
      <c r="C899" s="158" t="n">
        <f aca="false">ROUND($P$1*A899,2)</f>
        <v>47967.6</v>
      </c>
      <c r="D899" s="159" t="n">
        <f aca="false">TRUNC(C899/12,2)</f>
        <v>3997.3</v>
      </c>
      <c r="E899" s="160" t="n">
        <f aca="false">TRUNC(D899*$P$3,2)</f>
        <v>443.7</v>
      </c>
      <c r="F899" s="161" t="n">
        <f aca="false">TRUNC(IF(A899&lt;=$A$270,$D$270*$P$5,D899*$P$5),2)</f>
        <v>119.91</v>
      </c>
      <c r="G899" s="162" t="n">
        <f aca="false">TRUNC(IF(A899&lt;=$A$270,$D$270*$P$6,D899*$P$6),2)</f>
        <v>39.97</v>
      </c>
      <c r="H899" s="161" t="n">
        <f aca="false">TRUNC($P$9,2)</f>
        <v>2.29</v>
      </c>
      <c r="I899" s="161" t="n">
        <f aca="false">TRUNC(IF(A899&lt;$A$427,$D$427*$R$10+$P$10,IF(A899&gt;$A$782,$D$782*$R$10+$P$10,D899*$R$10+$P$10)),2)</f>
        <v>117.29</v>
      </c>
      <c r="J899" s="158" t="n">
        <f aca="false">TRUNC(IF(A899&lt;$A$427,($D$427*$R$11)+$P$11,IF(A899&gt;$A$782,$D$782*$R$11+$P$11,D899*$R$11+$P$11)),2)</f>
        <v>299.57</v>
      </c>
      <c r="K899" s="160" t="n">
        <f aca="false">TRUNC(IF(A899&lt;$A$427,$D$427*$R$12+$P$12,IF(A899&gt;$A$782,$D$782*$R$12+$P$12,D899*$R$12+$P$12)),2)</f>
        <v>217.82</v>
      </c>
      <c r="L899" s="163" t="n">
        <f aca="false">B899</f>
        <v>996</v>
      </c>
      <c r="M899" s="164" t="n">
        <f aca="false">A899</f>
        <v>812</v>
      </c>
      <c r="N899" s="165" t="n">
        <f aca="false">B899</f>
        <v>996</v>
      </c>
      <c r="O899" s="166" t="n">
        <f aca="false">A899</f>
        <v>812</v>
      </c>
      <c r="P899" s="24"/>
      <c r="Q899" s="196"/>
      <c r="R899" s="197"/>
      <c r="U899" s="171"/>
    </row>
    <row r="900" customFormat="false" ht="15.75" hidden="false" customHeight="true" outlineLevel="0" collapsed="false">
      <c r="A900" s="172" t="n">
        <v>812</v>
      </c>
      <c r="B900" s="173" t="n">
        <v>997</v>
      </c>
      <c r="C900" s="174" t="n">
        <f aca="false">ROUND($P$1*A900,2)</f>
        <v>47967.6</v>
      </c>
      <c r="D900" s="175" t="n">
        <f aca="false">TRUNC(C900/12,2)</f>
        <v>3997.3</v>
      </c>
      <c r="E900" s="176" t="n">
        <f aca="false">TRUNC(D900*$P$3,2)</f>
        <v>443.7</v>
      </c>
      <c r="F900" s="177" t="n">
        <f aca="false">TRUNC(IF(A900&lt;=$A$270,$D$270*$P$5,D900*$P$5),2)</f>
        <v>119.91</v>
      </c>
      <c r="G900" s="178" t="n">
        <f aca="false">TRUNC(IF(A900&lt;=$A$270,$D$270*$P$6,D900*$P$6),2)</f>
        <v>39.97</v>
      </c>
      <c r="H900" s="177" t="n">
        <f aca="false">TRUNC($P$9,2)</f>
        <v>2.29</v>
      </c>
      <c r="I900" s="177" t="n">
        <f aca="false">TRUNC(IF(A900&lt;$A$427,$D$427*$R$10+$P$10,IF(A900&gt;$A$782,$D$782*$R$10+$P$10,D900*$R$10+$P$10)),2)</f>
        <v>117.29</v>
      </c>
      <c r="J900" s="174" t="n">
        <f aca="false">TRUNC(IF(A900&lt;$A$427,($D$427*$R$11)+$P$11,IF(A900&gt;$A$782,$D$782*$R$11+$P$11,D900*$R$11+$P$11)),2)</f>
        <v>299.57</v>
      </c>
      <c r="K900" s="176" t="n">
        <f aca="false">TRUNC(IF(A900&lt;$A$427,$D$427*$R$12+$P$12,IF(A900&gt;$A$782,$D$782*$R$12+$P$12,D900*$R$12+$P$12)),2)</f>
        <v>217.82</v>
      </c>
      <c r="L900" s="179" t="n">
        <f aca="false">B900</f>
        <v>997</v>
      </c>
      <c r="M900" s="180" t="n">
        <f aca="false">A900</f>
        <v>812</v>
      </c>
      <c r="N900" s="181" t="n">
        <f aca="false">B900</f>
        <v>997</v>
      </c>
      <c r="O900" s="182" t="n">
        <f aca="false">A900</f>
        <v>812</v>
      </c>
      <c r="P900" s="24"/>
      <c r="Q900" s="196"/>
      <c r="R900" s="197"/>
      <c r="U900" s="171"/>
    </row>
    <row r="901" customFormat="false" ht="15.75" hidden="false" customHeight="true" outlineLevel="0" collapsed="false">
      <c r="A901" s="156" t="n">
        <v>813</v>
      </c>
      <c r="B901" s="157" t="n">
        <v>998</v>
      </c>
      <c r="C901" s="158" t="n">
        <f aca="false">ROUND($P$1*A901,2)</f>
        <v>48026.67</v>
      </c>
      <c r="D901" s="159" t="n">
        <f aca="false">TRUNC(C901/12,2)</f>
        <v>4002.22</v>
      </c>
      <c r="E901" s="160" t="n">
        <f aca="false">TRUNC(D901*$P$3,2)</f>
        <v>444.24</v>
      </c>
      <c r="F901" s="161" t="n">
        <f aca="false">TRUNC(IF(A901&lt;=$A$270,$D$270*$P$5,D901*$P$5),2)</f>
        <v>120.06</v>
      </c>
      <c r="G901" s="162" t="n">
        <f aca="false">TRUNC(IF(A901&lt;=$A$270,$D$270*$P$6,D901*$P$6),2)</f>
        <v>40.02</v>
      </c>
      <c r="H901" s="161" t="n">
        <f aca="false">TRUNC($P$9,2)</f>
        <v>2.29</v>
      </c>
      <c r="I901" s="161" t="n">
        <f aca="false">TRUNC(IF(A901&lt;$A$427,$D$427*$R$10+$P$10,IF(A901&gt;$A$782,$D$782*$R$10+$P$10,D901*$R$10+$P$10)),2)</f>
        <v>117.29</v>
      </c>
      <c r="J901" s="158" t="n">
        <f aca="false">TRUNC(IF(A901&lt;$A$427,($D$427*$R$11)+$P$11,IF(A901&gt;$A$782,$D$782*$R$11+$P$11,D901*$R$11+$P$11)),2)</f>
        <v>299.57</v>
      </c>
      <c r="K901" s="160" t="n">
        <f aca="false">TRUNC(IF(A901&lt;$A$427,$D$427*$R$12+$P$12,IF(A901&gt;$A$782,$D$782*$R$12+$P$12,D901*$R$12+$P$12)),2)</f>
        <v>217.82</v>
      </c>
      <c r="L901" s="163" t="n">
        <f aca="false">B901</f>
        <v>998</v>
      </c>
      <c r="M901" s="164" t="n">
        <f aca="false">A901</f>
        <v>813</v>
      </c>
      <c r="N901" s="165" t="n">
        <f aca="false">B901</f>
        <v>998</v>
      </c>
      <c r="O901" s="166" t="n">
        <f aca="false">A901</f>
        <v>813</v>
      </c>
      <c r="P901" s="24"/>
      <c r="Q901" s="196"/>
      <c r="R901" s="197"/>
      <c r="U901" s="171"/>
    </row>
    <row r="902" customFormat="false" ht="15.75" hidden="false" customHeight="true" outlineLevel="0" collapsed="false">
      <c r="A902" s="172" t="n">
        <v>813</v>
      </c>
      <c r="B902" s="173" t="n">
        <v>999</v>
      </c>
      <c r="C902" s="174" t="n">
        <f aca="false">ROUND($P$1*A902,2)</f>
        <v>48026.67</v>
      </c>
      <c r="D902" s="175" t="n">
        <f aca="false">TRUNC(C902/12,2)</f>
        <v>4002.22</v>
      </c>
      <c r="E902" s="176" t="n">
        <f aca="false">TRUNC(D902*$P$3,2)</f>
        <v>444.24</v>
      </c>
      <c r="F902" s="177" t="n">
        <f aca="false">TRUNC(IF(A902&lt;=$A$270,$D$270*$P$5,D902*$P$5),2)</f>
        <v>120.06</v>
      </c>
      <c r="G902" s="178" t="n">
        <f aca="false">TRUNC(IF(A902&lt;=$A$270,$D$270*$P$6,D902*$P$6),2)</f>
        <v>40.02</v>
      </c>
      <c r="H902" s="177" t="n">
        <f aca="false">TRUNC($P$9,2)</f>
        <v>2.29</v>
      </c>
      <c r="I902" s="177" t="n">
        <f aca="false">TRUNC(IF(A902&lt;$A$427,$D$427*$R$10+$P$10,IF(A902&gt;$A$782,$D$782*$R$10+$P$10,D902*$R$10+$P$10)),2)</f>
        <v>117.29</v>
      </c>
      <c r="J902" s="174" t="n">
        <f aca="false">TRUNC(IF(A902&lt;$A$427,($D$427*$R$11)+$P$11,IF(A902&gt;$A$782,$D$782*$R$11+$P$11,D902*$R$11+$P$11)),2)</f>
        <v>299.57</v>
      </c>
      <c r="K902" s="176" t="n">
        <f aca="false">TRUNC(IF(A902&lt;$A$427,$D$427*$R$12+$P$12,IF(A902&gt;$A$782,$D$782*$R$12+$P$12,D902*$R$12+$P$12)),2)</f>
        <v>217.82</v>
      </c>
      <c r="L902" s="179" t="n">
        <f aca="false">B902</f>
        <v>999</v>
      </c>
      <c r="M902" s="180" t="n">
        <f aca="false">A902</f>
        <v>813</v>
      </c>
      <c r="N902" s="181" t="n">
        <f aca="false">B902</f>
        <v>999</v>
      </c>
      <c r="O902" s="182" t="n">
        <f aca="false">A902</f>
        <v>813</v>
      </c>
      <c r="P902" s="24"/>
      <c r="Q902" s="196"/>
      <c r="R902" s="197"/>
      <c r="U902" s="171"/>
    </row>
    <row r="903" customFormat="false" ht="15.75" hidden="false" customHeight="true" outlineLevel="0" collapsed="false">
      <c r="A903" s="156" t="n">
        <v>814</v>
      </c>
      <c r="B903" s="157" t="n">
        <v>1000</v>
      </c>
      <c r="C903" s="158" t="n">
        <f aca="false">ROUND($P$1*A903,2)</f>
        <v>48085.75</v>
      </c>
      <c r="D903" s="159" t="n">
        <f aca="false">TRUNC(C903/12,2)</f>
        <v>4007.14</v>
      </c>
      <c r="E903" s="160" t="n">
        <f aca="false">TRUNC(D903*$P$3,2)</f>
        <v>444.79</v>
      </c>
      <c r="F903" s="161" t="n">
        <f aca="false">TRUNC(IF(A903&lt;=$A$270,$D$270*$P$5,D903*$P$5),2)</f>
        <v>120.21</v>
      </c>
      <c r="G903" s="162" t="n">
        <f aca="false">TRUNC(IF(A903&lt;=$A$270,$D$270*$P$6,D903*$P$6),2)</f>
        <v>40.07</v>
      </c>
      <c r="H903" s="161" t="n">
        <f aca="false">TRUNC($P$9,2)</f>
        <v>2.29</v>
      </c>
      <c r="I903" s="161" t="n">
        <f aca="false">TRUNC(IF(A903&lt;$A$427,$D$427*$R$10+$P$10,IF(A903&gt;$A$782,$D$782*$R$10+$P$10,D903*$R$10+$P$10)),2)</f>
        <v>117.29</v>
      </c>
      <c r="J903" s="158" t="n">
        <f aca="false">TRUNC(IF(A903&lt;$A$427,($D$427*$R$11)+$P$11,IF(A903&gt;$A$782,$D$782*$R$11+$P$11,D903*$R$11+$P$11)),2)</f>
        <v>299.57</v>
      </c>
      <c r="K903" s="160" t="n">
        <f aca="false">TRUNC(IF(A903&lt;$A$427,$D$427*$R$12+$P$12,IF(A903&gt;$A$782,$D$782*$R$12+$P$12,D903*$R$12+$P$12)),2)</f>
        <v>217.82</v>
      </c>
      <c r="L903" s="163" t="n">
        <f aca="false">B903</f>
        <v>1000</v>
      </c>
      <c r="M903" s="164" t="n">
        <f aca="false">A903</f>
        <v>814</v>
      </c>
      <c r="N903" s="165" t="n">
        <f aca="false">B903</f>
        <v>1000</v>
      </c>
      <c r="O903" s="166" t="n">
        <f aca="false">A903</f>
        <v>814</v>
      </c>
      <c r="P903" s="24"/>
      <c r="Q903" s="196"/>
      <c r="R903" s="197"/>
      <c r="U903" s="171"/>
    </row>
    <row r="904" customFormat="false" ht="15.75" hidden="false" customHeight="true" outlineLevel="0" collapsed="false">
      <c r="A904" s="172" t="n">
        <v>815</v>
      </c>
      <c r="B904" s="173" t="n">
        <v>1001</v>
      </c>
      <c r="C904" s="174" t="n">
        <f aca="false">ROUND($P$1*A904,2)</f>
        <v>48144.82</v>
      </c>
      <c r="D904" s="175" t="n">
        <f aca="false">TRUNC(C904/12,2)</f>
        <v>4012.06</v>
      </c>
      <c r="E904" s="176" t="n">
        <f aca="false">TRUNC(D904*$P$3,2)</f>
        <v>445.33</v>
      </c>
      <c r="F904" s="177" t="n">
        <f aca="false">TRUNC(IF(A904&lt;=$A$270,$D$270*$P$5,D904*$P$5),2)</f>
        <v>120.36</v>
      </c>
      <c r="G904" s="178" t="n">
        <f aca="false">TRUNC(IF(A904&lt;=$A$270,$D$270*$P$6,D904*$P$6),2)</f>
        <v>40.12</v>
      </c>
      <c r="H904" s="177" t="n">
        <f aca="false">TRUNC($P$9,2)</f>
        <v>2.29</v>
      </c>
      <c r="I904" s="177" t="n">
        <f aca="false">TRUNC(IF(A904&lt;$A$427,$D$427*$R$10+$P$10,IF(A904&gt;$A$782,$D$782*$R$10+$P$10,D904*$R$10+$P$10)),2)</f>
        <v>117.29</v>
      </c>
      <c r="J904" s="174" t="n">
        <f aca="false">TRUNC(IF(A904&lt;$A$427,($D$427*$R$11)+$P$11,IF(A904&gt;$A$782,$D$782*$R$11+$P$11,D904*$R$11+$P$11)),2)</f>
        <v>299.57</v>
      </c>
      <c r="K904" s="176" t="n">
        <f aca="false">TRUNC(IF(A904&lt;$A$427,$D$427*$R$12+$P$12,IF(A904&gt;$A$782,$D$782*$R$12+$P$12,D904*$R$12+$P$12)),2)</f>
        <v>217.82</v>
      </c>
      <c r="L904" s="179" t="n">
        <f aca="false">B904</f>
        <v>1001</v>
      </c>
      <c r="M904" s="180" t="n">
        <f aca="false">A904</f>
        <v>815</v>
      </c>
      <c r="N904" s="181" t="n">
        <f aca="false">B904</f>
        <v>1001</v>
      </c>
      <c r="O904" s="182" t="n">
        <f aca="false">A904</f>
        <v>815</v>
      </c>
      <c r="P904" s="24"/>
      <c r="Q904" s="196"/>
      <c r="R904" s="197"/>
      <c r="U904" s="171"/>
    </row>
    <row r="905" customFormat="false" ht="15.75" hidden="false" customHeight="true" outlineLevel="0" collapsed="false">
      <c r="A905" s="156" t="n">
        <v>816</v>
      </c>
      <c r="B905" s="157" t="n">
        <v>1002</v>
      </c>
      <c r="C905" s="158" t="n">
        <f aca="false">ROUND($P$1*A905,2)</f>
        <v>48203.89</v>
      </c>
      <c r="D905" s="159" t="n">
        <f aca="false">TRUNC(C905/12,2)</f>
        <v>4016.99</v>
      </c>
      <c r="E905" s="160" t="n">
        <f aca="false">TRUNC(D905*$P$3,2)</f>
        <v>445.88</v>
      </c>
      <c r="F905" s="161" t="n">
        <f aca="false">TRUNC(IF(A905&lt;=$A$270,$D$270*$P$5,D905*$P$5),2)</f>
        <v>120.5</v>
      </c>
      <c r="G905" s="162" t="n">
        <f aca="false">TRUNC(IF(A905&lt;=$A$270,$D$270*$P$6,D905*$P$6),2)</f>
        <v>40.16</v>
      </c>
      <c r="H905" s="161" t="n">
        <f aca="false">TRUNC($P$9,2)</f>
        <v>2.29</v>
      </c>
      <c r="I905" s="161" t="n">
        <f aca="false">TRUNC(IF(A905&lt;$A$427,$D$427*$R$10+$P$10,IF(A905&gt;$A$782,$D$782*$R$10+$P$10,D905*$R$10+$P$10)),2)</f>
        <v>117.29</v>
      </c>
      <c r="J905" s="158" t="n">
        <f aca="false">TRUNC(IF(A905&lt;$A$427,($D$427*$R$11)+$P$11,IF(A905&gt;$A$782,$D$782*$R$11+$P$11,D905*$R$11+$P$11)),2)</f>
        <v>299.57</v>
      </c>
      <c r="K905" s="160" t="n">
        <f aca="false">TRUNC(IF(A905&lt;$A$427,$D$427*$R$12+$P$12,IF(A905&gt;$A$782,$D$782*$R$12+$P$12,D905*$R$12+$P$12)),2)</f>
        <v>217.82</v>
      </c>
      <c r="L905" s="163" t="n">
        <f aca="false">B905</f>
        <v>1002</v>
      </c>
      <c r="M905" s="164" t="n">
        <f aca="false">A905</f>
        <v>816</v>
      </c>
      <c r="N905" s="165" t="n">
        <f aca="false">B905</f>
        <v>1002</v>
      </c>
      <c r="O905" s="166" t="n">
        <f aca="false">A905</f>
        <v>816</v>
      </c>
      <c r="P905" s="24"/>
      <c r="Q905" s="196"/>
      <c r="R905" s="197"/>
      <c r="U905" s="171"/>
    </row>
    <row r="906" customFormat="false" ht="15.75" hidden="false" customHeight="true" outlineLevel="0" collapsed="false">
      <c r="A906" s="172" t="n">
        <v>816</v>
      </c>
      <c r="B906" s="173" t="n">
        <v>1003</v>
      </c>
      <c r="C906" s="174" t="n">
        <f aca="false">ROUND($P$1*A906,2)</f>
        <v>48203.89</v>
      </c>
      <c r="D906" s="175" t="n">
        <f aca="false">TRUNC(C906/12,2)</f>
        <v>4016.99</v>
      </c>
      <c r="E906" s="176" t="n">
        <f aca="false">TRUNC(D906*$P$3,2)</f>
        <v>445.88</v>
      </c>
      <c r="F906" s="177" t="n">
        <f aca="false">TRUNC(IF(A906&lt;=$A$270,$D$270*$P$5,D906*$P$5),2)</f>
        <v>120.5</v>
      </c>
      <c r="G906" s="178" t="n">
        <f aca="false">TRUNC(IF(A906&lt;=$A$270,$D$270*$P$6,D906*$P$6),2)</f>
        <v>40.16</v>
      </c>
      <c r="H906" s="177" t="n">
        <f aca="false">TRUNC($P$9,2)</f>
        <v>2.29</v>
      </c>
      <c r="I906" s="177" t="n">
        <f aca="false">TRUNC(IF(A906&lt;$A$427,$D$427*$R$10+$P$10,IF(A906&gt;$A$782,$D$782*$R$10+$P$10,D906*$R$10+$P$10)),2)</f>
        <v>117.29</v>
      </c>
      <c r="J906" s="174" t="n">
        <f aca="false">TRUNC(IF(A906&lt;$A$427,($D$427*$R$11)+$P$11,IF(A906&gt;$A$782,$D$782*$R$11+$P$11,D906*$R$11+$P$11)),2)</f>
        <v>299.57</v>
      </c>
      <c r="K906" s="176" t="n">
        <f aca="false">TRUNC(IF(A906&lt;$A$427,$D$427*$R$12+$P$12,IF(A906&gt;$A$782,$D$782*$R$12+$P$12,D906*$R$12+$P$12)),2)</f>
        <v>217.82</v>
      </c>
      <c r="L906" s="179" t="n">
        <f aca="false">B906</f>
        <v>1003</v>
      </c>
      <c r="M906" s="180" t="n">
        <f aca="false">A906</f>
        <v>816</v>
      </c>
      <c r="N906" s="181" t="n">
        <f aca="false">B906</f>
        <v>1003</v>
      </c>
      <c r="O906" s="182" t="n">
        <f aca="false">A906</f>
        <v>816</v>
      </c>
      <c r="P906" s="24"/>
      <c r="Q906" s="196"/>
      <c r="R906" s="197"/>
      <c r="U906" s="171"/>
    </row>
    <row r="907" customFormat="false" ht="15.75" hidden="false" customHeight="true" outlineLevel="0" collapsed="false">
      <c r="A907" s="156" t="n">
        <v>817</v>
      </c>
      <c r="B907" s="157" t="n">
        <v>1004</v>
      </c>
      <c r="C907" s="158" t="n">
        <f aca="false">ROUND($P$1*A907,2)</f>
        <v>48262.97</v>
      </c>
      <c r="D907" s="159" t="n">
        <f aca="false">TRUNC(C907/12,2)</f>
        <v>4021.91</v>
      </c>
      <c r="E907" s="160" t="n">
        <f aca="false">TRUNC(D907*$P$3,2)</f>
        <v>446.43</v>
      </c>
      <c r="F907" s="161" t="n">
        <f aca="false">TRUNC(IF(A907&lt;=$A$270,$D$270*$P$5,D907*$P$5),2)</f>
        <v>120.65</v>
      </c>
      <c r="G907" s="162" t="n">
        <f aca="false">TRUNC(IF(A907&lt;=$A$270,$D$270*$P$6,D907*$P$6),2)</f>
        <v>40.21</v>
      </c>
      <c r="H907" s="161" t="n">
        <f aca="false">TRUNC($P$9,2)</f>
        <v>2.29</v>
      </c>
      <c r="I907" s="161" t="n">
        <f aca="false">TRUNC(IF(A907&lt;$A$427,$D$427*$R$10+$P$10,IF(A907&gt;$A$782,$D$782*$R$10+$P$10,D907*$R$10+$P$10)),2)</f>
        <v>117.29</v>
      </c>
      <c r="J907" s="158" t="n">
        <f aca="false">TRUNC(IF(A907&lt;$A$427,($D$427*$R$11)+$P$11,IF(A907&gt;$A$782,$D$782*$R$11+$P$11,D907*$R$11+$P$11)),2)</f>
        <v>299.57</v>
      </c>
      <c r="K907" s="160" t="n">
        <f aca="false">TRUNC(IF(A907&lt;$A$427,$D$427*$R$12+$P$12,IF(A907&gt;$A$782,$D$782*$R$12+$P$12,D907*$R$12+$P$12)),2)</f>
        <v>217.82</v>
      </c>
      <c r="L907" s="163" t="n">
        <f aca="false">B907</f>
        <v>1004</v>
      </c>
      <c r="M907" s="164" t="n">
        <f aca="false">A907</f>
        <v>817</v>
      </c>
      <c r="N907" s="165" t="n">
        <f aca="false">B907</f>
        <v>1004</v>
      </c>
      <c r="O907" s="166" t="n">
        <f aca="false">A907</f>
        <v>817</v>
      </c>
      <c r="P907" s="24"/>
      <c r="Q907" s="196"/>
      <c r="R907" s="197"/>
      <c r="U907" s="171"/>
    </row>
    <row r="908" customFormat="false" ht="15.75" hidden="false" customHeight="true" outlineLevel="0" collapsed="false">
      <c r="A908" s="172" t="n">
        <v>818</v>
      </c>
      <c r="B908" s="173" t="n">
        <v>1005</v>
      </c>
      <c r="C908" s="174" t="n">
        <f aca="false">ROUND($P$1*A908,2)</f>
        <v>48322.04</v>
      </c>
      <c r="D908" s="175" t="n">
        <f aca="false">TRUNC(C908/12,2)</f>
        <v>4026.83</v>
      </c>
      <c r="E908" s="176" t="n">
        <f aca="false">TRUNC(D908*$P$3,2)</f>
        <v>446.97</v>
      </c>
      <c r="F908" s="177" t="n">
        <f aca="false">TRUNC(IF(A908&lt;=$A$270,$D$270*$P$5,D908*$P$5),2)</f>
        <v>120.8</v>
      </c>
      <c r="G908" s="178" t="n">
        <f aca="false">TRUNC(IF(A908&lt;=$A$270,$D$270*$P$6,D908*$P$6),2)</f>
        <v>40.26</v>
      </c>
      <c r="H908" s="177" t="n">
        <f aca="false">TRUNC($P$9,2)</f>
        <v>2.29</v>
      </c>
      <c r="I908" s="177" t="n">
        <f aca="false">TRUNC(IF(A908&lt;$A$427,$D$427*$R$10+$P$10,IF(A908&gt;$A$782,$D$782*$R$10+$P$10,D908*$R$10+$P$10)),2)</f>
        <v>117.29</v>
      </c>
      <c r="J908" s="174" t="n">
        <f aca="false">TRUNC(IF(A908&lt;$A$427,($D$427*$R$11)+$P$11,IF(A908&gt;$A$782,$D$782*$R$11+$P$11,D908*$R$11+$P$11)),2)</f>
        <v>299.57</v>
      </c>
      <c r="K908" s="176" t="n">
        <f aca="false">TRUNC(IF(A908&lt;$A$427,$D$427*$R$12+$P$12,IF(A908&gt;$A$782,$D$782*$R$12+$P$12,D908*$R$12+$P$12)),2)</f>
        <v>217.82</v>
      </c>
      <c r="L908" s="179" t="n">
        <f aca="false">B908</f>
        <v>1005</v>
      </c>
      <c r="M908" s="180" t="n">
        <f aca="false">A908</f>
        <v>818</v>
      </c>
      <c r="N908" s="181" t="n">
        <f aca="false">B908</f>
        <v>1005</v>
      </c>
      <c r="O908" s="182" t="n">
        <f aca="false">A908</f>
        <v>818</v>
      </c>
      <c r="P908" s="24"/>
      <c r="Q908" s="196"/>
      <c r="R908" s="197"/>
      <c r="U908" s="171"/>
    </row>
    <row r="909" customFormat="false" ht="15.75" hidden="false" customHeight="true" outlineLevel="0" collapsed="false">
      <c r="A909" s="156" t="n">
        <v>819</v>
      </c>
      <c r="B909" s="157" t="n">
        <v>1006</v>
      </c>
      <c r="C909" s="158" t="n">
        <f aca="false">ROUND($P$1*A909,2)</f>
        <v>48381.11</v>
      </c>
      <c r="D909" s="159" t="n">
        <f aca="false">TRUNC(C909/12,2)</f>
        <v>4031.75</v>
      </c>
      <c r="E909" s="160" t="n">
        <f aca="false">TRUNC(D909*$P$3,2)</f>
        <v>447.52</v>
      </c>
      <c r="F909" s="161" t="n">
        <f aca="false">TRUNC(IF(A909&lt;=$A$270,$D$270*$P$5,D909*$P$5),2)</f>
        <v>120.95</v>
      </c>
      <c r="G909" s="162" t="n">
        <f aca="false">TRUNC(IF(A909&lt;=$A$270,$D$270*$P$6,D909*$P$6),2)</f>
        <v>40.31</v>
      </c>
      <c r="H909" s="161" t="n">
        <f aca="false">TRUNC($P$9,2)</f>
        <v>2.29</v>
      </c>
      <c r="I909" s="161" t="n">
        <f aca="false">TRUNC(IF(A909&lt;$A$427,$D$427*$R$10+$P$10,IF(A909&gt;$A$782,$D$782*$R$10+$P$10,D909*$R$10+$P$10)),2)</f>
        <v>117.29</v>
      </c>
      <c r="J909" s="158" t="n">
        <f aca="false">TRUNC(IF(A909&lt;$A$427,($D$427*$R$11)+$P$11,IF(A909&gt;$A$782,$D$782*$R$11+$P$11,D909*$R$11+$P$11)),2)</f>
        <v>299.57</v>
      </c>
      <c r="K909" s="160" t="n">
        <f aca="false">TRUNC(IF(A909&lt;$A$427,$D$427*$R$12+$P$12,IF(A909&gt;$A$782,$D$782*$R$12+$P$12,D909*$R$12+$P$12)),2)</f>
        <v>217.82</v>
      </c>
      <c r="L909" s="163" t="n">
        <f aca="false">B909</f>
        <v>1006</v>
      </c>
      <c r="M909" s="164" t="n">
        <f aca="false">A909</f>
        <v>819</v>
      </c>
      <c r="N909" s="165" t="n">
        <f aca="false">B909</f>
        <v>1006</v>
      </c>
      <c r="O909" s="166" t="n">
        <f aca="false">A909</f>
        <v>819</v>
      </c>
      <c r="P909" s="24"/>
      <c r="Q909" s="196"/>
      <c r="R909" s="197"/>
      <c r="U909" s="171"/>
    </row>
    <row r="910" customFormat="false" ht="15.75" hidden="false" customHeight="true" outlineLevel="0" collapsed="false">
      <c r="A910" s="172" t="n">
        <v>819</v>
      </c>
      <c r="B910" s="173" t="n">
        <v>1007</v>
      </c>
      <c r="C910" s="174" t="n">
        <f aca="false">ROUND($P$1*A910,2)</f>
        <v>48381.11</v>
      </c>
      <c r="D910" s="175" t="n">
        <f aca="false">TRUNC(C910/12,2)</f>
        <v>4031.75</v>
      </c>
      <c r="E910" s="176" t="n">
        <f aca="false">TRUNC(D910*$P$3,2)</f>
        <v>447.52</v>
      </c>
      <c r="F910" s="177" t="n">
        <f aca="false">TRUNC(IF(A910&lt;=$A$270,$D$270*$P$5,D910*$P$5),2)</f>
        <v>120.95</v>
      </c>
      <c r="G910" s="178" t="n">
        <f aca="false">TRUNC(IF(A910&lt;=$A$270,$D$270*$P$6,D910*$P$6),2)</f>
        <v>40.31</v>
      </c>
      <c r="H910" s="177" t="n">
        <f aca="false">TRUNC($P$9,2)</f>
        <v>2.29</v>
      </c>
      <c r="I910" s="177" t="n">
        <f aca="false">TRUNC(IF(A910&lt;$A$427,$D$427*$R$10+$P$10,IF(A910&gt;$A$782,$D$782*$R$10+$P$10,D910*$R$10+$P$10)),2)</f>
        <v>117.29</v>
      </c>
      <c r="J910" s="174" t="n">
        <f aca="false">TRUNC(IF(A910&lt;$A$427,($D$427*$R$11)+$P$11,IF(A910&gt;$A$782,$D$782*$R$11+$P$11,D910*$R$11+$P$11)),2)</f>
        <v>299.57</v>
      </c>
      <c r="K910" s="176" t="n">
        <f aca="false">TRUNC(IF(A910&lt;$A$427,$D$427*$R$12+$P$12,IF(A910&gt;$A$782,$D$782*$R$12+$P$12,D910*$R$12+$P$12)),2)</f>
        <v>217.82</v>
      </c>
      <c r="L910" s="179" t="n">
        <f aca="false">B910</f>
        <v>1007</v>
      </c>
      <c r="M910" s="180" t="n">
        <f aca="false">A910</f>
        <v>819</v>
      </c>
      <c r="N910" s="181" t="n">
        <f aca="false">B910</f>
        <v>1007</v>
      </c>
      <c r="O910" s="182" t="n">
        <f aca="false">A910</f>
        <v>819</v>
      </c>
      <c r="P910" s="24"/>
      <c r="Q910" s="196"/>
      <c r="R910" s="197"/>
      <c r="U910" s="171"/>
    </row>
    <row r="911" customFormat="false" ht="15.75" hidden="false" customHeight="true" outlineLevel="0" collapsed="false">
      <c r="A911" s="156" t="n">
        <v>820</v>
      </c>
      <c r="B911" s="157" t="n">
        <v>1008</v>
      </c>
      <c r="C911" s="158" t="n">
        <f aca="false">ROUND($P$1*A911,2)</f>
        <v>48440.19</v>
      </c>
      <c r="D911" s="159" t="n">
        <f aca="false">TRUNC(C911/12,2)</f>
        <v>4036.68</v>
      </c>
      <c r="E911" s="160" t="n">
        <f aca="false">TRUNC(D911*$P$3,2)</f>
        <v>448.07</v>
      </c>
      <c r="F911" s="161" t="n">
        <f aca="false">TRUNC(IF(A911&lt;=$A$270,$D$270*$P$5,D911*$P$5),2)</f>
        <v>121.1</v>
      </c>
      <c r="G911" s="162" t="n">
        <f aca="false">TRUNC(IF(A911&lt;=$A$270,$D$270*$P$6,D911*$P$6),2)</f>
        <v>40.36</v>
      </c>
      <c r="H911" s="161" t="n">
        <f aca="false">TRUNC($P$9,2)</f>
        <v>2.29</v>
      </c>
      <c r="I911" s="161" t="n">
        <f aca="false">TRUNC(IF(A911&lt;$A$427,$D$427*$R$10+$P$10,IF(A911&gt;$A$782,$D$782*$R$10+$P$10,D911*$R$10+$P$10)),2)</f>
        <v>117.29</v>
      </c>
      <c r="J911" s="158" t="n">
        <f aca="false">TRUNC(IF(A911&lt;$A$427,($D$427*$R$11)+$P$11,IF(A911&gt;$A$782,$D$782*$R$11+$P$11,D911*$R$11+$P$11)),2)</f>
        <v>299.57</v>
      </c>
      <c r="K911" s="160" t="n">
        <f aca="false">TRUNC(IF(A911&lt;$A$427,$D$427*$R$12+$P$12,IF(A911&gt;$A$782,$D$782*$R$12+$P$12,D911*$R$12+$P$12)),2)</f>
        <v>217.82</v>
      </c>
      <c r="L911" s="163" t="n">
        <f aca="false">B911</f>
        <v>1008</v>
      </c>
      <c r="M911" s="164" t="n">
        <f aca="false">A911</f>
        <v>820</v>
      </c>
      <c r="N911" s="165" t="n">
        <f aca="false">B911</f>
        <v>1008</v>
      </c>
      <c r="O911" s="166" t="n">
        <f aca="false">A911</f>
        <v>820</v>
      </c>
      <c r="P911" s="24"/>
      <c r="Q911" s="196"/>
      <c r="R911" s="197"/>
      <c r="U911" s="171"/>
    </row>
    <row r="912" customFormat="false" ht="15.75" hidden="false" customHeight="true" outlineLevel="0" collapsed="false">
      <c r="A912" s="172" t="n">
        <v>821</v>
      </c>
      <c r="B912" s="173" t="n">
        <v>1009</v>
      </c>
      <c r="C912" s="174" t="n">
        <f aca="false">ROUND($P$1*A912,2)</f>
        <v>48499.26</v>
      </c>
      <c r="D912" s="175" t="n">
        <f aca="false">TRUNC(C912/12,2)</f>
        <v>4041.6</v>
      </c>
      <c r="E912" s="176" t="n">
        <f aca="false">TRUNC(D912*$P$3,2)</f>
        <v>448.61</v>
      </c>
      <c r="F912" s="177" t="n">
        <f aca="false">TRUNC(IF(A912&lt;=$A$270,$D$270*$P$5,D912*$P$5),2)</f>
        <v>121.24</v>
      </c>
      <c r="G912" s="178" t="n">
        <f aca="false">TRUNC(IF(A912&lt;=$A$270,$D$270*$P$6,D912*$P$6),2)</f>
        <v>40.41</v>
      </c>
      <c r="H912" s="177" t="n">
        <f aca="false">TRUNC($P$9,2)</f>
        <v>2.29</v>
      </c>
      <c r="I912" s="177" t="n">
        <f aca="false">TRUNC(IF(A912&lt;$A$427,$D$427*$R$10+$P$10,IF(A912&gt;$A$782,$D$782*$R$10+$P$10,D912*$R$10+$P$10)),2)</f>
        <v>117.29</v>
      </c>
      <c r="J912" s="174" t="n">
        <f aca="false">TRUNC(IF(A912&lt;$A$427,($D$427*$R$11)+$P$11,IF(A912&gt;$A$782,$D$782*$R$11+$P$11,D912*$R$11+$P$11)),2)</f>
        <v>299.57</v>
      </c>
      <c r="K912" s="176" t="n">
        <f aca="false">TRUNC(IF(A912&lt;$A$427,$D$427*$R$12+$P$12,IF(A912&gt;$A$782,$D$782*$R$12+$P$12,D912*$R$12+$P$12)),2)</f>
        <v>217.82</v>
      </c>
      <c r="L912" s="179" t="n">
        <f aca="false">B912</f>
        <v>1009</v>
      </c>
      <c r="M912" s="180" t="n">
        <f aca="false">A912</f>
        <v>821</v>
      </c>
      <c r="N912" s="181" t="n">
        <f aca="false">B912</f>
        <v>1009</v>
      </c>
      <c r="O912" s="182" t="n">
        <f aca="false">A912</f>
        <v>821</v>
      </c>
      <c r="P912" s="24"/>
      <c r="Q912" s="196"/>
      <c r="R912" s="197"/>
      <c r="U912" s="171"/>
    </row>
    <row r="913" customFormat="false" ht="15.75" hidden="false" customHeight="true" outlineLevel="0" collapsed="false">
      <c r="A913" s="156" t="n">
        <v>822</v>
      </c>
      <c r="B913" s="157" t="n">
        <v>1010</v>
      </c>
      <c r="C913" s="158" t="n">
        <f aca="false">ROUND($P$1*A913,2)</f>
        <v>48558.33</v>
      </c>
      <c r="D913" s="159" t="n">
        <f aca="false">TRUNC(C913/12,2)</f>
        <v>4046.52</v>
      </c>
      <c r="E913" s="160" t="n">
        <f aca="false">TRUNC(D913*$P$3,2)</f>
        <v>449.16</v>
      </c>
      <c r="F913" s="161" t="n">
        <f aca="false">TRUNC(IF(A913&lt;=$A$270,$D$270*$P$5,D913*$P$5),2)</f>
        <v>121.39</v>
      </c>
      <c r="G913" s="162" t="n">
        <f aca="false">TRUNC(IF(A913&lt;=$A$270,$D$270*$P$6,D913*$P$6),2)</f>
        <v>40.46</v>
      </c>
      <c r="H913" s="161" t="n">
        <f aca="false">TRUNC($P$9,2)</f>
        <v>2.29</v>
      </c>
      <c r="I913" s="161" t="n">
        <f aca="false">TRUNC(IF(A913&lt;$A$427,$D$427*$R$10+$P$10,IF(A913&gt;$A$782,$D$782*$R$10+$P$10,D913*$R$10+$P$10)),2)</f>
        <v>117.29</v>
      </c>
      <c r="J913" s="158" t="n">
        <f aca="false">TRUNC(IF(A913&lt;$A$427,($D$427*$R$11)+$P$11,IF(A913&gt;$A$782,$D$782*$R$11+$P$11,D913*$R$11+$P$11)),2)</f>
        <v>299.57</v>
      </c>
      <c r="K913" s="160" t="n">
        <f aca="false">TRUNC(IF(A913&lt;$A$427,$D$427*$R$12+$P$12,IF(A913&gt;$A$782,$D$782*$R$12+$P$12,D913*$R$12+$P$12)),2)</f>
        <v>217.82</v>
      </c>
      <c r="L913" s="163" t="n">
        <f aca="false">B913</f>
        <v>1010</v>
      </c>
      <c r="M913" s="164" t="n">
        <f aca="false">A913</f>
        <v>822</v>
      </c>
      <c r="N913" s="165" t="n">
        <f aca="false">B913</f>
        <v>1010</v>
      </c>
      <c r="O913" s="166" t="n">
        <f aca="false">A913</f>
        <v>822</v>
      </c>
      <c r="P913" s="199"/>
      <c r="Q913" s="196"/>
      <c r="R913" s="197"/>
      <c r="U913" s="171"/>
    </row>
    <row r="914" customFormat="false" ht="15.75" hidden="false" customHeight="true" outlineLevel="0" collapsed="false">
      <c r="A914" s="172" t="n">
        <v>822</v>
      </c>
      <c r="B914" s="173" t="n">
        <v>1011</v>
      </c>
      <c r="C914" s="174" t="n">
        <f aca="false">ROUND($P$1*A914,2)</f>
        <v>48558.33</v>
      </c>
      <c r="D914" s="175" t="n">
        <f aca="false">TRUNC(C914/12,2)</f>
        <v>4046.52</v>
      </c>
      <c r="E914" s="176" t="n">
        <f aca="false">TRUNC(D914*$P$3,2)</f>
        <v>449.16</v>
      </c>
      <c r="F914" s="177" t="n">
        <f aca="false">TRUNC(IF(A914&lt;=$A$270,$D$270*$P$5,D914*$P$5),2)</f>
        <v>121.39</v>
      </c>
      <c r="G914" s="178" t="n">
        <f aca="false">TRUNC(IF(A914&lt;=$A$270,$D$270*$P$6,D914*$P$6),2)</f>
        <v>40.46</v>
      </c>
      <c r="H914" s="177" t="n">
        <f aca="false">TRUNC($P$9,2)</f>
        <v>2.29</v>
      </c>
      <c r="I914" s="177" t="n">
        <f aca="false">TRUNC(IF(A914&lt;$A$427,$D$427*$R$10+$P$10,IF(A914&gt;$A$782,$D$782*$R$10+$P$10,D914*$R$10+$P$10)),2)</f>
        <v>117.29</v>
      </c>
      <c r="J914" s="174" t="n">
        <f aca="false">TRUNC(IF(A914&lt;$A$427,($D$427*$R$11)+$P$11,IF(A914&gt;$A$782,$D$782*$R$11+$P$11,D914*$R$11+$P$11)),2)</f>
        <v>299.57</v>
      </c>
      <c r="K914" s="176" t="n">
        <f aca="false">TRUNC(IF(A914&lt;$A$427,$D$427*$R$12+$P$12,IF(A914&gt;$A$782,$D$782*$R$12+$P$12,D914*$R$12+$P$12)),2)</f>
        <v>217.82</v>
      </c>
      <c r="L914" s="179" t="n">
        <f aca="false">B914</f>
        <v>1011</v>
      </c>
      <c r="M914" s="180" t="n">
        <f aca="false">A914</f>
        <v>822</v>
      </c>
      <c r="N914" s="181" t="n">
        <f aca="false">B914</f>
        <v>1011</v>
      </c>
      <c r="O914" s="182" t="n">
        <f aca="false">A914</f>
        <v>822</v>
      </c>
      <c r="P914" s="24"/>
      <c r="Q914" s="196"/>
      <c r="R914" s="197"/>
      <c r="U914" s="171"/>
    </row>
    <row r="915" customFormat="false" ht="15.75" hidden="false" customHeight="true" outlineLevel="0" collapsed="false">
      <c r="A915" s="156" t="n">
        <v>823</v>
      </c>
      <c r="B915" s="157" t="n">
        <v>1012</v>
      </c>
      <c r="C915" s="158" t="n">
        <f aca="false">ROUND($P$1*A915,2)</f>
        <v>48617.41</v>
      </c>
      <c r="D915" s="159" t="n">
        <f aca="false">TRUNC(C915/12,2)</f>
        <v>4051.45</v>
      </c>
      <c r="E915" s="160" t="n">
        <f aca="false">TRUNC(D915*$P$3,2)</f>
        <v>449.71</v>
      </c>
      <c r="F915" s="161" t="n">
        <f aca="false">TRUNC(IF(A915&lt;=$A$270,$D$270*$P$5,D915*$P$5),2)</f>
        <v>121.54</v>
      </c>
      <c r="G915" s="162" t="n">
        <f aca="false">TRUNC(IF(A915&lt;=$A$270,$D$270*$P$6,D915*$P$6),2)</f>
        <v>40.51</v>
      </c>
      <c r="H915" s="161" t="n">
        <f aca="false">TRUNC($P$9,2)</f>
        <v>2.29</v>
      </c>
      <c r="I915" s="161" t="n">
        <f aca="false">TRUNC(IF(A915&lt;$A$427,$D$427*$R$10+$P$10,IF(A915&gt;$A$782,$D$782*$R$10+$P$10,D915*$R$10+$P$10)),2)</f>
        <v>117.29</v>
      </c>
      <c r="J915" s="158" t="n">
        <f aca="false">TRUNC(IF(A915&lt;$A$427,($D$427*$R$11)+$P$11,IF(A915&gt;$A$782,$D$782*$R$11+$P$11,D915*$R$11+$P$11)),2)</f>
        <v>299.57</v>
      </c>
      <c r="K915" s="160" t="n">
        <f aca="false">TRUNC(IF(A915&lt;$A$427,$D$427*$R$12+$P$12,IF(A915&gt;$A$782,$D$782*$R$12+$P$12,D915*$R$12+$P$12)),2)</f>
        <v>217.82</v>
      </c>
      <c r="L915" s="163" t="n">
        <f aca="false">B915</f>
        <v>1012</v>
      </c>
      <c r="M915" s="164" t="n">
        <f aca="false">A915</f>
        <v>823</v>
      </c>
      <c r="N915" s="165" t="n">
        <f aca="false">B915</f>
        <v>1012</v>
      </c>
      <c r="O915" s="166" t="n">
        <f aca="false">A915</f>
        <v>823</v>
      </c>
      <c r="P915" s="24"/>
      <c r="Q915" s="196"/>
      <c r="R915" s="197"/>
      <c r="U915" s="171"/>
    </row>
    <row r="916" customFormat="false" ht="15.75" hidden="false" customHeight="true" outlineLevel="0" collapsed="false">
      <c r="A916" s="172" t="n">
        <v>824</v>
      </c>
      <c r="B916" s="173" t="n">
        <v>1013</v>
      </c>
      <c r="C916" s="174" t="n">
        <f aca="false">ROUND($P$1*A916,2)</f>
        <v>48676.48</v>
      </c>
      <c r="D916" s="175" t="n">
        <f aca="false">TRUNC(C916/12,2)</f>
        <v>4056.37</v>
      </c>
      <c r="E916" s="176" t="n">
        <f aca="false">TRUNC(D916*$P$3,2)</f>
        <v>450.25</v>
      </c>
      <c r="F916" s="177" t="n">
        <f aca="false">TRUNC(IF(A916&lt;=$A$270,$D$270*$P$5,D916*$P$5),2)</f>
        <v>121.69</v>
      </c>
      <c r="G916" s="178" t="n">
        <f aca="false">TRUNC(IF(A916&lt;=$A$270,$D$270*$P$6,D916*$P$6),2)</f>
        <v>40.56</v>
      </c>
      <c r="H916" s="177" t="n">
        <f aca="false">TRUNC($P$9,2)</f>
        <v>2.29</v>
      </c>
      <c r="I916" s="177" t="n">
        <f aca="false">TRUNC(IF(A916&lt;$A$427,$D$427*$R$10+$P$10,IF(A916&gt;$A$782,$D$782*$R$10+$P$10,D916*$R$10+$P$10)),2)</f>
        <v>117.29</v>
      </c>
      <c r="J916" s="174" t="n">
        <f aca="false">TRUNC(IF(A916&lt;$A$427,($D$427*$R$11)+$P$11,IF(A916&gt;$A$782,$D$782*$R$11+$P$11,D916*$R$11+$P$11)),2)</f>
        <v>299.57</v>
      </c>
      <c r="K916" s="176" t="n">
        <f aca="false">TRUNC(IF(A916&lt;$A$427,$D$427*$R$12+$P$12,IF(A916&gt;$A$782,$D$782*$R$12+$P$12,D916*$R$12+$P$12)),2)</f>
        <v>217.82</v>
      </c>
      <c r="L916" s="179" t="n">
        <f aca="false">B916</f>
        <v>1013</v>
      </c>
      <c r="M916" s="180" t="n">
        <f aca="false">A916</f>
        <v>824</v>
      </c>
      <c r="N916" s="181" t="n">
        <f aca="false">B916</f>
        <v>1013</v>
      </c>
      <c r="O916" s="182" t="n">
        <f aca="false">A916</f>
        <v>824</v>
      </c>
      <c r="P916" s="24"/>
      <c r="Q916" s="196"/>
      <c r="R916" s="197"/>
      <c r="U916" s="171"/>
    </row>
    <row r="917" customFormat="false" ht="15.75" hidden="false" customHeight="true" outlineLevel="0" collapsed="false">
      <c r="A917" s="156" t="n">
        <v>825</v>
      </c>
      <c r="B917" s="157" t="n">
        <v>1014</v>
      </c>
      <c r="C917" s="158" t="n">
        <f aca="false">ROUND($P$1*A917,2)</f>
        <v>48735.56</v>
      </c>
      <c r="D917" s="159" t="n">
        <f aca="false">TRUNC(C917/12,2)</f>
        <v>4061.29</v>
      </c>
      <c r="E917" s="160" t="n">
        <f aca="false">TRUNC(D917*$P$3,2)</f>
        <v>450.8</v>
      </c>
      <c r="F917" s="161" t="n">
        <f aca="false">TRUNC(IF(A917&lt;=$A$270,$D$270*$P$5,D917*$P$5),2)</f>
        <v>121.83</v>
      </c>
      <c r="G917" s="162" t="n">
        <f aca="false">TRUNC(IF(A917&lt;=$A$270,$D$270*$P$6,D917*$P$6),2)</f>
        <v>40.61</v>
      </c>
      <c r="H917" s="161" t="n">
        <f aca="false">TRUNC($P$9,2)</f>
        <v>2.29</v>
      </c>
      <c r="I917" s="161" t="n">
        <f aca="false">TRUNC(IF(A917&lt;$A$427,$D$427*$R$10+$P$10,IF(A917&gt;$A$782,$D$782*$R$10+$P$10,D917*$R$10+$P$10)),2)</f>
        <v>117.29</v>
      </c>
      <c r="J917" s="158" t="n">
        <f aca="false">TRUNC(IF(A917&lt;$A$427,($D$427*$R$11)+$P$11,IF(A917&gt;$A$782,$D$782*$R$11+$P$11,D917*$R$11+$P$11)),2)</f>
        <v>299.57</v>
      </c>
      <c r="K917" s="160" t="n">
        <f aca="false">TRUNC(IF(A917&lt;$A$427,$D$427*$R$12+$P$12,IF(A917&gt;$A$782,$D$782*$R$12+$P$12,D917*$R$12+$P$12)),2)</f>
        <v>217.82</v>
      </c>
      <c r="L917" s="163" t="n">
        <f aca="false">B917</f>
        <v>1014</v>
      </c>
      <c r="M917" s="164" t="n">
        <f aca="false">A917</f>
        <v>825</v>
      </c>
      <c r="N917" s="165" t="n">
        <f aca="false">B917</f>
        <v>1014</v>
      </c>
      <c r="O917" s="166" t="n">
        <f aca="false">A917</f>
        <v>825</v>
      </c>
      <c r="P917" s="24"/>
      <c r="Q917" s="196"/>
      <c r="R917" s="197"/>
      <c r="U917" s="171"/>
    </row>
    <row r="918" customFormat="false" ht="15.75" hidden="false" customHeight="true" outlineLevel="0" collapsed="false">
      <c r="A918" s="172" t="n">
        <v>826</v>
      </c>
      <c r="B918" s="173" t="n">
        <v>1015</v>
      </c>
      <c r="C918" s="174" t="n">
        <f aca="false">ROUND($P$1*A918,2)</f>
        <v>48794.63</v>
      </c>
      <c r="D918" s="175" t="n">
        <f aca="false">TRUNC(C918/12,2)</f>
        <v>4066.21</v>
      </c>
      <c r="E918" s="176" t="n">
        <f aca="false">TRUNC(D918*$P$3,2)</f>
        <v>451.34</v>
      </c>
      <c r="F918" s="177" t="n">
        <f aca="false">TRUNC(IF(A918&lt;=$A$270,$D$270*$P$5,D918*$P$5),2)</f>
        <v>121.98</v>
      </c>
      <c r="G918" s="178" t="n">
        <f aca="false">TRUNC(IF(A918&lt;=$A$270,$D$270*$P$6,D918*$P$6),2)</f>
        <v>40.66</v>
      </c>
      <c r="H918" s="177" t="n">
        <f aca="false">TRUNC($P$9,2)</f>
        <v>2.29</v>
      </c>
      <c r="I918" s="177" t="n">
        <f aca="false">TRUNC(IF(A918&lt;$A$427,$D$427*$R$10+$P$10,IF(A918&gt;$A$782,$D$782*$R$10+$P$10,D918*$R$10+$P$10)),2)</f>
        <v>117.29</v>
      </c>
      <c r="J918" s="174" t="n">
        <f aca="false">TRUNC(IF(A918&lt;$A$427,($D$427*$R$11)+$P$11,IF(A918&gt;$A$782,$D$782*$R$11+$P$11,D918*$R$11+$P$11)),2)</f>
        <v>299.57</v>
      </c>
      <c r="K918" s="176" t="n">
        <f aca="false">TRUNC(IF(A918&lt;$A$427,$D$427*$R$12+$P$12,IF(A918&gt;$A$782,$D$782*$R$12+$P$12,D918*$R$12+$P$12)),2)</f>
        <v>217.82</v>
      </c>
      <c r="L918" s="179" t="n">
        <f aca="false">B918</f>
        <v>1015</v>
      </c>
      <c r="M918" s="180" t="n">
        <f aca="false">A918</f>
        <v>826</v>
      </c>
      <c r="N918" s="181" t="n">
        <f aca="false">B918</f>
        <v>1015</v>
      </c>
      <c r="O918" s="182" t="n">
        <f aca="false">A918</f>
        <v>826</v>
      </c>
      <c r="P918" s="24"/>
      <c r="Q918" s="25"/>
      <c r="R918" s="197"/>
      <c r="U918" s="171"/>
    </row>
    <row r="919" customFormat="false" ht="15.75" hidden="false" customHeight="true" outlineLevel="0" collapsed="false">
      <c r="A919" s="156" t="n">
        <v>826</v>
      </c>
      <c r="B919" s="157" t="n">
        <v>1016</v>
      </c>
      <c r="C919" s="158" t="n">
        <f aca="false">ROUND($P$1*A919,2)</f>
        <v>48794.63</v>
      </c>
      <c r="D919" s="159" t="n">
        <f aca="false">TRUNC(C919/12,2)</f>
        <v>4066.21</v>
      </c>
      <c r="E919" s="160" t="n">
        <f aca="false">TRUNC(D919*$P$3,2)</f>
        <v>451.34</v>
      </c>
      <c r="F919" s="161" t="n">
        <f aca="false">TRUNC(IF(A919&lt;=$A$270,$D$270*$P$5,D919*$P$5),2)</f>
        <v>121.98</v>
      </c>
      <c r="G919" s="162" t="n">
        <f aca="false">TRUNC(IF(A919&lt;=$A$270,$D$270*$P$6,D919*$P$6),2)</f>
        <v>40.66</v>
      </c>
      <c r="H919" s="161" t="n">
        <f aca="false">TRUNC($P$9,2)</f>
        <v>2.29</v>
      </c>
      <c r="I919" s="161" t="n">
        <f aca="false">TRUNC(IF(A919&lt;$A$427,$D$427*$R$10+$P$10,IF(A919&gt;$A$782,$D$782*$R$10+$P$10,D919*$R$10+$P$10)),2)</f>
        <v>117.29</v>
      </c>
      <c r="J919" s="158" t="n">
        <f aca="false">TRUNC(IF(A919&lt;$A$427,($D$427*$R$11)+$P$11,IF(A919&gt;$A$782,$D$782*$R$11+$P$11,D919*$R$11+$P$11)),2)</f>
        <v>299.57</v>
      </c>
      <c r="K919" s="160" t="n">
        <f aca="false">TRUNC(IF(A919&lt;$A$427,$D$427*$R$12+$P$12,IF(A919&gt;$A$782,$D$782*$R$12+$P$12,D919*$R$12+$P$12)),2)</f>
        <v>217.82</v>
      </c>
      <c r="L919" s="163" t="n">
        <f aca="false">B919</f>
        <v>1016</v>
      </c>
      <c r="M919" s="164" t="n">
        <f aca="false">A919</f>
        <v>826</v>
      </c>
      <c r="N919" s="165" t="n">
        <f aca="false">B919</f>
        <v>1016</v>
      </c>
      <c r="O919" s="166" t="n">
        <f aca="false">A919</f>
        <v>826</v>
      </c>
      <c r="U919" s="171"/>
    </row>
    <row r="920" customFormat="false" ht="15.75" hidden="false" customHeight="true" outlineLevel="0" collapsed="false">
      <c r="A920" s="172" t="n">
        <v>827</v>
      </c>
      <c r="B920" s="173" t="n">
        <v>1017</v>
      </c>
      <c r="C920" s="174" t="n">
        <f aca="false">ROUND($P$1*A920,2)</f>
        <v>48853.7</v>
      </c>
      <c r="D920" s="175" t="n">
        <f aca="false">TRUNC(C920/12,2)</f>
        <v>4071.14</v>
      </c>
      <c r="E920" s="176" t="n">
        <f aca="false">TRUNC(D920*$P$3,2)</f>
        <v>451.89</v>
      </c>
      <c r="F920" s="177" t="n">
        <f aca="false">TRUNC(IF(A920&lt;=$A$270,$D$270*$P$5,D920*$P$5),2)</f>
        <v>122.13</v>
      </c>
      <c r="G920" s="178" t="n">
        <f aca="false">TRUNC(IF(A920&lt;=$A$270,$D$270*$P$6,D920*$P$6),2)</f>
        <v>40.71</v>
      </c>
      <c r="H920" s="177" t="n">
        <f aca="false">TRUNC($P$9,2)</f>
        <v>2.29</v>
      </c>
      <c r="I920" s="177" t="n">
        <f aca="false">TRUNC(IF(A920&lt;$A$427,$D$427*$R$10+$P$10,IF(A920&gt;$A$782,$D$782*$R$10+$P$10,D920*$R$10+$P$10)),2)</f>
        <v>117.29</v>
      </c>
      <c r="J920" s="174" t="n">
        <f aca="false">TRUNC(IF(A920&lt;$A$427,($D$427*$R$11)+$P$11,IF(A920&gt;$A$782,$D$782*$R$11+$P$11,D920*$R$11+$P$11)),2)</f>
        <v>299.57</v>
      </c>
      <c r="K920" s="176" t="n">
        <f aca="false">TRUNC(IF(A920&lt;$A$427,$D$427*$R$12+$P$12,IF(A920&gt;$A$782,$D$782*$R$12+$P$12,D920*$R$12+$P$12)),2)</f>
        <v>217.82</v>
      </c>
      <c r="L920" s="179" t="n">
        <f aca="false">B920</f>
        <v>1017</v>
      </c>
      <c r="M920" s="180" t="n">
        <f aca="false">A920</f>
        <v>827</v>
      </c>
      <c r="N920" s="181" t="n">
        <f aca="false">B920</f>
        <v>1017</v>
      </c>
      <c r="O920" s="182" t="n">
        <f aca="false">A920</f>
        <v>827</v>
      </c>
      <c r="U920" s="171"/>
    </row>
    <row r="921" customFormat="false" ht="15.75" hidden="false" customHeight="true" outlineLevel="0" collapsed="false">
      <c r="A921" s="156" t="n">
        <v>828</v>
      </c>
      <c r="B921" s="157" t="n">
        <v>1018</v>
      </c>
      <c r="C921" s="158" t="n">
        <f aca="false">ROUND($P$1*A921,2)</f>
        <v>48912.78</v>
      </c>
      <c r="D921" s="159" t="n">
        <f aca="false">TRUNC(C921/12,2)</f>
        <v>4076.06</v>
      </c>
      <c r="E921" s="160" t="n">
        <f aca="false">TRUNC(D921*$P$3,2)</f>
        <v>452.44</v>
      </c>
      <c r="F921" s="161" t="n">
        <f aca="false">TRUNC(IF(A921&lt;=$A$270,$D$270*$P$5,D921*$P$5),2)</f>
        <v>122.28</v>
      </c>
      <c r="G921" s="162" t="n">
        <f aca="false">TRUNC(IF(A921&lt;=$A$270,$D$270*$P$6,D921*$P$6),2)</f>
        <v>40.76</v>
      </c>
      <c r="H921" s="161" t="n">
        <f aca="false">TRUNC($P$9,2)</f>
        <v>2.29</v>
      </c>
      <c r="I921" s="161" t="n">
        <f aca="false">TRUNC(IF(A921&lt;$A$427,$D$427*$R$10+$P$10,IF(A921&gt;$A$782,$D$782*$R$10+$P$10,D921*$R$10+$P$10)),2)</f>
        <v>117.29</v>
      </c>
      <c r="J921" s="158" t="n">
        <f aca="false">TRUNC(IF(A921&lt;$A$427,($D$427*$R$11)+$P$11,IF(A921&gt;$A$782,$D$782*$R$11+$P$11,D921*$R$11+$P$11)),2)</f>
        <v>299.57</v>
      </c>
      <c r="K921" s="160" t="n">
        <f aca="false">TRUNC(IF(A921&lt;$A$427,$D$427*$R$12+$P$12,IF(A921&gt;$A$782,$D$782*$R$12+$P$12,D921*$R$12+$P$12)),2)</f>
        <v>217.82</v>
      </c>
      <c r="L921" s="163" t="n">
        <f aca="false">B921</f>
        <v>1018</v>
      </c>
      <c r="M921" s="164" t="n">
        <f aca="false">A921</f>
        <v>828</v>
      </c>
      <c r="N921" s="165" t="n">
        <f aca="false">B921</f>
        <v>1018</v>
      </c>
      <c r="O921" s="166" t="n">
        <f aca="false">A921</f>
        <v>828</v>
      </c>
      <c r="U921" s="171"/>
    </row>
    <row r="922" customFormat="false" ht="15.75" hidden="false" customHeight="true" outlineLevel="0" collapsed="false">
      <c r="A922" s="172" t="n">
        <v>828</v>
      </c>
      <c r="B922" s="173" t="n">
        <v>1019</v>
      </c>
      <c r="C922" s="174" t="n">
        <f aca="false">ROUND($P$1*A922,2)</f>
        <v>48912.78</v>
      </c>
      <c r="D922" s="175" t="n">
        <f aca="false">TRUNC(C922/12,2)</f>
        <v>4076.06</v>
      </c>
      <c r="E922" s="176" t="n">
        <f aca="false">TRUNC(D922*$P$3,2)</f>
        <v>452.44</v>
      </c>
      <c r="F922" s="177" t="n">
        <f aca="false">TRUNC(IF(A922&lt;=$A$270,$D$270*$P$5,D922*$P$5),2)</f>
        <v>122.28</v>
      </c>
      <c r="G922" s="178" t="n">
        <f aca="false">TRUNC(IF(A922&lt;=$A$270,$D$270*$P$6,D922*$P$6),2)</f>
        <v>40.76</v>
      </c>
      <c r="H922" s="177" t="n">
        <f aca="false">TRUNC($P$9,2)</f>
        <v>2.29</v>
      </c>
      <c r="I922" s="177" t="n">
        <f aca="false">TRUNC(IF(A922&lt;$A$427,$D$427*$R$10+$P$10,IF(A922&gt;$A$782,$D$782*$R$10+$P$10,D922*$R$10+$P$10)),2)</f>
        <v>117.29</v>
      </c>
      <c r="J922" s="174" t="n">
        <f aca="false">TRUNC(IF(A922&lt;$A$427,($D$427*$R$11)+$P$11,IF(A922&gt;$A$782,$D$782*$R$11+$P$11,D922*$R$11+$P$11)),2)</f>
        <v>299.57</v>
      </c>
      <c r="K922" s="176" t="n">
        <f aca="false">TRUNC(IF(A922&lt;$A$427,$D$427*$R$12+$P$12,IF(A922&gt;$A$782,$D$782*$R$12+$P$12,D922*$R$12+$P$12)),2)</f>
        <v>217.82</v>
      </c>
      <c r="L922" s="179" t="n">
        <f aca="false">B922</f>
        <v>1019</v>
      </c>
      <c r="M922" s="180" t="n">
        <f aca="false">A922</f>
        <v>828</v>
      </c>
      <c r="N922" s="181" t="n">
        <f aca="false">B922</f>
        <v>1019</v>
      </c>
      <c r="O922" s="182" t="n">
        <f aca="false">A922</f>
        <v>828</v>
      </c>
      <c r="U922" s="171"/>
    </row>
    <row r="923" customFormat="false" ht="15.75" hidden="false" customHeight="true" outlineLevel="0" collapsed="false">
      <c r="A923" s="156" t="n">
        <v>829</v>
      </c>
      <c r="B923" s="157" t="n">
        <v>1020</v>
      </c>
      <c r="C923" s="158" t="n">
        <f aca="false">ROUND($P$1*A923,2)</f>
        <v>48971.85</v>
      </c>
      <c r="D923" s="159" t="n">
        <f aca="false">TRUNC(C923/12,2)</f>
        <v>4080.98</v>
      </c>
      <c r="E923" s="160" t="n">
        <f aca="false">TRUNC(D923*$P$3,2)</f>
        <v>452.98</v>
      </c>
      <c r="F923" s="161" t="n">
        <f aca="false">TRUNC(IF(A923&lt;=$A$270,$D$270*$P$5,D923*$P$5),2)</f>
        <v>122.42</v>
      </c>
      <c r="G923" s="162" t="n">
        <f aca="false">TRUNC(IF(A923&lt;=$A$270,$D$270*$P$6,D923*$P$6),2)</f>
        <v>40.8</v>
      </c>
      <c r="H923" s="161" t="n">
        <f aca="false">TRUNC($P$9,2)</f>
        <v>2.29</v>
      </c>
      <c r="I923" s="161" t="n">
        <f aca="false">TRUNC(IF(A923&lt;$A$427,$D$427*$R$10+$P$10,IF(A923&gt;$A$782,$D$782*$R$10+$P$10,D923*$R$10+$P$10)),2)</f>
        <v>117.29</v>
      </c>
      <c r="J923" s="158" t="n">
        <f aca="false">TRUNC(IF(A923&lt;$A$427,($D$427*$R$11)+$P$11,IF(A923&gt;$A$782,$D$782*$R$11+$P$11,D923*$R$11+$P$11)),2)</f>
        <v>299.57</v>
      </c>
      <c r="K923" s="160" t="n">
        <f aca="false">TRUNC(IF(A923&lt;$A$427,$D$427*$R$12+$P$12,IF(A923&gt;$A$782,$D$782*$R$12+$P$12,D923*$R$12+$P$12)),2)</f>
        <v>217.82</v>
      </c>
      <c r="L923" s="163" t="n">
        <f aca="false">B923</f>
        <v>1020</v>
      </c>
      <c r="M923" s="164" t="n">
        <f aca="false">A923</f>
        <v>829</v>
      </c>
      <c r="N923" s="165" t="n">
        <f aca="false">B923</f>
        <v>1020</v>
      </c>
      <c r="O923" s="166" t="n">
        <f aca="false">A923</f>
        <v>829</v>
      </c>
      <c r="U923" s="171"/>
    </row>
    <row r="924" customFormat="false" ht="15.75" hidden="false" customHeight="true" outlineLevel="0" collapsed="false">
      <c r="A924" s="172" t="n">
        <v>830</v>
      </c>
      <c r="B924" s="173" t="n">
        <v>1021</v>
      </c>
      <c r="C924" s="174" t="n">
        <f aca="false">ROUND($P$1*A924,2)</f>
        <v>49030.92</v>
      </c>
      <c r="D924" s="175" t="n">
        <f aca="false">TRUNC(C924/12,2)</f>
        <v>4085.91</v>
      </c>
      <c r="E924" s="176" t="n">
        <f aca="false">TRUNC(D924*$P$3,2)</f>
        <v>453.53</v>
      </c>
      <c r="F924" s="177" t="n">
        <f aca="false">TRUNC(IF(A924&lt;=$A$270,$D$270*$P$5,D924*$P$5),2)</f>
        <v>122.57</v>
      </c>
      <c r="G924" s="178" t="n">
        <f aca="false">TRUNC(IF(A924&lt;=$A$270,$D$270*$P$6,D924*$P$6),2)</f>
        <v>40.85</v>
      </c>
      <c r="H924" s="177" t="n">
        <f aca="false">TRUNC($P$9,2)</f>
        <v>2.29</v>
      </c>
      <c r="I924" s="177" t="n">
        <f aca="false">TRUNC(IF(A924&lt;$A$427,$D$427*$R$10+$P$10,IF(A924&gt;$A$782,$D$782*$R$10+$P$10,D924*$R$10+$P$10)),2)</f>
        <v>117.29</v>
      </c>
      <c r="J924" s="174" t="n">
        <f aca="false">TRUNC(IF(A924&lt;$A$427,($D$427*$R$11)+$P$11,IF(A924&gt;$A$782,$D$782*$R$11+$P$11,D924*$R$11+$P$11)),2)</f>
        <v>299.57</v>
      </c>
      <c r="K924" s="176" t="n">
        <f aca="false">TRUNC(IF(A924&lt;$A$427,$D$427*$R$12+$P$12,IF(A924&gt;$A$782,$D$782*$R$12+$P$12,D924*$R$12+$P$12)),2)</f>
        <v>217.82</v>
      </c>
      <c r="L924" s="179" t="n">
        <f aca="false">B924</f>
        <v>1021</v>
      </c>
      <c r="M924" s="180" t="n">
        <f aca="false">A924</f>
        <v>830</v>
      </c>
      <c r="N924" s="181" t="n">
        <f aca="false">B924</f>
        <v>1021</v>
      </c>
      <c r="O924" s="182" t="n">
        <f aca="false">A924</f>
        <v>830</v>
      </c>
      <c r="U924" s="171"/>
    </row>
    <row r="925" customFormat="false" ht="15.75" hidden="false" customHeight="true" outlineLevel="0" collapsed="false">
      <c r="A925" s="156" t="n">
        <v>831</v>
      </c>
      <c r="B925" s="157" t="n">
        <v>1022</v>
      </c>
      <c r="C925" s="158" t="n">
        <f aca="false">ROUND($P$1*A925,2)</f>
        <v>49090</v>
      </c>
      <c r="D925" s="159" t="n">
        <f aca="false">TRUNC(C925/12,2)</f>
        <v>4090.83</v>
      </c>
      <c r="E925" s="160" t="n">
        <f aca="false">TRUNC(D925*$P$3,2)</f>
        <v>454.08</v>
      </c>
      <c r="F925" s="161" t="n">
        <f aca="false">TRUNC(IF(A925&lt;=$A$270,$D$270*$P$5,D925*$P$5),2)</f>
        <v>122.72</v>
      </c>
      <c r="G925" s="162" t="n">
        <f aca="false">TRUNC(IF(A925&lt;=$A$270,$D$270*$P$6,D925*$P$6),2)</f>
        <v>40.9</v>
      </c>
      <c r="H925" s="161" t="n">
        <f aca="false">TRUNC($P$9,2)</f>
        <v>2.29</v>
      </c>
      <c r="I925" s="161" t="n">
        <f aca="false">TRUNC(IF(A925&lt;$A$427,$D$427*$R$10+$P$10,IF(A925&gt;$A$782,$D$782*$R$10+$P$10,D925*$R$10+$P$10)),2)</f>
        <v>117.29</v>
      </c>
      <c r="J925" s="158" t="n">
        <f aca="false">TRUNC(IF(A925&lt;$A$427,($D$427*$R$11)+$P$11,IF(A925&gt;$A$782,$D$782*$R$11+$P$11,D925*$R$11+$P$11)),2)</f>
        <v>299.57</v>
      </c>
      <c r="K925" s="160" t="n">
        <f aca="false">TRUNC(IF(A925&lt;$A$427,$D$427*$R$12+$P$12,IF(A925&gt;$A$782,$D$782*$R$12+$P$12,D925*$R$12+$P$12)),2)</f>
        <v>217.82</v>
      </c>
      <c r="L925" s="163" t="n">
        <f aca="false">B925</f>
        <v>1022</v>
      </c>
      <c r="M925" s="164" t="n">
        <f aca="false">A925</f>
        <v>831</v>
      </c>
      <c r="N925" s="165" t="n">
        <f aca="false">B925</f>
        <v>1022</v>
      </c>
      <c r="O925" s="166" t="n">
        <f aca="false">A925</f>
        <v>831</v>
      </c>
      <c r="U925" s="171"/>
    </row>
    <row r="926" customFormat="false" ht="15.75" hidden="false" customHeight="true" outlineLevel="0" collapsed="false">
      <c r="A926" s="172" t="n">
        <v>832</v>
      </c>
      <c r="B926" s="173" t="n">
        <v>1023</v>
      </c>
      <c r="C926" s="174" t="n">
        <f aca="false">ROUND($P$1*A926,2)</f>
        <v>49149.07</v>
      </c>
      <c r="D926" s="175" t="n">
        <f aca="false">TRUNC(C926/12,2)</f>
        <v>4095.75</v>
      </c>
      <c r="E926" s="176" t="n">
        <f aca="false">TRUNC(D926*$P$3,2)</f>
        <v>454.62</v>
      </c>
      <c r="F926" s="177" t="n">
        <f aca="false">TRUNC(IF(A926&lt;=$A$270,$D$270*$P$5,D926*$P$5),2)</f>
        <v>122.87</v>
      </c>
      <c r="G926" s="178" t="n">
        <f aca="false">TRUNC(IF(A926&lt;=$A$270,$D$270*$P$6,D926*$P$6),2)</f>
        <v>40.95</v>
      </c>
      <c r="H926" s="177" t="n">
        <f aca="false">TRUNC($P$9,2)</f>
        <v>2.29</v>
      </c>
      <c r="I926" s="177" t="n">
        <f aca="false">TRUNC(IF(A926&lt;$A$427,$D$427*$R$10+$P$10,IF(A926&gt;$A$782,$D$782*$R$10+$P$10,D926*$R$10+$P$10)),2)</f>
        <v>117.29</v>
      </c>
      <c r="J926" s="174" t="n">
        <f aca="false">TRUNC(IF(A926&lt;$A$427,($D$427*$R$11)+$P$11,IF(A926&gt;$A$782,$D$782*$R$11+$P$11,D926*$R$11+$P$11)),2)</f>
        <v>299.57</v>
      </c>
      <c r="K926" s="176" t="n">
        <f aca="false">TRUNC(IF(A926&lt;$A$427,$D$427*$R$12+$P$12,IF(A926&gt;$A$782,$D$782*$R$12+$P$12,D926*$R$12+$P$12)),2)</f>
        <v>217.82</v>
      </c>
      <c r="L926" s="179" t="n">
        <f aca="false">B926</f>
        <v>1023</v>
      </c>
      <c r="M926" s="180" t="n">
        <f aca="false">A926</f>
        <v>832</v>
      </c>
      <c r="N926" s="181" t="n">
        <f aca="false">B926</f>
        <v>1023</v>
      </c>
      <c r="O926" s="182" t="n">
        <f aca="false">A926</f>
        <v>832</v>
      </c>
      <c r="U926" s="171"/>
    </row>
    <row r="927" customFormat="false" ht="15.75" hidden="false" customHeight="true" outlineLevel="0" collapsed="false">
      <c r="A927" s="156" t="n">
        <v>832</v>
      </c>
      <c r="B927" s="157" t="n">
        <v>1024</v>
      </c>
      <c r="C927" s="158" t="n">
        <f aca="false">ROUND($P$1*A927,2)</f>
        <v>49149.07</v>
      </c>
      <c r="D927" s="159" t="n">
        <f aca="false">TRUNC(C927/12,2)</f>
        <v>4095.75</v>
      </c>
      <c r="E927" s="160" t="n">
        <f aca="false">TRUNC(D927*$P$3,2)</f>
        <v>454.62</v>
      </c>
      <c r="F927" s="161" t="n">
        <f aca="false">TRUNC(IF(A927&lt;=$A$270,$D$270*$P$5,D927*$P$5),2)</f>
        <v>122.87</v>
      </c>
      <c r="G927" s="162" t="n">
        <f aca="false">TRUNC(IF(A927&lt;=$A$270,$D$270*$P$6,D927*$P$6),2)</f>
        <v>40.95</v>
      </c>
      <c r="H927" s="161" t="n">
        <f aca="false">TRUNC($P$9,2)</f>
        <v>2.29</v>
      </c>
      <c r="I927" s="161" t="n">
        <f aca="false">TRUNC(IF(A927&lt;$A$427,$D$427*$R$10+$P$10,IF(A927&gt;$A$782,$D$782*$R$10+$P$10,D927*$R$10+$P$10)),2)</f>
        <v>117.29</v>
      </c>
      <c r="J927" s="158" t="n">
        <f aca="false">TRUNC(IF(A927&lt;$A$427,($D$427*$R$11)+$P$11,IF(A927&gt;$A$782,$D$782*$R$11+$P$11,D927*$R$11+$P$11)),2)</f>
        <v>299.57</v>
      </c>
      <c r="K927" s="160" t="n">
        <f aca="false">TRUNC(IF(A927&lt;$A$427,$D$427*$R$12+$P$12,IF(A927&gt;$A$782,$D$782*$R$12+$P$12,D927*$R$12+$P$12)),2)</f>
        <v>217.82</v>
      </c>
      <c r="L927" s="163" t="n">
        <f aca="false">B927</f>
        <v>1024</v>
      </c>
      <c r="M927" s="164" t="n">
        <f aca="false">A927</f>
        <v>832</v>
      </c>
      <c r="N927" s="165" t="n">
        <f aca="false">B927</f>
        <v>1024</v>
      </c>
      <c r="O927" s="166" t="n">
        <f aca="false">A927</f>
        <v>832</v>
      </c>
      <c r="U927" s="171"/>
    </row>
    <row r="928" customFormat="false" ht="15.75" hidden="false" customHeight="true" outlineLevel="0" collapsed="false">
      <c r="A928" s="172" t="n">
        <v>833</v>
      </c>
      <c r="B928" s="173" t="n">
        <v>1025</v>
      </c>
      <c r="C928" s="174" t="n">
        <f aca="false">ROUND($P$1*A928,2)</f>
        <v>49208.14</v>
      </c>
      <c r="D928" s="175" t="n">
        <f aca="false">TRUNC(C928/12,2)</f>
        <v>4100.67</v>
      </c>
      <c r="E928" s="176" t="n">
        <f aca="false">TRUNC(D928*$P$3,2)</f>
        <v>455.17</v>
      </c>
      <c r="F928" s="177" t="n">
        <f aca="false">TRUNC(IF(A928&lt;=$A$270,$D$270*$P$5,D928*$P$5),2)</f>
        <v>123.02</v>
      </c>
      <c r="G928" s="178" t="n">
        <f aca="false">TRUNC(IF(A928&lt;=$A$270,$D$270*$P$6,D928*$P$6),2)</f>
        <v>41</v>
      </c>
      <c r="H928" s="177" t="n">
        <f aca="false">TRUNC($P$9,2)</f>
        <v>2.29</v>
      </c>
      <c r="I928" s="177" t="n">
        <f aca="false">TRUNC(IF(A928&lt;$A$427,$D$427*$R$10+$P$10,IF(A928&gt;$A$782,$D$782*$R$10+$P$10,D928*$R$10+$P$10)),2)</f>
        <v>117.29</v>
      </c>
      <c r="J928" s="174" t="n">
        <f aca="false">TRUNC(IF(A928&lt;$A$427,($D$427*$R$11)+$P$11,IF(A928&gt;$A$782,$D$782*$R$11+$P$11,D928*$R$11+$P$11)),2)</f>
        <v>299.57</v>
      </c>
      <c r="K928" s="176" t="n">
        <f aca="false">TRUNC(IF(A928&lt;$A$427,$D$427*$R$12+$P$12,IF(A928&gt;$A$782,$D$782*$R$12+$P$12,D928*$R$12+$P$12)),2)</f>
        <v>217.82</v>
      </c>
      <c r="L928" s="179" t="n">
        <f aca="false">B928</f>
        <v>1025</v>
      </c>
      <c r="M928" s="180" t="n">
        <f aca="false">A928</f>
        <v>833</v>
      </c>
      <c r="N928" s="181" t="n">
        <f aca="false">B928</f>
        <v>1025</v>
      </c>
      <c r="O928" s="182" t="n">
        <f aca="false">A928</f>
        <v>833</v>
      </c>
      <c r="U928" s="171"/>
    </row>
    <row r="929" customFormat="false" ht="15.75" hidden="false" customHeight="true" outlineLevel="0" collapsed="false">
      <c r="A929" s="156" t="n">
        <v>834</v>
      </c>
      <c r="B929" s="157" t="n">
        <v>1026</v>
      </c>
      <c r="C929" s="158" t="n">
        <f aca="false">ROUND($P$1*A929,2)</f>
        <v>49267.22</v>
      </c>
      <c r="D929" s="159" t="n">
        <f aca="false">TRUNC(C929/12,2)</f>
        <v>4105.6</v>
      </c>
      <c r="E929" s="160" t="n">
        <f aca="false">TRUNC(D929*$P$3,2)</f>
        <v>455.72</v>
      </c>
      <c r="F929" s="161" t="n">
        <f aca="false">TRUNC(IF(A929&lt;=$A$270,$D$270*$P$5,D929*$P$5),2)</f>
        <v>123.16</v>
      </c>
      <c r="G929" s="162" t="n">
        <f aca="false">TRUNC(IF(A929&lt;=$A$270,$D$270*$P$6,D929*$P$6),2)</f>
        <v>41.05</v>
      </c>
      <c r="H929" s="161" t="n">
        <f aca="false">TRUNC($P$9,2)</f>
        <v>2.29</v>
      </c>
      <c r="I929" s="161" t="n">
        <f aca="false">TRUNC(IF(A929&lt;$A$427,$D$427*$R$10+$P$10,IF(A929&gt;$A$782,$D$782*$R$10+$P$10,D929*$R$10+$P$10)),2)</f>
        <v>117.29</v>
      </c>
      <c r="J929" s="158" t="n">
        <f aca="false">TRUNC(IF(A929&lt;$A$427,($D$427*$R$11)+$P$11,IF(A929&gt;$A$782,$D$782*$R$11+$P$11,D929*$R$11+$P$11)),2)</f>
        <v>299.57</v>
      </c>
      <c r="K929" s="160" t="n">
        <f aca="false">TRUNC(IF(A929&lt;$A$427,$D$427*$R$12+$P$12,IF(A929&gt;$A$782,$D$782*$R$12+$P$12,D929*$R$12+$P$12)),2)</f>
        <v>217.82</v>
      </c>
      <c r="L929" s="163" t="n">
        <f aca="false">B929</f>
        <v>1026</v>
      </c>
      <c r="M929" s="164" t="n">
        <f aca="false">A929</f>
        <v>834</v>
      </c>
      <c r="N929" s="165" t="n">
        <f aca="false">B929</f>
        <v>1026</v>
      </c>
      <c r="O929" s="166" t="n">
        <f aca="false">A929</f>
        <v>834</v>
      </c>
      <c r="U929" s="171"/>
    </row>
    <row r="930" customFormat="false" ht="15.75" hidden="false" customHeight="true" outlineLevel="0" collapsed="false">
      <c r="A930" s="201" t="n">
        <v>835</v>
      </c>
      <c r="B930" s="202" t="n">
        <v>1027</v>
      </c>
      <c r="C930" s="203" t="n">
        <f aca="false">ROUND($P$1*A930,2)</f>
        <v>49326.29</v>
      </c>
      <c r="D930" s="204" t="n">
        <f aca="false">TRUNC(C930/12,2)</f>
        <v>4110.52</v>
      </c>
      <c r="E930" s="205" t="n">
        <f aca="false">TRUNC(D930*$P$3,2)</f>
        <v>456.26</v>
      </c>
      <c r="F930" s="206" t="n">
        <f aca="false">TRUNC(IF(A930&lt;=$A$270,$D$270*$P$5,D930*$P$5),2)</f>
        <v>123.31</v>
      </c>
      <c r="G930" s="207" t="n">
        <f aca="false">TRUNC(IF(A930&lt;=$A$270,$D$270*$P$6,D930*$P$6),2)</f>
        <v>41.1</v>
      </c>
      <c r="H930" s="208" t="n">
        <f aca="false">TRUNC($P$9,2)</f>
        <v>2.29</v>
      </c>
      <c r="I930" s="208" t="n">
        <f aca="false">TRUNC(IF(A930&lt;$A$427,$D$427*$R$10+$P$10,IF(A930&gt;$A$782,$D$782*$R$10+$P$10,D930*$R$10+$P$10)),2)</f>
        <v>117.29</v>
      </c>
      <c r="J930" s="203" t="n">
        <f aca="false">TRUNC(IF(A930&lt;$A$427,($D$427*$R$11)+$P$11,IF(A930&gt;$A$782,$D$782*$R$11+$P$11,D930*$R$11+$P$11)),2)</f>
        <v>299.57</v>
      </c>
      <c r="K930" s="205" t="n">
        <f aca="false">TRUNC(IF(A930&lt;$A$427,$D$427*$R$12+$P$12,IF(A930&gt;$A$782,$D$782*$R$12+$P$12,D930*$R$12+$P$12)),2)</f>
        <v>217.82</v>
      </c>
      <c r="L930" s="209" t="n">
        <f aca="false">B930</f>
        <v>1027</v>
      </c>
      <c r="M930" s="210" t="n">
        <f aca="false">A930</f>
        <v>835</v>
      </c>
      <c r="N930" s="211" t="n">
        <f aca="false">B930</f>
        <v>1027</v>
      </c>
      <c r="O930" s="212" t="n">
        <f aca="false">A930</f>
        <v>835</v>
      </c>
      <c r="U930" s="171"/>
    </row>
    <row r="931" customFormat="false" ht="15.75" hidden="false" customHeight="true" outlineLevel="0" collapsed="false">
      <c r="A931" s="213"/>
      <c r="B931" s="214"/>
      <c r="C931" s="215"/>
      <c r="D931" s="216"/>
      <c r="E931" s="215"/>
      <c r="F931" s="217"/>
      <c r="G931" s="217"/>
      <c r="H931" s="217"/>
      <c r="I931" s="217"/>
      <c r="J931" s="215"/>
      <c r="K931" s="215"/>
      <c r="L931" s="218"/>
      <c r="M931" s="219"/>
      <c r="N931" s="214"/>
      <c r="O931" s="213"/>
      <c r="U931" s="171"/>
    </row>
    <row r="932" customFormat="false" ht="15.75" hidden="false" customHeight="true" outlineLevel="0" collapsed="false">
      <c r="A932" s="213"/>
      <c r="B932" s="214"/>
      <c r="C932" s="215"/>
      <c r="D932" s="216"/>
      <c r="E932" s="215"/>
      <c r="F932" s="217"/>
      <c r="G932" s="217"/>
      <c r="H932" s="217"/>
      <c r="I932" s="217"/>
      <c r="J932" s="215"/>
      <c r="K932" s="215"/>
      <c r="L932" s="218"/>
      <c r="M932" s="219"/>
      <c r="N932" s="214"/>
      <c r="O932" s="213"/>
      <c r="U932" s="171"/>
    </row>
    <row r="933" customFormat="false" ht="15.75" hidden="false" customHeight="true" outlineLevel="0" collapsed="false">
      <c r="A933" s="213"/>
      <c r="B933" s="214"/>
      <c r="C933" s="215"/>
      <c r="D933" s="216"/>
      <c r="E933" s="215"/>
      <c r="F933" s="217"/>
      <c r="G933" s="217"/>
      <c r="H933" s="217"/>
      <c r="I933" s="217"/>
      <c r="J933" s="215"/>
      <c r="K933" s="215"/>
      <c r="L933" s="218"/>
      <c r="M933" s="219"/>
      <c r="N933" s="214"/>
      <c r="O933" s="213"/>
      <c r="U933" s="171"/>
    </row>
    <row r="934" customFormat="false" ht="17.25" hidden="false" customHeight="true" outlineLevel="0" collapsed="false">
      <c r="A934" s="213"/>
      <c r="B934" s="214"/>
      <c r="C934" s="215"/>
      <c r="D934" s="216"/>
      <c r="E934" s="215"/>
      <c r="F934" s="217"/>
      <c r="G934" s="217"/>
      <c r="H934" s="217"/>
      <c r="I934" s="217"/>
      <c r="J934" s="215"/>
      <c r="K934" s="215"/>
      <c r="L934" s="218"/>
      <c r="M934" s="219"/>
      <c r="N934" s="214"/>
      <c r="O934" s="213"/>
      <c r="U934" s="171"/>
    </row>
    <row r="935" customFormat="false" ht="66.75" hidden="false" customHeight="true" outlineLevel="0" collapsed="false">
      <c r="A935" s="220" t="s">
        <v>199</v>
      </c>
      <c r="B935" s="220"/>
      <c r="C935" s="220"/>
      <c r="D935" s="220"/>
      <c r="E935" s="220"/>
      <c r="F935" s="220"/>
      <c r="G935" s="220"/>
      <c r="H935" s="220"/>
      <c r="I935" s="220"/>
      <c r="J935" s="220"/>
      <c r="K935" s="220"/>
      <c r="L935" s="220"/>
      <c r="M935" s="220"/>
      <c r="N935" s="220"/>
      <c r="O935" s="220"/>
      <c r="U935" s="171"/>
    </row>
    <row r="936" s="28" customFormat="true" ht="27.75" hidden="false" customHeight="true" outlineLevel="0" collapsed="false">
      <c r="A936" s="140" t="s">
        <v>185</v>
      </c>
      <c r="B936" s="140"/>
      <c r="C936" s="141" t="s">
        <v>30</v>
      </c>
      <c r="D936" s="141"/>
      <c r="E936" s="142" t="s">
        <v>186</v>
      </c>
      <c r="F936" s="142" t="s">
        <v>148</v>
      </c>
      <c r="G936" s="142"/>
      <c r="H936" s="143" t="s">
        <v>187</v>
      </c>
      <c r="I936" s="143"/>
      <c r="J936" s="143"/>
      <c r="K936" s="143"/>
      <c r="L936" s="140" t="s">
        <v>185</v>
      </c>
      <c r="M936" s="140"/>
      <c r="N936" s="140" t="s">
        <v>185</v>
      </c>
      <c r="O936" s="140"/>
      <c r="P936" s="144"/>
      <c r="T936" s="20"/>
      <c r="U936" s="171"/>
      <c r="V936" s="20"/>
      <c r="W936" s="20"/>
    </row>
    <row r="937" s="28" customFormat="true" ht="42.75" hidden="false" customHeight="true" outlineLevel="0" collapsed="false">
      <c r="A937" s="145" t="s">
        <v>189</v>
      </c>
      <c r="B937" s="146" t="s">
        <v>190</v>
      </c>
      <c r="C937" s="147" t="s">
        <v>191</v>
      </c>
      <c r="D937" s="148" t="s">
        <v>192</v>
      </c>
      <c r="E937" s="149" t="n">
        <v>0.1029</v>
      </c>
      <c r="F937" s="150" t="s">
        <v>193</v>
      </c>
      <c r="G937" s="151" t="s">
        <v>194</v>
      </c>
      <c r="H937" s="150" t="s">
        <v>129</v>
      </c>
      <c r="I937" s="150" t="s">
        <v>132</v>
      </c>
      <c r="J937" s="152" t="s">
        <v>136</v>
      </c>
      <c r="K937" s="153" t="s">
        <v>195</v>
      </c>
      <c r="L937" s="145" t="s">
        <v>190</v>
      </c>
      <c r="M937" s="146" t="s">
        <v>189</v>
      </c>
      <c r="N937" s="154" t="s">
        <v>190</v>
      </c>
      <c r="O937" s="146" t="s">
        <v>189</v>
      </c>
      <c r="P937" s="155"/>
      <c r="T937" s="20"/>
      <c r="U937" s="171"/>
      <c r="V937" s="20"/>
      <c r="W937" s="20"/>
    </row>
    <row r="938" customFormat="false" ht="15.75" hidden="false" customHeight="true" outlineLevel="0" collapsed="false">
      <c r="A938" s="156" t="n">
        <v>836</v>
      </c>
      <c r="B938" s="157" t="n">
        <v>1028</v>
      </c>
      <c r="C938" s="158" t="n">
        <f aca="false">ROUND($P$1*A938,2)</f>
        <v>49385.36</v>
      </c>
      <c r="D938" s="159" t="n">
        <f aca="false">TRUNC(C938/12,2)</f>
        <v>4115.44</v>
      </c>
      <c r="E938" s="160" t="n">
        <f aca="false">TRUNC(D938*$P$3,2)</f>
        <v>456.81</v>
      </c>
      <c r="F938" s="161" t="n">
        <f aca="false">TRUNC(IF(A938&lt;=$A$270,$D$270*$P$5,D938*$P$5),2)</f>
        <v>123.46</v>
      </c>
      <c r="G938" s="162" t="n">
        <f aca="false">TRUNC(IF(A938&lt;=$A$270,$D$270*$P$6,D938*$P$6),2)</f>
        <v>41.15</v>
      </c>
      <c r="H938" s="161" t="n">
        <f aca="false">TRUNC($P$9,2)</f>
        <v>2.29</v>
      </c>
      <c r="I938" s="161" t="n">
        <f aca="false">TRUNC(IF(A938&lt;$A$427,$D$427*$R$10+$P$10,IF(A938&gt;$A$782,$D$782*$R$10+$P$10,D938*$R$10+$P$10)),2)</f>
        <v>117.29</v>
      </c>
      <c r="J938" s="158" t="n">
        <f aca="false">TRUNC(IF(A938&lt;$A$427,($D$427*$R$11)+$P$11,IF(A938&gt;$A$782,$D$782*$R$11+$P$11,D938*$R$11+$P$11)),2)</f>
        <v>299.57</v>
      </c>
      <c r="K938" s="160" t="n">
        <f aca="false">TRUNC(IF(A938&lt;$A$427,$D$427*$R$12+$P$12,IF(A938&gt;$A$782,$D$782*$R$12+$P$12,D938*$R$12+$P$12)),2)</f>
        <v>217.82</v>
      </c>
      <c r="L938" s="163" t="n">
        <v>1028</v>
      </c>
      <c r="M938" s="164" t="n">
        <f aca="false">A938</f>
        <v>836</v>
      </c>
      <c r="N938" s="165" t="n">
        <v>1028</v>
      </c>
      <c r="O938" s="166" t="n">
        <f aca="false">A938</f>
        <v>836</v>
      </c>
      <c r="U938" s="171"/>
    </row>
    <row r="939" customFormat="false" ht="15.75" hidden="false" customHeight="true" outlineLevel="0" collapsed="false">
      <c r="A939" s="172" t="n">
        <v>837</v>
      </c>
      <c r="B939" s="173" t="n">
        <v>1029</v>
      </c>
      <c r="C939" s="174" t="n">
        <f aca="false">ROUND($P$1*A939,2)</f>
        <v>49444.44</v>
      </c>
      <c r="D939" s="175" t="n">
        <f aca="false">TRUNC(C939/12,2)</f>
        <v>4120.37</v>
      </c>
      <c r="E939" s="176" t="n">
        <f aca="false">TRUNC(D939*$P$3,2)</f>
        <v>457.36</v>
      </c>
      <c r="F939" s="177" t="n">
        <f aca="false">TRUNC(IF(A939&lt;=$A$270,$D$270*$P$5,D939*$P$5),2)</f>
        <v>123.61</v>
      </c>
      <c r="G939" s="178" t="n">
        <f aca="false">TRUNC(IF(A939&lt;=$A$270,$D$270*$P$6,D939*$P$6),2)</f>
        <v>41.2</v>
      </c>
      <c r="H939" s="177" t="n">
        <f aca="false">TRUNC($P$9,2)</f>
        <v>2.29</v>
      </c>
      <c r="I939" s="177" t="n">
        <f aca="false">TRUNC(IF(A939&lt;$A$427,$D$427*$R$10+$P$10,IF(A939&gt;$A$782,$D$782*$R$10+$P$10,D939*$R$10+$P$10)),2)</f>
        <v>117.29</v>
      </c>
      <c r="J939" s="174" t="n">
        <f aca="false">TRUNC(IF(A939&lt;$A$427,($D$427*$R$11)+$P$11,IF(A939&gt;$A$782,$D$782*$R$11+$P$11,D939*$R$11+$P$11)),2)</f>
        <v>299.57</v>
      </c>
      <c r="K939" s="176" t="n">
        <f aca="false">TRUNC(IF(A939&lt;$A$427,$D$427*$R$12+$P$12,IF(A939&gt;$A$782,$D$782*$R$12+$P$12,D939*$R$12+$P$12)),2)</f>
        <v>217.82</v>
      </c>
      <c r="L939" s="179" t="n">
        <v>1029</v>
      </c>
      <c r="M939" s="180" t="n">
        <f aca="false">A939</f>
        <v>837</v>
      </c>
      <c r="N939" s="181" t="n">
        <v>1029</v>
      </c>
      <c r="O939" s="182" t="n">
        <f aca="false">A939</f>
        <v>837</v>
      </c>
      <c r="U939" s="171"/>
    </row>
    <row r="940" customFormat="false" ht="15.75" hidden="false" customHeight="true" outlineLevel="0" collapsed="false">
      <c r="A940" s="156" t="n">
        <v>838</v>
      </c>
      <c r="B940" s="157" t="n">
        <v>1030</v>
      </c>
      <c r="C940" s="158" t="n">
        <f aca="false">ROUND($P$1*A940,2)</f>
        <v>49503.51</v>
      </c>
      <c r="D940" s="159" t="n">
        <f aca="false">TRUNC(C940/12,2)</f>
        <v>4125.29</v>
      </c>
      <c r="E940" s="160" t="n">
        <f aca="false">TRUNC(D940*$P$3,2)</f>
        <v>457.9</v>
      </c>
      <c r="F940" s="161" t="n">
        <f aca="false">TRUNC(IF(A940&lt;=$A$270,$D$270*$P$5,D940*$P$5),2)</f>
        <v>123.75</v>
      </c>
      <c r="G940" s="162" t="n">
        <f aca="false">TRUNC(IF(A940&lt;=$A$270,$D$270*$P$6,D940*$P$6),2)</f>
        <v>41.25</v>
      </c>
      <c r="H940" s="161" t="n">
        <f aca="false">TRUNC($P$9,2)</f>
        <v>2.29</v>
      </c>
      <c r="I940" s="161" t="n">
        <f aca="false">TRUNC(IF(A940&lt;$A$427,$D$427*$R$10+$P$10,IF(A940&gt;$A$782,$D$782*$R$10+$P$10,D940*$R$10+$P$10)),2)</f>
        <v>117.29</v>
      </c>
      <c r="J940" s="158" t="n">
        <f aca="false">TRUNC(IF(A940&lt;$A$427,($D$427*$R$11)+$P$11,IF(A940&gt;$A$782,$D$782*$R$11+$P$11,D940*$R$11+$P$11)),2)</f>
        <v>299.57</v>
      </c>
      <c r="K940" s="160" t="n">
        <f aca="false">TRUNC(IF(A940&lt;$A$427,$D$427*$R$12+$P$12,IF(A940&gt;$A$782,$D$782*$R$12+$P$12,D940*$R$12+$P$12)),2)</f>
        <v>217.82</v>
      </c>
      <c r="L940" s="163" t="n">
        <v>1030</v>
      </c>
      <c r="M940" s="164" t="n">
        <f aca="false">A940</f>
        <v>838</v>
      </c>
      <c r="N940" s="165" t="n">
        <v>1030</v>
      </c>
      <c r="O940" s="166" t="n">
        <f aca="false">A940</f>
        <v>838</v>
      </c>
      <c r="U940" s="171"/>
    </row>
    <row r="941" customFormat="false" ht="15.75" hidden="false" customHeight="true" outlineLevel="0" collapsed="false">
      <c r="A941" s="172" t="n">
        <v>839</v>
      </c>
      <c r="B941" s="173" t="n">
        <v>1031</v>
      </c>
      <c r="C941" s="174" t="n">
        <f aca="false">ROUND($P$1*A941,2)</f>
        <v>49562.58</v>
      </c>
      <c r="D941" s="175" t="n">
        <f aca="false">TRUNC(C941/12,2)</f>
        <v>4130.21</v>
      </c>
      <c r="E941" s="176" t="n">
        <f aca="false">TRUNC(D941*$P$3,2)</f>
        <v>458.45</v>
      </c>
      <c r="F941" s="177" t="n">
        <f aca="false">TRUNC(IF(A941&lt;=$A$270,$D$270*$P$5,D941*$P$5),2)</f>
        <v>123.9</v>
      </c>
      <c r="G941" s="178" t="n">
        <f aca="false">TRUNC(IF(A941&lt;=$A$270,$D$270*$P$6,D941*$P$6),2)</f>
        <v>41.3</v>
      </c>
      <c r="H941" s="177" t="n">
        <f aca="false">TRUNC($P$9,2)</f>
        <v>2.29</v>
      </c>
      <c r="I941" s="177" t="n">
        <f aca="false">TRUNC(IF(A941&lt;$A$427,$D$427*$R$10+$P$10,IF(A941&gt;$A$782,$D$782*$R$10+$P$10,D941*$R$10+$P$10)),2)</f>
        <v>117.29</v>
      </c>
      <c r="J941" s="174" t="n">
        <f aca="false">TRUNC(IF(A941&lt;$A$427,($D$427*$R$11)+$P$11,IF(A941&gt;$A$782,$D$782*$R$11+$P$11,D941*$R$11+$P$11)),2)</f>
        <v>299.57</v>
      </c>
      <c r="K941" s="176" t="n">
        <f aca="false">TRUNC(IF(A941&lt;$A$427,$D$427*$R$12+$P$12,IF(A941&gt;$A$782,$D$782*$R$12+$P$12,D941*$R$12+$P$12)),2)</f>
        <v>217.82</v>
      </c>
      <c r="L941" s="179" t="n">
        <v>1031</v>
      </c>
      <c r="M941" s="180" t="n">
        <f aca="false">A941</f>
        <v>839</v>
      </c>
      <c r="N941" s="181" t="n">
        <v>1031</v>
      </c>
      <c r="O941" s="182" t="n">
        <f aca="false">A941</f>
        <v>839</v>
      </c>
      <c r="U941" s="171"/>
    </row>
    <row r="942" customFormat="false" ht="15.75" hidden="false" customHeight="true" outlineLevel="0" collapsed="false">
      <c r="A942" s="156" t="n">
        <v>840</v>
      </c>
      <c r="B942" s="157" t="n">
        <v>1032</v>
      </c>
      <c r="C942" s="158" t="n">
        <f aca="false">ROUND($P$1*A942,2)</f>
        <v>49621.66</v>
      </c>
      <c r="D942" s="159" t="n">
        <f aca="false">TRUNC(C942/12,2)</f>
        <v>4135.13</v>
      </c>
      <c r="E942" s="160" t="n">
        <f aca="false">TRUNC(D942*$P$3,2)</f>
        <v>458.99</v>
      </c>
      <c r="F942" s="161" t="n">
        <f aca="false">TRUNC(IF(A942&lt;=$A$270,$D$270*$P$5,D942*$P$5),2)</f>
        <v>124.05</v>
      </c>
      <c r="G942" s="162" t="n">
        <f aca="false">TRUNC(IF(A942&lt;=$A$270,$D$270*$P$6,D942*$P$6),2)</f>
        <v>41.35</v>
      </c>
      <c r="H942" s="161" t="n">
        <f aca="false">TRUNC($P$9,2)</f>
        <v>2.29</v>
      </c>
      <c r="I942" s="161" t="n">
        <f aca="false">TRUNC(IF(A942&lt;$A$427,$D$427*$R$10+$P$10,IF(A942&gt;$A$782,$D$782*$R$10+$P$10,D942*$R$10+$P$10)),2)</f>
        <v>117.29</v>
      </c>
      <c r="J942" s="158" t="n">
        <f aca="false">TRUNC(IF(A942&lt;$A$427,($D$427*$R$11)+$P$11,IF(A942&gt;$A$782,$D$782*$R$11+$P$11,D942*$R$11+$P$11)),2)</f>
        <v>299.57</v>
      </c>
      <c r="K942" s="160" t="n">
        <f aca="false">TRUNC(IF(A942&lt;$A$427,$D$427*$R$12+$P$12,IF(A942&gt;$A$782,$D$782*$R$12+$P$12,D942*$R$12+$P$12)),2)</f>
        <v>217.82</v>
      </c>
      <c r="L942" s="163" t="n">
        <v>1032</v>
      </c>
      <c r="M942" s="164" t="n">
        <f aca="false">A942</f>
        <v>840</v>
      </c>
      <c r="N942" s="165" t="n">
        <v>1032</v>
      </c>
      <c r="O942" s="166" t="n">
        <f aca="false">A942</f>
        <v>840</v>
      </c>
      <c r="U942" s="171"/>
    </row>
    <row r="943" customFormat="false" ht="15.75" hidden="false" customHeight="true" outlineLevel="0" collapsed="false">
      <c r="A943" s="172" t="n">
        <v>841</v>
      </c>
      <c r="B943" s="173" t="n">
        <v>1033</v>
      </c>
      <c r="C943" s="174" t="n">
        <f aca="false">ROUND($P$1*A943,2)</f>
        <v>49680.73</v>
      </c>
      <c r="D943" s="175" t="n">
        <f aca="false">TRUNC(C943/12,2)</f>
        <v>4140.06</v>
      </c>
      <c r="E943" s="176" t="n">
        <f aca="false">TRUNC(D943*$P$3,2)</f>
        <v>459.54</v>
      </c>
      <c r="F943" s="177" t="n">
        <f aca="false">TRUNC(IF(A943&lt;=$A$270,$D$270*$P$5,D943*$P$5),2)</f>
        <v>124.2</v>
      </c>
      <c r="G943" s="178" t="n">
        <f aca="false">TRUNC(IF(A943&lt;=$A$270,$D$270*$P$6,D943*$P$6),2)</f>
        <v>41.4</v>
      </c>
      <c r="H943" s="177" t="n">
        <f aca="false">TRUNC($P$9,2)</f>
        <v>2.29</v>
      </c>
      <c r="I943" s="177" t="n">
        <f aca="false">TRUNC(IF(A943&lt;$A$427,$D$427*$R$10+$P$10,IF(A943&gt;$A$782,$D$782*$R$10+$P$10,D943*$R$10+$P$10)),2)</f>
        <v>117.29</v>
      </c>
      <c r="J943" s="174" t="n">
        <f aca="false">TRUNC(IF(A943&lt;$A$427,($D$427*$R$11)+$P$11,IF(A943&gt;$A$782,$D$782*$R$11+$P$11,D943*$R$11+$P$11)),2)</f>
        <v>299.57</v>
      </c>
      <c r="K943" s="176" t="n">
        <f aca="false">TRUNC(IF(A943&lt;$A$427,$D$427*$R$12+$P$12,IF(A943&gt;$A$782,$D$782*$R$12+$P$12,D943*$R$12+$P$12)),2)</f>
        <v>217.82</v>
      </c>
      <c r="L943" s="179" t="n">
        <v>1033</v>
      </c>
      <c r="M943" s="180" t="n">
        <f aca="false">A943</f>
        <v>841</v>
      </c>
      <c r="N943" s="181" t="n">
        <v>1033</v>
      </c>
      <c r="O943" s="182" t="n">
        <f aca="false">A943</f>
        <v>841</v>
      </c>
      <c r="U943" s="171"/>
    </row>
    <row r="944" customFormat="false" ht="15.75" hidden="false" customHeight="true" outlineLevel="0" collapsed="false">
      <c r="A944" s="156" t="n">
        <v>842</v>
      </c>
      <c r="B944" s="157" t="n">
        <v>1034</v>
      </c>
      <c r="C944" s="158" t="n">
        <f aca="false">ROUND($P$1*A944,2)</f>
        <v>49739.8</v>
      </c>
      <c r="D944" s="159" t="n">
        <f aca="false">TRUNC(C944/12,2)</f>
        <v>4144.98</v>
      </c>
      <c r="E944" s="160" t="n">
        <f aca="false">TRUNC(D944*$P$3,2)</f>
        <v>460.09</v>
      </c>
      <c r="F944" s="161" t="n">
        <f aca="false">TRUNC(IF(A944&lt;=$A$270,$D$270*$P$5,D944*$P$5),2)</f>
        <v>124.34</v>
      </c>
      <c r="G944" s="162" t="n">
        <f aca="false">TRUNC(IF(A944&lt;=$A$270,$D$270*$P$6,D944*$P$6),2)</f>
        <v>41.44</v>
      </c>
      <c r="H944" s="161" t="n">
        <f aca="false">TRUNC($P$9,2)</f>
        <v>2.29</v>
      </c>
      <c r="I944" s="161" t="n">
        <f aca="false">TRUNC(IF(A944&lt;$A$427,$D$427*$R$10+$P$10,IF(A944&gt;$A$782,$D$782*$R$10+$P$10,D944*$R$10+$P$10)),2)</f>
        <v>117.29</v>
      </c>
      <c r="J944" s="158" t="n">
        <f aca="false">TRUNC(IF(A944&lt;$A$427,($D$427*$R$11)+$P$11,IF(A944&gt;$A$782,$D$782*$R$11+$P$11,D944*$R$11+$P$11)),2)</f>
        <v>299.57</v>
      </c>
      <c r="K944" s="160" t="n">
        <f aca="false">TRUNC(IF(A944&lt;$A$427,$D$427*$R$12+$P$12,IF(A944&gt;$A$782,$D$782*$R$12+$P$12,D944*$R$12+$P$12)),2)</f>
        <v>217.82</v>
      </c>
      <c r="L944" s="163" t="n">
        <v>1034</v>
      </c>
      <c r="M944" s="164" t="n">
        <f aca="false">A944</f>
        <v>842</v>
      </c>
      <c r="N944" s="165" t="n">
        <v>1034</v>
      </c>
      <c r="O944" s="166" t="n">
        <f aca="false">A944</f>
        <v>842</v>
      </c>
      <c r="U944" s="171"/>
    </row>
    <row r="945" customFormat="false" ht="15.75" hidden="false" customHeight="true" outlineLevel="0" collapsed="false">
      <c r="A945" s="172" t="n">
        <v>843</v>
      </c>
      <c r="B945" s="173" t="n">
        <v>1035</v>
      </c>
      <c r="C945" s="174" t="n">
        <f aca="false">ROUND($P$1*A945,2)</f>
        <v>49798.88</v>
      </c>
      <c r="D945" s="175" t="n">
        <f aca="false">TRUNC(C945/12,2)</f>
        <v>4149.9</v>
      </c>
      <c r="E945" s="176" t="n">
        <f aca="false">TRUNC(D945*$P$3,2)</f>
        <v>460.63</v>
      </c>
      <c r="F945" s="177" t="n">
        <f aca="false">TRUNC(IF(A945&lt;=$A$270,$D$270*$P$5,D945*$P$5),2)</f>
        <v>124.49</v>
      </c>
      <c r="G945" s="178" t="n">
        <f aca="false">TRUNC(IF(A945&lt;=$A$270,$D$270*$P$6,D945*$P$6),2)</f>
        <v>41.49</v>
      </c>
      <c r="H945" s="177" t="n">
        <f aca="false">TRUNC($P$9,2)</f>
        <v>2.29</v>
      </c>
      <c r="I945" s="177" t="n">
        <f aca="false">TRUNC(IF(A945&lt;$A$427,$D$427*$R$10+$P$10,IF(A945&gt;$A$782,$D$782*$R$10+$P$10,D945*$R$10+$P$10)),2)</f>
        <v>117.29</v>
      </c>
      <c r="J945" s="174" t="n">
        <f aca="false">TRUNC(IF(A945&lt;$A$427,($D$427*$R$11)+$P$11,IF(A945&gt;$A$782,$D$782*$R$11+$P$11,D945*$R$11+$P$11)),2)</f>
        <v>299.57</v>
      </c>
      <c r="K945" s="176" t="n">
        <f aca="false">TRUNC(IF(A945&lt;$A$427,$D$427*$R$12+$P$12,IF(A945&gt;$A$782,$D$782*$R$12+$P$12,D945*$R$12+$P$12)),2)</f>
        <v>217.82</v>
      </c>
      <c r="L945" s="179" t="n">
        <v>1035</v>
      </c>
      <c r="M945" s="180" t="n">
        <f aca="false">A945</f>
        <v>843</v>
      </c>
      <c r="N945" s="181" t="n">
        <v>1035</v>
      </c>
      <c r="O945" s="182" t="n">
        <f aca="false">A945</f>
        <v>843</v>
      </c>
      <c r="U945" s="171"/>
    </row>
    <row r="946" customFormat="false" ht="15.75" hidden="false" customHeight="true" outlineLevel="0" collapsed="false">
      <c r="A946" s="156" t="n">
        <v>844</v>
      </c>
      <c r="B946" s="157" t="n">
        <v>1036</v>
      </c>
      <c r="C946" s="158" t="n">
        <f aca="false">ROUND($P$1*A946,2)</f>
        <v>49857.95</v>
      </c>
      <c r="D946" s="159" t="n">
        <f aca="false">TRUNC(C946/12,2)</f>
        <v>4154.82</v>
      </c>
      <c r="E946" s="160" t="n">
        <f aca="false">TRUNC(D946*$P$3,2)</f>
        <v>461.18</v>
      </c>
      <c r="F946" s="161" t="n">
        <f aca="false">TRUNC(IF(A946&lt;=$A$270,$D$270*$P$5,D946*$P$5),2)</f>
        <v>124.64</v>
      </c>
      <c r="G946" s="162" t="n">
        <f aca="false">TRUNC(IF(A946&lt;=$A$270,$D$270*$P$6,D946*$P$6),2)</f>
        <v>41.54</v>
      </c>
      <c r="H946" s="161" t="n">
        <f aca="false">TRUNC($P$9,2)</f>
        <v>2.29</v>
      </c>
      <c r="I946" s="161" t="n">
        <f aca="false">TRUNC(IF(A946&lt;$A$427,$D$427*$R$10+$P$10,IF(A946&gt;$A$782,$D$782*$R$10+$P$10,D946*$R$10+$P$10)),2)</f>
        <v>117.29</v>
      </c>
      <c r="J946" s="158" t="n">
        <f aca="false">TRUNC(IF(A946&lt;$A$427,($D$427*$R$11)+$P$11,IF(A946&gt;$A$782,$D$782*$R$11+$P$11,D946*$R$11+$P$11)),2)</f>
        <v>299.57</v>
      </c>
      <c r="K946" s="160" t="n">
        <f aca="false">TRUNC(IF(A946&lt;$A$427,$D$427*$R$12+$P$12,IF(A946&gt;$A$782,$D$782*$R$12+$P$12,D946*$R$12+$P$12)),2)</f>
        <v>217.82</v>
      </c>
      <c r="L946" s="163" t="n">
        <v>1036</v>
      </c>
      <c r="M946" s="164" t="n">
        <f aca="false">A946</f>
        <v>844</v>
      </c>
      <c r="N946" s="165" t="n">
        <v>1036</v>
      </c>
      <c r="O946" s="166" t="n">
        <f aca="false">A946</f>
        <v>844</v>
      </c>
      <c r="U946" s="171"/>
    </row>
    <row r="947" customFormat="false" ht="15.75" hidden="false" customHeight="true" outlineLevel="0" collapsed="false">
      <c r="A947" s="172" t="n">
        <v>845</v>
      </c>
      <c r="B947" s="173" t="n">
        <v>1037</v>
      </c>
      <c r="C947" s="174" t="n">
        <f aca="false">ROUND($P$1*A947,2)</f>
        <v>49917.02</v>
      </c>
      <c r="D947" s="175" t="n">
        <f aca="false">TRUNC(C947/12,2)</f>
        <v>4159.75</v>
      </c>
      <c r="E947" s="176" t="n">
        <f aca="false">TRUNC(D947*$P$3,2)</f>
        <v>461.73</v>
      </c>
      <c r="F947" s="177" t="n">
        <f aca="false">TRUNC(IF(A947&lt;=$A$270,$D$270*$P$5,D947*$P$5),2)</f>
        <v>124.79</v>
      </c>
      <c r="G947" s="178" t="n">
        <f aca="false">TRUNC(IF(A947&lt;=$A$270,$D$270*$P$6,D947*$P$6),2)</f>
        <v>41.59</v>
      </c>
      <c r="H947" s="177" t="n">
        <f aca="false">TRUNC($P$9,2)</f>
        <v>2.29</v>
      </c>
      <c r="I947" s="177" t="n">
        <f aca="false">TRUNC(IF(A947&lt;$A$427,$D$427*$R$10+$P$10,IF(A947&gt;$A$782,$D$782*$R$10+$P$10,D947*$R$10+$P$10)),2)</f>
        <v>117.29</v>
      </c>
      <c r="J947" s="174" t="n">
        <f aca="false">TRUNC(IF(A947&lt;$A$427,($D$427*$R$11)+$P$11,IF(A947&gt;$A$782,$D$782*$R$11+$P$11,D947*$R$11+$P$11)),2)</f>
        <v>299.57</v>
      </c>
      <c r="K947" s="176" t="n">
        <f aca="false">TRUNC(IF(A947&lt;$A$427,$D$427*$R$12+$P$12,IF(A947&gt;$A$782,$D$782*$R$12+$P$12,D947*$R$12+$P$12)),2)</f>
        <v>217.82</v>
      </c>
      <c r="L947" s="179" t="n">
        <v>1037</v>
      </c>
      <c r="M947" s="180" t="n">
        <f aca="false">A947</f>
        <v>845</v>
      </c>
      <c r="N947" s="181" t="n">
        <v>1037</v>
      </c>
      <c r="O947" s="182" t="n">
        <f aca="false">A947</f>
        <v>845</v>
      </c>
      <c r="U947" s="171"/>
    </row>
    <row r="948" customFormat="false" ht="15.75" hidden="false" customHeight="true" outlineLevel="0" collapsed="false">
      <c r="A948" s="156" t="n">
        <v>846</v>
      </c>
      <c r="B948" s="157" t="n">
        <v>1038</v>
      </c>
      <c r="C948" s="158" t="n">
        <f aca="false">ROUND($P$1*A948,2)</f>
        <v>49976.1</v>
      </c>
      <c r="D948" s="159" t="n">
        <f aca="false">TRUNC(C948/12,2)</f>
        <v>4164.67</v>
      </c>
      <c r="E948" s="160" t="n">
        <f aca="false">TRUNC(D948*$P$3,2)</f>
        <v>462.27</v>
      </c>
      <c r="F948" s="161" t="n">
        <f aca="false">TRUNC(IF(A948&lt;=$A$270,$D$270*$P$5,D948*$P$5),2)</f>
        <v>124.94</v>
      </c>
      <c r="G948" s="162" t="n">
        <f aca="false">TRUNC(IF(A948&lt;=$A$270,$D$270*$P$6,D948*$P$6),2)</f>
        <v>41.64</v>
      </c>
      <c r="H948" s="161" t="n">
        <f aca="false">TRUNC($P$9,2)</f>
        <v>2.29</v>
      </c>
      <c r="I948" s="161" t="n">
        <f aca="false">TRUNC(IF(A948&lt;$A$427,$D$427*$R$10+$P$10,IF(A948&gt;$A$782,$D$782*$R$10+$P$10,D948*$R$10+$P$10)),2)</f>
        <v>117.29</v>
      </c>
      <c r="J948" s="158" t="n">
        <f aca="false">TRUNC(IF(A948&lt;$A$427,($D$427*$R$11)+$P$11,IF(A948&gt;$A$782,$D$782*$R$11+$P$11,D948*$R$11+$P$11)),2)</f>
        <v>299.57</v>
      </c>
      <c r="K948" s="160" t="n">
        <f aca="false">TRUNC(IF(A948&lt;$A$427,$D$427*$R$12+$P$12,IF(A948&gt;$A$782,$D$782*$R$12+$P$12,D948*$R$12+$P$12)),2)</f>
        <v>217.82</v>
      </c>
      <c r="L948" s="163" t="n">
        <v>1038</v>
      </c>
      <c r="M948" s="164" t="n">
        <f aca="false">A948</f>
        <v>846</v>
      </c>
      <c r="N948" s="165" t="n">
        <v>1038</v>
      </c>
      <c r="O948" s="166" t="n">
        <f aca="false">A948</f>
        <v>846</v>
      </c>
      <c r="U948" s="171"/>
    </row>
    <row r="949" customFormat="false" ht="15.75" hidden="false" customHeight="true" outlineLevel="0" collapsed="false">
      <c r="A949" s="172" t="n">
        <v>847</v>
      </c>
      <c r="B949" s="173" t="n">
        <v>1039</v>
      </c>
      <c r="C949" s="174" t="n">
        <f aca="false">ROUND($P$1*A949,2)</f>
        <v>50035.17</v>
      </c>
      <c r="D949" s="175" t="n">
        <f aca="false">TRUNC(C949/12,2)</f>
        <v>4169.59</v>
      </c>
      <c r="E949" s="176" t="n">
        <f aca="false">TRUNC(D949*$P$3,2)</f>
        <v>462.82</v>
      </c>
      <c r="F949" s="177" t="n">
        <f aca="false">TRUNC(IF(A949&lt;=$A$270,$D$270*$P$5,D949*$P$5),2)</f>
        <v>125.08</v>
      </c>
      <c r="G949" s="178" t="n">
        <f aca="false">TRUNC(IF(A949&lt;=$A$270,$D$270*$P$6,D949*$P$6),2)</f>
        <v>41.69</v>
      </c>
      <c r="H949" s="177" t="n">
        <f aca="false">TRUNC($P$9,2)</f>
        <v>2.29</v>
      </c>
      <c r="I949" s="177" t="n">
        <f aca="false">TRUNC(IF(A949&lt;$A$427,$D$427*$R$10+$P$10,IF(A949&gt;$A$782,$D$782*$R$10+$P$10,D949*$R$10+$P$10)),2)</f>
        <v>117.29</v>
      </c>
      <c r="J949" s="174" t="n">
        <f aca="false">TRUNC(IF(A949&lt;$A$427,($D$427*$R$11)+$P$11,IF(A949&gt;$A$782,$D$782*$R$11+$P$11,D949*$R$11+$P$11)),2)</f>
        <v>299.57</v>
      </c>
      <c r="K949" s="176" t="n">
        <f aca="false">TRUNC(IF(A949&lt;$A$427,$D$427*$R$12+$P$12,IF(A949&gt;$A$782,$D$782*$R$12+$P$12,D949*$R$12+$P$12)),2)</f>
        <v>217.82</v>
      </c>
      <c r="L949" s="179" t="n">
        <v>1039</v>
      </c>
      <c r="M949" s="180" t="n">
        <f aca="false">A949</f>
        <v>847</v>
      </c>
      <c r="N949" s="181" t="n">
        <v>1039</v>
      </c>
      <c r="O949" s="182" t="n">
        <f aca="false">A949</f>
        <v>847</v>
      </c>
      <c r="U949" s="171"/>
    </row>
    <row r="950" customFormat="false" ht="15.75" hidden="false" customHeight="true" outlineLevel="0" collapsed="false">
      <c r="A950" s="156" t="n">
        <v>847</v>
      </c>
      <c r="B950" s="157" t="n">
        <v>1040</v>
      </c>
      <c r="C950" s="158" t="n">
        <f aca="false">ROUND($P$1*A950,2)</f>
        <v>50035.17</v>
      </c>
      <c r="D950" s="159" t="n">
        <f aca="false">TRUNC(C950/12,2)</f>
        <v>4169.59</v>
      </c>
      <c r="E950" s="160" t="n">
        <f aca="false">TRUNC(D950*$P$3,2)</f>
        <v>462.82</v>
      </c>
      <c r="F950" s="161" t="n">
        <f aca="false">TRUNC(IF(A950&lt;=$A$270,$D$270*$P$5,D950*$P$5),2)</f>
        <v>125.08</v>
      </c>
      <c r="G950" s="162" t="n">
        <f aca="false">TRUNC(IF(A950&lt;=$A$270,$D$270*$P$6,D950*$P$6),2)</f>
        <v>41.69</v>
      </c>
      <c r="H950" s="161" t="n">
        <f aca="false">TRUNC($P$9,2)</f>
        <v>2.29</v>
      </c>
      <c r="I950" s="161" t="n">
        <f aca="false">TRUNC(IF(A950&lt;$A$427,$D$427*$R$10+$P$10,IF(A950&gt;$A$782,$D$782*$R$10+$P$10,D950*$R$10+$P$10)),2)</f>
        <v>117.29</v>
      </c>
      <c r="J950" s="158" t="n">
        <f aca="false">TRUNC(IF(A950&lt;$A$427,($D$427*$R$11)+$P$11,IF(A950&gt;$A$782,$D$782*$R$11+$P$11,D950*$R$11+$P$11)),2)</f>
        <v>299.57</v>
      </c>
      <c r="K950" s="160" t="n">
        <f aca="false">TRUNC(IF(A950&lt;$A$427,$D$427*$R$12+$P$12,IF(A950&gt;$A$782,$D$782*$R$12+$P$12,D950*$R$12+$P$12)),2)</f>
        <v>217.82</v>
      </c>
      <c r="L950" s="163" t="n">
        <v>1040</v>
      </c>
      <c r="M950" s="164" t="n">
        <f aca="false">A950</f>
        <v>847</v>
      </c>
      <c r="N950" s="165" t="n">
        <v>1040</v>
      </c>
      <c r="O950" s="166" t="n">
        <f aca="false">A950</f>
        <v>847</v>
      </c>
      <c r="U950" s="171"/>
    </row>
    <row r="951" customFormat="false" ht="15.75" hidden="false" customHeight="true" outlineLevel="0" collapsed="false">
      <c r="A951" s="172" t="n">
        <v>848</v>
      </c>
      <c r="B951" s="173" t="n">
        <v>1041</v>
      </c>
      <c r="C951" s="174" t="n">
        <f aca="false">ROUND($P$1*A951,2)</f>
        <v>50094.24</v>
      </c>
      <c r="D951" s="175" t="n">
        <f aca="false">TRUNC(C951/12,2)</f>
        <v>4174.52</v>
      </c>
      <c r="E951" s="176" t="n">
        <f aca="false">TRUNC(D951*$P$3,2)</f>
        <v>463.37</v>
      </c>
      <c r="F951" s="177" t="n">
        <f aca="false">TRUNC(IF(A951&lt;=$A$270,$D$270*$P$5,D951*$P$5),2)</f>
        <v>125.23</v>
      </c>
      <c r="G951" s="178" t="n">
        <f aca="false">TRUNC(IF(A951&lt;=$A$270,$D$270*$P$6,D951*$P$6),2)</f>
        <v>41.74</v>
      </c>
      <c r="H951" s="177" t="n">
        <f aca="false">TRUNC($P$9,2)</f>
        <v>2.29</v>
      </c>
      <c r="I951" s="177" t="n">
        <f aca="false">TRUNC(IF(A951&lt;$A$427,$D$427*$R$10+$P$10,IF(A951&gt;$A$782,$D$782*$R$10+$P$10,D951*$R$10+$P$10)),2)</f>
        <v>117.29</v>
      </c>
      <c r="J951" s="174" t="n">
        <f aca="false">TRUNC(IF(A951&lt;$A$427,($D$427*$R$11)+$P$11,IF(A951&gt;$A$782,$D$782*$R$11+$P$11,D951*$R$11+$P$11)),2)</f>
        <v>299.57</v>
      </c>
      <c r="K951" s="176" t="n">
        <f aca="false">TRUNC(IF(A951&lt;$A$427,$D$427*$R$12+$P$12,IF(A951&gt;$A$782,$D$782*$R$12+$P$12,D951*$R$12+$P$12)),2)</f>
        <v>217.82</v>
      </c>
      <c r="L951" s="179" t="n">
        <v>1041</v>
      </c>
      <c r="M951" s="180" t="n">
        <f aca="false">A951</f>
        <v>848</v>
      </c>
      <c r="N951" s="181" t="n">
        <v>1041</v>
      </c>
      <c r="O951" s="182" t="n">
        <f aca="false">A951</f>
        <v>848</v>
      </c>
      <c r="U951" s="171"/>
    </row>
    <row r="952" customFormat="false" ht="10.5" hidden="false" customHeight="false" outlineLevel="0" collapsed="false">
      <c r="A952" s="156" t="n">
        <v>849</v>
      </c>
      <c r="B952" s="157" t="n">
        <v>1042</v>
      </c>
      <c r="C952" s="158" t="n">
        <f aca="false">ROUND($P$1*A952,2)</f>
        <v>50153.32</v>
      </c>
      <c r="D952" s="159" t="n">
        <f aca="false">TRUNC(C952/12,2)</f>
        <v>4179.44</v>
      </c>
      <c r="E952" s="160" t="n">
        <f aca="false">TRUNC(D952*$P$3,2)</f>
        <v>463.91</v>
      </c>
      <c r="F952" s="161" t="n">
        <f aca="false">TRUNC(IF(A952&lt;=$A$270,$D$270*$P$5,D952*$P$5),2)</f>
        <v>125.38</v>
      </c>
      <c r="G952" s="162" t="n">
        <f aca="false">TRUNC(IF(A952&lt;=$A$270,$D$270*$P$6,D952*$P$6),2)</f>
        <v>41.79</v>
      </c>
      <c r="H952" s="161" t="n">
        <f aca="false">TRUNC($P$9,2)</f>
        <v>2.29</v>
      </c>
      <c r="I952" s="161" t="n">
        <f aca="false">TRUNC(IF(A952&lt;$A$427,$D$427*$R$10+$P$10,IF(A952&gt;$A$782,$D$782*$R$10+$P$10,D952*$R$10+$P$10)),2)</f>
        <v>117.29</v>
      </c>
      <c r="J952" s="158" t="n">
        <f aca="false">TRUNC(IF(A952&lt;$A$427,($D$427*$R$11)+$P$11,IF(A952&gt;$A$782,$D$782*$R$11+$P$11,D952*$R$11+$P$11)),2)</f>
        <v>299.57</v>
      </c>
      <c r="K952" s="160" t="n">
        <f aca="false">TRUNC(IF(A952&lt;$A$427,$D$427*$R$12+$P$12,IF(A952&gt;$A$782,$D$782*$R$12+$P$12,D952*$R$12+$P$12)),2)</f>
        <v>217.82</v>
      </c>
      <c r="L952" s="163" t="n">
        <v>1042</v>
      </c>
      <c r="M952" s="164" t="n">
        <f aca="false">A952</f>
        <v>849</v>
      </c>
      <c r="N952" s="165" t="n">
        <v>1042</v>
      </c>
      <c r="O952" s="166" t="n">
        <f aca="false">A952</f>
        <v>849</v>
      </c>
      <c r="U952" s="171"/>
    </row>
    <row r="953" customFormat="false" ht="10.5" hidden="false" customHeight="false" outlineLevel="0" collapsed="false">
      <c r="A953" s="172" t="n">
        <v>850</v>
      </c>
      <c r="B953" s="173" t="n">
        <v>1043</v>
      </c>
      <c r="C953" s="174" t="n">
        <f aca="false">ROUND($P$1*A953,2)</f>
        <v>50212.39</v>
      </c>
      <c r="D953" s="175" t="n">
        <f aca="false">TRUNC(C953/12,2)</f>
        <v>4184.36</v>
      </c>
      <c r="E953" s="176" t="n">
        <f aca="false">TRUNC(D953*$P$3,2)</f>
        <v>464.46</v>
      </c>
      <c r="F953" s="177" t="n">
        <f aca="false">TRUNC(IF(A953&lt;=$A$270,$D$270*$P$5,D953*$P$5),2)</f>
        <v>125.53</v>
      </c>
      <c r="G953" s="178" t="n">
        <f aca="false">TRUNC(IF(A953&lt;=$A$270,$D$270*$P$6,D953*$P$6),2)</f>
        <v>41.84</v>
      </c>
      <c r="H953" s="177" t="n">
        <f aca="false">TRUNC($P$9,2)</f>
        <v>2.29</v>
      </c>
      <c r="I953" s="177" t="n">
        <f aca="false">TRUNC(IF(A953&lt;$A$427,$D$427*$R$10+$P$10,IF(A953&gt;$A$782,$D$782*$R$10+$P$10,D953*$R$10+$P$10)),2)</f>
        <v>117.29</v>
      </c>
      <c r="J953" s="174" t="n">
        <f aca="false">TRUNC(IF(A953&lt;$A$427,($D$427*$R$11)+$P$11,IF(A953&gt;$A$782,$D$782*$R$11+$P$11,D953*$R$11+$P$11)),2)</f>
        <v>299.57</v>
      </c>
      <c r="K953" s="176" t="n">
        <f aca="false">TRUNC(IF(A953&lt;$A$427,$D$427*$R$12+$P$12,IF(A953&gt;$A$782,$D$782*$R$12+$P$12,D953*$R$12+$P$12)),2)</f>
        <v>217.82</v>
      </c>
      <c r="L953" s="179" t="n">
        <v>1043</v>
      </c>
      <c r="M953" s="180" t="n">
        <f aca="false">A953</f>
        <v>850</v>
      </c>
      <c r="N953" s="181" t="n">
        <v>1043</v>
      </c>
      <c r="O953" s="182" t="n">
        <f aca="false">A953</f>
        <v>850</v>
      </c>
      <c r="U953" s="171"/>
    </row>
    <row r="954" customFormat="false" ht="10.5" hidden="false" customHeight="false" outlineLevel="0" collapsed="false">
      <c r="A954" s="156" t="n">
        <v>851</v>
      </c>
      <c r="B954" s="157" t="n">
        <v>1044</v>
      </c>
      <c r="C954" s="158" t="n">
        <f aca="false">ROUND($P$1*A954,2)</f>
        <v>50271.46</v>
      </c>
      <c r="D954" s="159" t="n">
        <f aca="false">TRUNC(C954/12,2)</f>
        <v>4189.28</v>
      </c>
      <c r="E954" s="160" t="n">
        <f aca="false">TRUNC(D954*$P$3,2)</f>
        <v>465.01</v>
      </c>
      <c r="F954" s="161" t="n">
        <f aca="false">TRUNC(IF(A954&lt;=$A$270,$D$270*$P$5,D954*$P$5),2)</f>
        <v>125.67</v>
      </c>
      <c r="G954" s="162" t="n">
        <f aca="false">TRUNC(IF(A954&lt;=$A$270,$D$270*$P$6,D954*$P$6),2)</f>
        <v>41.89</v>
      </c>
      <c r="H954" s="161" t="n">
        <f aca="false">TRUNC($P$9,2)</f>
        <v>2.29</v>
      </c>
      <c r="I954" s="161" t="n">
        <f aca="false">TRUNC(IF(A954&lt;$A$427,$D$427*$R$10+$P$10,IF(A954&gt;$A$782,$D$782*$R$10+$P$10,D954*$R$10+$P$10)),2)</f>
        <v>117.29</v>
      </c>
      <c r="J954" s="158" t="n">
        <f aca="false">TRUNC(IF(A954&lt;$A$427,($D$427*$R$11)+$P$11,IF(A954&gt;$A$782,$D$782*$R$11+$P$11,D954*$R$11+$P$11)),2)</f>
        <v>299.57</v>
      </c>
      <c r="K954" s="160" t="n">
        <f aca="false">TRUNC(IF(A954&lt;$A$427,$D$427*$R$12+$P$12,IF(A954&gt;$A$782,$D$782*$R$12+$P$12,D954*$R$12+$P$12)),2)</f>
        <v>217.82</v>
      </c>
      <c r="L954" s="163" t="n">
        <v>1044</v>
      </c>
      <c r="M954" s="164" t="n">
        <f aca="false">A954</f>
        <v>851</v>
      </c>
      <c r="N954" s="165" t="n">
        <v>1044</v>
      </c>
      <c r="O954" s="166" t="n">
        <f aca="false">A954</f>
        <v>851</v>
      </c>
      <c r="U954" s="171"/>
    </row>
    <row r="955" customFormat="false" ht="10.5" hidden="false" customHeight="false" outlineLevel="0" collapsed="false">
      <c r="A955" s="172" t="n">
        <v>851</v>
      </c>
      <c r="B955" s="173" t="n">
        <v>1045</v>
      </c>
      <c r="C955" s="174" t="n">
        <f aca="false">ROUND($P$1*A955,2)</f>
        <v>50271.46</v>
      </c>
      <c r="D955" s="175" t="n">
        <f aca="false">TRUNC(C955/12,2)</f>
        <v>4189.28</v>
      </c>
      <c r="E955" s="176" t="n">
        <f aca="false">TRUNC(D955*$P$3,2)</f>
        <v>465.01</v>
      </c>
      <c r="F955" s="177" t="n">
        <f aca="false">TRUNC(IF(A955&lt;=$A$270,$D$270*$P$5,D955*$P$5),2)</f>
        <v>125.67</v>
      </c>
      <c r="G955" s="178" t="n">
        <f aca="false">TRUNC(IF(A955&lt;=$A$270,$D$270*$P$6,D955*$P$6),2)</f>
        <v>41.89</v>
      </c>
      <c r="H955" s="177" t="n">
        <f aca="false">TRUNC($P$9,2)</f>
        <v>2.29</v>
      </c>
      <c r="I955" s="177" t="n">
        <f aca="false">TRUNC(IF(A955&lt;$A$427,$D$427*$R$10+$P$10,IF(A955&gt;$A$782,$D$782*$R$10+$P$10,D955*$R$10+$P$10)),2)</f>
        <v>117.29</v>
      </c>
      <c r="J955" s="174" t="n">
        <f aca="false">TRUNC(IF(A955&lt;$A$427,($D$427*$R$11)+$P$11,IF(A955&gt;$A$782,$D$782*$R$11+$P$11,D955*$R$11+$P$11)),2)</f>
        <v>299.57</v>
      </c>
      <c r="K955" s="176" t="n">
        <f aca="false">TRUNC(IF(A955&lt;$A$427,$D$427*$R$12+$P$12,IF(A955&gt;$A$782,$D$782*$R$12+$P$12,D955*$R$12+$P$12)),2)</f>
        <v>217.82</v>
      </c>
      <c r="L955" s="179" t="n">
        <v>1045</v>
      </c>
      <c r="M955" s="180" t="n">
        <f aca="false">A955</f>
        <v>851</v>
      </c>
      <c r="N955" s="181" t="n">
        <v>1045</v>
      </c>
      <c r="O955" s="182" t="n">
        <f aca="false">A955</f>
        <v>851</v>
      </c>
      <c r="U955" s="171"/>
    </row>
    <row r="956" customFormat="false" ht="10.5" hidden="false" customHeight="false" outlineLevel="0" collapsed="false">
      <c r="A956" s="156" t="n">
        <v>852</v>
      </c>
      <c r="B956" s="157" t="n">
        <v>1046</v>
      </c>
      <c r="C956" s="158" t="n">
        <f aca="false">ROUND($P$1*A956,2)</f>
        <v>50330.54</v>
      </c>
      <c r="D956" s="159" t="n">
        <f aca="false">TRUNC(C956/12,2)</f>
        <v>4194.21</v>
      </c>
      <c r="E956" s="160" t="n">
        <f aca="false">TRUNC(D956*$P$3,2)</f>
        <v>465.55</v>
      </c>
      <c r="F956" s="161" t="n">
        <f aca="false">TRUNC(IF(A956&lt;=$A$270,$D$270*$P$5,D956*$P$5),2)</f>
        <v>125.82</v>
      </c>
      <c r="G956" s="162" t="n">
        <f aca="false">TRUNC(IF(A956&lt;=$A$270,$D$270*$P$6,D956*$P$6),2)</f>
        <v>41.94</v>
      </c>
      <c r="H956" s="161" t="n">
        <f aca="false">TRUNC($P$9,2)</f>
        <v>2.29</v>
      </c>
      <c r="I956" s="161" t="n">
        <f aca="false">TRUNC(IF(A956&lt;$A$427,$D$427*$R$10+$P$10,IF(A956&gt;$A$782,$D$782*$R$10+$P$10,D956*$R$10+$P$10)),2)</f>
        <v>117.29</v>
      </c>
      <c r="J956" s="158" t="n">
        <f aca="false">TRUNC(IF(A956&lt;$A$427,($D$427*$R$11)+$P$11,IF(A956&gt;$A$782,$D$782*$R$11+$P$11,D956*$R$11+$P$11)),2)</f>
        <v>299.57</v>
      </c>
      <c r="K956" s="160" t="n">
        <f aca="false">TRUNC(IF(A956&lt;$A$427,$D$427*$R$12+$P$12,IF(A956&gt;$A$782,$D$782*$R$12+$P$12,D956*$R$12+$P$12)),2)</f>
        <v>217.82</v>
      </c>
      <c r="L956" s="163" t="n">
        <v>1046</v>
      </c>
      <c r="M956" s="164" t="n">
        <f aca="false">A956</f>
        <v>852</v>
      </c>
      <c r="N956" s="165" t="n">
        <v>1046</v>
      </c>
      <c r="O956" s="166" t="n">
        <f aca="false">A956</f>
        <v>852</v>
      </c>
      <c r="U956" s="171"/>
    </row>
    <row r="957" customFormat="false" ht="10.5" hidden="false" customHeight="false" outlineLevel="0" collapsed="false">
      <c r="A957" s="172" t="n">
        <v>853</v>
      </c>
      <c r="B957" s="173" t="n">
        <v>1047</v>
      </c>
      <c r="C957" s="174" t="n">
        <f aca="false">ROUND($P$1*A957,2)</f>
        <v>50389.61</v>
      </c>
      <c r="D957" s="175" t="n">
        <f aca="false">TRUNC(C957/12,2)</f>
        <v>4199.13</v>
      </c>
      <c r="E957" s="176" t="n">
        <f aca="false">TRUNC(D957*$P$3,2)</f>
        <v>466.1</v>
      </c>
      <c r="F957" s="177" t="n">
        <f aca="false">TRUNC(IF(A957&lt;=$A$270,$D$270*$P$5,D957*$P$5),2)</f>
        <v>125.97</v>
      </c>
      <c r="G957" s="178" t="n">
        <f aca="false">TRUNC(IF(A957&lt;=$A$270,$D$270*$P$6,D957*$P$6),2)</f>
        <v>41.99</v>
      </c>
      <c r="H957" s="177" t="n">
        <f aca="false">TRUNC($P$9,2)</f>
        <v>2.29</v>
      </c>
      <c r="I957" s="177" t="n">
        <f aca="false">TRUNC(IF(A957&lt;$A$427,$D$427*$R$10+$P$10,IF(A957&gt;$A$782,$D$782*$R$10+$P$10,D957*$R$10+$P$10)),2)</f>
        <v>117.29</v>
      </c>
      <c r="J957" s="174" t="n">
        <f aca="false">TRUNC(IF(A957&lt;$A$427,($D$427*$R$11)+$P$11,IF(A957&gt;$A$782,$D$782*$R$11+$P$11,D957*$R$11+$P$11)),2)</f>
        <v>299.57</v>
      </c>
      <c r="K957" s="176" t="n">
        <f aca="false">TRUNC(IF(A957&lt;$A$427,$D$427*$R$12+$P$12,IF(A957&gt;$A$782,$D$782*$R$12+$P$12,D957*$R$12+$P$12)),2)</f>
        <v>217.82</v>
      </c>
      <c r="L957" s="179" t="n">
        <v>1047</v>
      </c>
      <c r="M957" s="164" t="n">
        <f aca="false">A957</f>
        <v>853</v>
      </c>
      <c r="N957" s="181" t="n">
        <v>1047</v>
      </c>
      <c r="O957" s="182" t="n">
        <f aca="false">A957</f>
        <v>853</v>
      </c>
      <c r="U957" s="171"/>
    </row>
    <row r="958" customFormat="false" ht="10.5" hidden="false" customHeight="false" outlineLevel="0" collapsed="false">
      <c r="A958" s="156" t="n">
        <v>854</v>
      </c>
      <c r="B958" s="157" t="n">
        <v>1048</v>
      </c>
      <c r="C958" s="158" t="n">
        <f aca="false">ROUND($P$1*A958,2)</f>
        <v>50448.68</v>
      </c>
      <c r="D958" s="159" t="n">
        <f aca="false">TRUNC(C958/12,2)</f>
        <v>4204.05</v>
      </c>
      <c r="E958" s="160" t="n">
        <f aca="false">TRUNC(D958*$P$3,2)</f>
        <v>466.64</v>
      </c>
      <c r="F958" s="161" t="n">
        <f aca="false">TRUNC(IF(A958&lt;=$A$270,$D$270*$P$5,D958*$P$5),2)</f>
        <v>126.12</v>
      </c>
      <c r="G958" s="162" t="n">
        <f aca="false">TRUNC(IF(A958&lt;=$A$270,$D$270*$P$6,D958*$P$6),2)</f>
        <v>42.04</v>
      </c>
      <c r="H958" s="161" t="n">
        <f aca="false">TRUNC($P$9,2)</f>
        <v>2.29</v>
      </c>
      <c r="I958" s="161" t="n">
        <f aca="false">TRUNC(IF(A958&lt;$A$427,$D$427*$R$10+$P$10,IF(A958&gt;$A$782,$D$782*$R$10+$P$10,D958*$R$10+$P$10)),2)</f>
        <v>117.29</v>
      </c>
      <c r="J958" s="158" t="n">
        <f aca="false">TRUNC(IF(A958&lt;$A$427,($D$427*$R$11)+$P$11,IF(A958&gt;$A$782,$D$782*$R$11+$P$11,D958*$R$11+$P$11)),2)</f>
        <v>299.57</v>
      </c>
      <c r="K958" s="160" t="n">
        <f aca="false">TRUNC(IF(A958&lt;$A$427,$D$427*$R$12+$P$12,IF(A958&gt;$A$782,$D$782*$R$12+$P$12,D958*$R$12+$P$12)),2)</f>
        <v>217.82</v>
      </c>
      <c r="L958" s="163" t="n">
        <v>1048</v>
      </c>
      <c r="M958" s="180" t="n">
        <f aca="false">A958</f>
        <v>854</v>
      </c>
      <c r="N958" s="165" t="n">
        <v>1048</v>
      </c>
      <c r="O958" s="166" t="n">
        <f aca="false">A958</f>
        <v>854</v>
      </c>
      <c r="U958" s="171"/>
    </row>
    <row r="959" customFormat="false" ht="10.5" hidden="false" customHeight="false" outlineLevel="0" collapsed="false">
      <c r="A959" s="172" t="n">
        <v>855</v>
      </c>
      <c r="B959" s="173" t="n">
        <v>1049</v>
      </c>
      <c r="C959" s="174" t="n">
        <f aca="false">ROUND($P$1*A959,2)</f>
        <v>50507.76</v>
      </c>
      <c r="D959" s="175" t="n">
        <f aca="false">TRUNC(C959/12,2)</f>
        <v>4208.98</v>
      </c>
      <c r="E959" s="176" t="n">
        <f aca="false">TRUNC(D959*$P$3,2)</f>
        <v>467.19</v>
      </c>
      <c r="F959" s="177" t="n">
        <f aca="false">TRUNC(IF(A959&lt;=$A$270,$D$270*$P$5,D959*$P$5),2)</f>
        <v>126.26</v>
      </c>
      <c r="G959" s="178" t="n">
        <f aca="false">TRUNC(IF(A959&lt;=$A$270,$D$270*$P$6,D959*$P$6),2)</f>
        <v>42.08</v>
      </c>
      <c r="H959" s="177" t="n">
        <f aca="false">TRUNC($P$9,2)</f>
        <v>2.29</v>
      </c>
      <c r="I959" s="177" t="n">
        <f aca="false">TRUNC(IF(A959&lt;$A$427,$D$427*$R$10+$P$10,IF(A959&gt;$A$782,$D$782*$R$10+$P$10,D959*$R$10+$P$10)),2)</f>
        <v>117.29</v>
      </c>
      <c r="J959" s="174" t="n">
        <f aca="false">TRUNC(IF(A959&lt;$A$427,($D$427*$R$11)+$P$11,IF(A959&gt;$A$782,$D$782*$R$11+$P$11,D959*$R$11+$P$11)),2)</f>
        <v>299.57</v>
      </c>
      <c r="K959" s="176" t="n">
        <f aca="false">TRUNC(IF(A959&lt;$A$427,$D$427*$R$12+$P$12,IF(A959&gt;$A$782,$D$782*$R$12+$P$12,D959*$R$12+$P$12)),2)</f>
        <v>217.82</v>
      </c>
      <c r="L959" s="179" t="n">
        <v>1049</v>
      </c>
      <c r="M959" s="164" t="n">
        <f aca="false">A959</f>
        <v>855</v>
      </c>
      <c r="N959" s="181" t="n">
        <v>1049</v>
      </c>
      <c r="O959" s="182" t="n">
        <f aca="false">A959</f>
        <v>855</v>
      </c>
      <c r="U959" s="171"/>
    </row>
    <row r="960" customFormat="false" ht="10.5" hidden="false" customHeight="false" outlineLevel="0" collapsed="false">
      <c r="A960" s="156" t="n">
        <v>856</v>
      </c>
      <c r="B960" s="157" t="n">
        <v>1050</v>
      </c>
      <c r="C960" s="158" t="n">
        <f aca="false">ROUND($P$1*A960,2)</f>
        <v>50566.83</v>
      </c>
      <c r="D960" s="159" t="n">
        <f aca="false">TRUNC(C960/12,2)</f>
        <v>4213.9</v>
      </c>
      <c r="E960" s="160" t="n">
        <f aca="false">TRUNC(D960*$P$3,2)</f>
        <v>467.74</v>
      </c>
      <c r="F960" s="161" t="n">
        <f aca="false">TRUNC(IF(A960&lt;=$A$270,$D$270*$P$5,D960*$P$5),2)</f>
        <v>126.41</v>
      </c>
      <c r="G960" s="162" t="n">
        <f aca="false">TRUNC(IF(A960&lt;=$A$270,$D$270*$P$6,D960*$P$6),2)</f>
        <v>42.13</v>
      </c>
      <c r="H960" s="161" t="n">
        <f aca="false">TRUNC($P$9,2)</f>
        <v>2.29</v>
      </c>
      <c r="I960" s="161" t="n">
        <f aca="false">TRUNC(IF(A960&lt;$A$427,$D$427*$R$10+$P$10,IF(A960&gt;$A$782,$D$782*$R$10+$P$10,D960*$R$10+$P$10)),2)</f>
        <v>117.29</v>
      </c>
      <c r="J960" s="158" t="n">
        <f aca="false">TRUNC(IF(A960&lt;$A$427,($D$427*$R$11)+$P$11,IF(A960&gt;$A$782,$D$782*$R$11+$P$11,D960*$R$11+$P$11)),2)</f>
        <v>299.57</v>
      </c>
      <c r="K960" s="160" t="n">
        <f aca="false">TRUNC(IF(A960&lt;$A$427,$D$427*$R$12+$P$12,IF(A960&gt;$A$782,$D$782*$R$12+$P$12,D960*$R$12+$P$12)),2)</f>
        <v>217.82</v>
      </c>
      <c r="L960" s="163" t="n">
        <v>1050</v>
      </c>
      <c r="M960" s="180" t="n">
        <f aca="false">A960</f>
        <v>856</v>
      </c>
      <c r="N960" s="165" t="n">
        <v>1050</v>
      </c>
      <c r="O960" s="166" t="n">
        <f aca="false">A960</f>
        <v>856</v>
      </c>
      <c r="U960" s="171"/>
    </row>
    <row r="961" customFormat="false" ht="10.5" hidden="false" customHeight="false" outlineLevel="0" collapsed="false">
      <c r="A961" s="172" t="n">
        <v>856</v>
      </c>
      <c r="B961" s="173" t="n">
        <v>1051</v>
      </c>
      <c r="C961" s="174" t="n">
        <f aca="false">ROUND($P$1*A961,2)</f>
        <v>50566.83</v>
      </c>
      <c r="D961" s="175" t="n">
        <f aca="false">TRUNC(C961/12,2)</f>
        <v>4213.9</v>
      </c>
      <c r="E961" s="176" t="n">
        <f aca="false">TRUNC(D961*$P$3,2)</f>
        <v>467.74</v>
      </c>
      <c r="F961" s="177" t="n">
        <f aca="false">TRUNC(IF(A961&lt;=$A$270,$D$270*$P$5,D961*$P$5),2)</f>
        <v>126.41</v>
      </c>
      <c r="G961" s="178" t="n">
        <f aca="false">TRUNC(IF(A961&lt;=$A$270,$D$270*$P$6,D961*$P$6),2)</f>
        <v>42.13</v>
      </c>
      <c r="H961" s="177" t="n">
        <f aca="false">TRUNC($P$9,2)</f>
        <v>2.29</v>
      </c>
      <c r="I961" s="177" t="n">
        <f aca="false">TRUNC(IF(A961&lt;$A$427,$D$427*$R$10+$P$10,IF(A961&gt;$A$782,$D$782*$R$10+$P$10,D961*$R$10+$P$10)),2)</f>
        <v>117.29</v>
      </c>
      <c r="J961" s="174" t="n">
        <f aca="false">TRUNC(IF(A961&lt;$A$427,($D$427*$R$11)+$P$11,IF(A961&gt;$A$782,$D$782*$R$11+$P$11,D961*$R$11+$P$11)),2)</f>
        <v>299.57</v>
      </c>
      <c r="K961" s="176" t="n">
        <f aca="false">TRUNC(IF(A961&lt;$A$427,$D$427*$R$12+$P$12,IF(A961&gt;$A$782,$D$782*$R$12+$P$12,D961*$R$12+$P$12)),2)</f>
        <v>217.82</v>
      </c>
      <c r="L961" s="179" t="n">
        <v>1051</v>
      </c>
      <c r="M961" s="164" t="n">
        <f aca="false">A961</f>
        <v>856</v>
      </c>
      <c r="N961" s="181" t="n">
        <v>1051</v>
      </c>
      <c r="O961" s="182" t="n">
        <f aca="false">A961</f>
        <v>856</v>
      </c>
      <c r="U961" s="171"/>
    </row>
    <row r="962" customFormat="false" ht="10.5" hidden="false" customHeight="false" outlineLevel="0" collapsed="false">
      <c r="A962" s="156" t="n">
        <v>857</v>
      </c>
      <c r="B962" s="157" t="n">
        <v>1052</v>
      </c>
      <c r="C962" s="158" t="n">
        <f aca="false">ROUND($P$1*A962,2)</f>
        <v>50625.9</v>
      </c>
      <c r="D962" s="159" t="n">
        <f aca="false">TRUNC(C962/12,2)</f>
        <v>4218.82</v>
      </c>
      <c r="E962" s="160" t="n">
        <f aca="false">TRUNC(D962*$P$3,2)</f>
        <v>468.28</v>
      </c>
      <c r="F962" s="161" t="n">
        <f aca="false">TRUNC(IF(A962&lt;=$A$270,$D$270*$P$5,D962*$P$5),2)</f>
        <v>126.56</v>
      </c>
      <c r="G962" s="162" t="n">
        <f aca="false">TRUNC(IF(A962&lt;=$A$270,$D$270*$P$6,D962*$P$6),2)</f>
        <v>42.18</v>
      </c>
      <c r="H962" s="161" t="n">
        <f aca="false">TRUNC($P$9,2)</f>
        <v>2.29</v>
      </c>
      <c r="I962" s="161" t="n">
        <f aca="false">TRUNC(IF(A962&lt;$A$427,$D$427*$R$10+$P$10,IF(A962&gt;$A$782,$D$782*$R$10+$P$10,D962*$R$10+$P$10)),2)</f>
        <v>117.29</v>
      </c>
      <c r="J962" s="158" t="n">
        <f aca="false">TRUNC(IF(A962&lt;$A$427,($D$427*$R$11)+$P$11,IF(A962&gt;$A$782,$D$782*$R$11+$P$11,D962*$R$11+$P$11)),2)</f>
        <v>299.57</v>
      </c>
      <c r="K962" s="160" t="n">
        <f aca="false">TRUNC(IF(A962&lt;$A$427,$D$427*$R$12+$P$12,IF(A962&gt;$A$782,$D$782*$R$12+$P$12,D962*$R$12+$P$12)),2)</f>
        <v>217.82</v>
      </c>
      <c r="L962" s="163" t="n">
        <v>1052</v>
      </c>
      <c r="M962" s="180" t="n">
        <f aca="false">A962</f>
        <v>857</v>
      </c>
      <c r="N962" s="165" t="n">
        <v>1052</v>
      </c>
      <c r="O962" s="166" t="n">
        <f aca="false">A962</f>
        <v>857</v>
      </c>
      <c r="U962" s="171"/>
    </row>
    <row r="963" customFormat="false" ht="10.5" hidden="false" customHeight="false" outlineLevel="0" collapsed="false">
      <c r="A963" s="172" t="n">
        <v>858</v>
      </c>
      <c r="B963" s="173" t="n">
        <v>1053</v>
      </c>
      <c r="C963" s="174" t="n">
        <f aca="false">ROUND($P$1*A963,2)</f>
        <v>50684.98</v>
      </c>
      <c r="D963" s="175" t="n">
        <f aca="false">TRUNC(C963/12,2)</f>
        <v>4223.74</v>
      </c>
      <c r="E963" s="176" t="n">
        <f aca="false">TRUNC(D963*$P$3,2)</f>
        <v>468.83</v>
      </c>
      <c r="F963" s="177" t="n">
        <f aca="false">TRUNC(IF(A963&lt;=$A$270,$D$270*$P$5,D963*$P$5),2)</f>
        <v>126.71</v>
      </c>
      <c r="G963" s="178" t="n">
        <f aca="false">TRUNC(IF(A963&lt;=$A$270,$D$270*$P$6,D963*$P$6),2)</f>
        <v>42.23</v>
      </c>
      <c r="H963" s="177" t="n">
        <f aca="false">TRUNC($P$9,2)</f>
        <v>2.29</v>
      </c>
      <c r="I963" s="177" t="n">
        <f aca="false">TRUNC(IF(A963&lt;$A$427,$D$427*$R$10+$P$10,IF(A963&gt;$A$782,$D$782*$R$10+$P$10,D963*$R$10+$P$10)),2)</f>
        <v>117.29</v>
      </c>
      <c r="J963" s="174" t="n">
        <f aca="false">TRUNC(IF(A963&lt;$A$427,($D$427*$R$11)+$P$11,IF(A963&gt;$A$782,$D$782*$R$11+$P$11,D963*$R$11+$P$11)),2)</f>
        <v>299.57</v>
      </c>
      <c r="K963" s="176" t="n">
        <f aca="false">TRUNC(IF(A963&lt;$A$427,$D$427*$R$12+$P$12,IF(A963&gt;$A$782,$D$782*$R$12+$P$12,D963*$R$12+$P$12)),2)</f>
        <v>217.82</v>
      </c>
      <c r="L963" s="179" t="n">
        <v>1053</v>
      </c>
      <c r="M963" s="164" t="n">
        <f aca="false">A963</f>
        <v>858</v>
      </c>
      <c r="N963" s="181" t="n">
        <v>1053</v>
      </c>
      <c r="O963" s="182" t="n">
        <f aca="false">A963</f>
        <v>858</v>
      </c>
      <c r="U963" s="171"/>
    </row>
    <row r="964" customFormat="false" ht="10.5" hidden="false" customHeight="false" outlineLevel="0" collapsed="false">
      <c r="A964" s="156" t="n">
        <v>859</v>
      </c>
      <c r="B964" s="157" t="n">
        <v>1054</v>
      </c>
      <c r="C964" s="158" t="n">
        <f aca="false">ROUND($P$1*A964,2)</f>
        <v>50744.05</v>
      </c>
      <c r="D964" s="159" t="n">
        <f aca="false">TRUNC(C964/12,2)</f>
        <v>4228.67</v>
      </c>
      <c r="E964" s="160" t="n">
        <f aca="false">TRUNC(D964*$P$3,2)</f>
        <v>469.38</v>
      </c>
      <c r="F964" s="161" t="n">
        <f aca="false">TRUNC(IF(A964&lt;=$A$270,$D$270*$P$5,D964*$P$5),2)</f>
        <v>126.86</v>
      </c>
      <c r="G964" s="162" t="n">
        <f aca="false">TRUNC(IF(A964&lt;=$A$270,$D$270*$P$6,D964*$P$6),2)</f>
        <v>42.28</v>
      </c>
      <c r="H964" s="161" t="n">
        <f aca="false">TRUNC($P$9,2)</f>
        <v>2.29</v>
      </c>
      <c r="I964" s="161" t="n">
        <f aca="false">TRUNC(IF(A964&lt;$A$427,$D$427*$R$10+$P$10,IF(A964&gt;$A$782,$D$782*$R$10+$P$10,D964*$R$10+$P$10)),2)</f>
        <v>117.29</v>
      </c>
      <c r="J964" s="158" t="n">
        <f aca="false">TRUNC(IF(A964&lt;$A$427,($D$427*$R$11)+$P$11,IF(A964&gt;$A$782,$D$782*$R$11+$P$11,D964*$R$11+$P$11)),2)</f>
        <v>299.57</v>
      </c>
      <c r="K964" s="160" t="n">
        <f aca="false">TRUNC(IF(A964&lt;$A$427,$D$427*$R$12+$P$12,IF(A964&gt;$A$782,$D$782*$R$12+$P$12,D964*$R$12+$P$12)),2)</f>
        <v>217.82</v>
      </c>
      <c r="L964" s="163" t="n">
        <v>1054</v>
      </c>
      <c r="M964" s="180" t="n">
        <f aca="false">A964</f>
        <v>859</v>
      </c>
      <c r="N964" s="165" t="n">
        <v>1054</v>
      </c>
      <c r="O964" s="166" t="n">
        <f aca="false">A964</f>
        <v>859</v>
      </c>
      <c r="U964" s="171"/>
    </row>
    <row r="965" customFormat="false" ht="10.5" hidden="false" customHeight="false" outlineLevel="0" collapsed="false">
      <c r="A965" s="172" t="n">
        <v>860</v>
      </c>
      <c r="B965" s="173" t="n">
        <v>1055</v>
      </c>
      <c r="C965" s="174" t="n">
        <f aca="false">ROUND($P$1*A965,2)</f>
        <v>50803.12</v>
      </c>
      <c r="D965" s="175" t="n">
        <f aca="false">TRUNC(C965/12,2)</f>
        <v>4233.59</v>
      </c>
      <c r="E965" s="176" t="n">
        <f aca="false">TRUNC(D965*$P$3,2)</f>
        <v>469.92</v>
      </c>
      <c r="F965" s="177" t="n">
        <f aca="false">TRUNC(IF(A965&lt;=$A$270,$D$270*$P$5,D965*$P$5),2)</f>
        <v>127</v>
      </c>
      <c r="G965" s="178" t="n">
        <f aca="false">TRUNC(IF(A965&lt;=$A$270,$D$270*$P$6,D965*$P$6),2)</f>
        <v>42.33</v>
      </c>
      <c r="H965" s="177" t="n">
        <f aca="false">TRUNC($P$9,2)</f>
        <v>2.29</v>
      </c>
      <c r="I965" s="177" t="n">
        <f aca="false">TRUNC(IF(A965&lt;$A$427,$D$427*$R$10+$P$10,IF(A965&gt;$A$782,$D$782*$R$10+$P$10,D965*$R$10+$P$10)),2)</f>
        <v>117.29</v>
      </c>
      <c r="J965" s="174" t="n">
        <f aca="false">TRUNC(IF(A965&lt;$A$427,($D$427*$R$11)+$P$11,IF(A965&gt;$A$782,$D$782*$R$11+$P$11,D965*$R$11+$P$11)),2)</f>
        <v>299.57</v>
      </c>
      <c r="K965" s="176" t="n">
        <f aca="false">TRUNC(IF(A965&lt;$A$427,$D$427*$R$12+$P$12,IF(A965&gt;$A$782,$D$782*$R$12+$P$12,D965*$R$12+$P$12)),2)</f>
        <v>217.82</v>
      </c>
      <c r="L965" s="179" t="n">
        <v>1055</v>
      </c>
      <c r="M965" s="164" t="n">
        <f aca="false">A965</f>
        <v>860</v>
      </c>
      <c r="N965" s="181" t="n">
        <v>1055</v>
      </c>
      <c r="O965" s="182" t="n">
        <f aca="false">A965</f>
        <v>860</v>
      </c>
      <c r="U965" s="171"/>
    </row>
    <row r="966" customFormat="false" ht="10.5" hidden="false" customHeight="false" outlineLevel="0" collapsed="false">
      <c r="A966" s="156" t="n">
        <v>860</v>
      </c>
      <c r="B966" s="157" t="n">
        <v>1056</v>
      </c>
      <c r="C966" s="158" t="n">
        <f aca="false">ROUND($P$1*A966,2)</f>
        <v>50803.12</v>
      </c>
      <c r="D966" s="159" t="n">
        <f aca="false">TRUNC(C966/12,2)</f>
        <v>4233.59</v>
      </c>
      <c r="E966" s="160" t="n">
        <f aca="false">TRUNC(D966*$P$3,2)</f>
        <v>469.92</v>
      </c>
      <c r="F966" s="161" t="n">
        <f aca="false">TRUNC(IF(A966&lt;=$A$270,$D$270*$P$5,D966*$P$5),2)</f>
        <v>127</v>
      </c>
      <c r="G966" s="162" t="n">
        <f aca="false">TRUNC(IF(A966&lt;=$A$270,$D$270*$P$6,D966*$P$6),2)</f>
        <v>42.33</v>
      </c>
      <c r="H966" s="161" t="n">
        <f aca="false">TRUNC($P$9,2)</f>
        <v>2.29</v>
      </c>
      <c r="I966" s="161" t="n">
        <f aca="false">TRUNC(IF(A966&lt;$A$427,$D$427*$R$10+$P$10,IF(A966&gt;$A$782,$D$782*$R$10+$P$10,D966*$R$10+$P$10)),2)</f>
        <v>117.29</v>
      </c>
      <c r="J966" s="158" t="n">
        <f aca="false">TRUNC(IF(A966&lt;$A$427,($D$427*$R$11)+$P$11,IF(A966&gt;$A$782,$D$782*$R$11+$P$11,D966*$R$11+$P$11)),2)</f>
        <v>299.57</v>
      </c>
      <c r="K966" s="160" t="n">
        <f aca="false">TRUNC(IF(A966&lt;$A$427,$D$427*$R$12+$P$12,IF(A966&gt;$A$782,$D$782*$R$12+$P$12,D966*$R$12+$P$12)),2)</f>
        <v>217.82</v>
      </c>
      <c r="L966" s="163" t="n">
        <v>1056</v>
      </c>
      <c r="M966" s="180" t="n">
        <f aca="false">A966</f>
        <v>860</v>
      </c>
      <c r="N966" s="165" t="n">
        <v>1056</v>
      </c>
      <c r="O966" s="166" t="n">
        <f aca="false">A966</f>
        <v>860</v>
      </c>
      <c r="U966" s="171"/>
    </row>
    <row r="967" customFormat="false" ht="10.5" hidden="false" customHeight="false" outlineLevel="0" collapsed="false">
      <c r="A967" s="172" t="n">
        <v>861</v>
      </c>
      <c r="B967" s="173" t="n">
        <v>1057</v>
      </c>
      <c r="C967" s="174" t="n">
        <f aca="false">ROUND($P$1*A967,2)</f>
        <v>50862.2</v>
      </c>
      <c r="D967" s="175" t="n">
        <f aca="false">TRUNC(C967/12,2)</f>
        <v>4238.51</v>
      </c>
      <c r="E967" s="176" t="n">
        <f aca="false">TRUNC(D967*$P$3,2)</f>
        <v>470.47</v>
      </c>
      <c r="F967" s="177" t="n">
        <f aca="false">TRUNC(IF(A967&lt;=$A$270,$D$270*$P$5,D967*$P$5),2)</f>
        <v>127.15</v>
      </c>
      <c r="G967" s="178" t="n">
        <f aca="false">TRUNC(IF(A967&lt;=$A$270,$D$270*$P$6,D967*$P$6),2)</f>
        <v>42.38</v>
      </c>
      <c r="H967" s="177" t="n">
        <f aca="false">TRUNC($P$9,2)</f>
        <v>2.29</v>
      </c>
      <c r="I967" s="177" t="n">
        <f aca="false">TRUNC(IF(A967&lt;$A$427,$D$427*$R$10+$P$10,IF(A967&gt;$A$782,$D$782*$R$10+$P$10,D967*$R$10+$P$10)),2)</f>
        <v>117.29</v>
      </c>
      <c r="J967" s="174" t="n">
        <f aca="false">TRUNC(IF(A967&lt;$A$427,($D$427*$R$11)+$P$11,IF(A967&gt;$A$782,$D$782*$R$11+$P$11,D967*$R$11+$P$11)),2)</f>
        <v>299.57</v>
      </c>
      <c r="K967" s="176" t="n">
        <f aca="false">TRUNC(IF(A967&lt;$A$427,$D$427*$R$12+$P$12,IF(A967&gt;$A$782,$D$782*$R$12+$P$12,D967*$R$12+$P$12)),2)</f>
        <v>217.82</v>
      </c>
      <c r="L967" s="179" t="n">
        <v>1057</v>
      </c>
      <c r="M967" s="164" t="n">
        <f aca="false">A967</f>
        <v>861</v>
      </c>
      <c r="N967" s="181" t="n">
        <v>1057</v>
      </c>
      <c r="O967" s="182" t="n">
        <f aca="false">A967</f>
        <v>861</v>
      </c>
      <c r="U967" s="171"/>
    </row>
    <row r="968" customFormat="false" ht="10.5" hidden="false" customHeight="false" outlineLevel="0" collapsed="false">
      <c r="A968" s="156" t="n">
        <v>862</v>
      </c>
      <c r="B968" s="157" t="n">
        <v>1058</v>
      </c>
      <c r="C968" s="158" t="n">
        <f aca="false">ROUND($P$1*A968,2)</f>
        <v>50921.27</v>
      </c>
      <c r="D968" s="159" t="n">
        <f aca="false">TRUNC(C968/12,2)</f>
        <v>4243.43</v>
      </c>
      <c r="E968" s="160" t="n">
        <f aca="false">TRUNC(D968*$P$3,2)</f>
        <v>471.02</v>
      </c>
      <c r="F968" s="161" t="n">
        <f aca="false">TRUNC(IF(A968&lt;=$A$270,$D$270*$P$5,D968*$P$5),2)</f>
        <v>127.3</v>
      </c>
      <c r="G968" s="162" t="n">
        <f aca="false">TRUNC(IF(A968&lt;=$A$270,$D$270*$P$6,D968*$P$6),2)</f>
        <v>42.43</v>
      </c>
      <c r="H968" s="161" t="n">
        <f aca="false">TRUNC($P$9,2)</f>
        <v>2.29</v>
      </c>
      <c r="I968" s="161" t="n">
        <f aca="false">TRUNC(IF(A968&lt;$A$427,$D$427*$R$10+$P$10,IF(A968&gt;$A$782,$D$782*$R$10+$P$10,D968*$R$10+$P$10)),2)</f>
        <v>117.29</v>
      </c>
      <c r="J968" s="158" t="n">
        <f aca="false">TRUNC(IF(A968&lt;$A$427,($D$427*$R$11)+$P$11,IF(A968&gt;$A$782,$D$782*$R$11+$P$11,D968*$R$11+$P$11)),2)</f>
        <v>299.57</v>
      </c>
      <c r="K968" s="160" t="n">
        <f aca="false">TRUNC(IF(A968&lt;$A$427,$D$427*$R$12+$P$12,IF(A968&gt;$A$782,$D$782*$R$12+$P$12,D968*$R$12+$P$12)),2)</f>
        <v>217.82</v>
      </c>
      <c r="L968" s="163" t="n">
        <v>1058</v>
      </c>
      <c r="M968" s="180" t="n">
        <f aca="false">A968</f>
        <v>862</v>
      </c>
      <c r="N968" s="165" t="n">
        <v>1058</v>
      </c>
      <c r="O968" s="166" t="n">
        <f aca="false">A968</f>
        <v>862</v>
      </c>
      <c r="U968" s="171"/>
    </row>
    <row r="969" customFormat="false" ht="10.5" hidden="false" customHeight="false" outlineLevel="0" collapsed="false">
      <c r="A969" s="172" t="n">
        <v>863</v>
      </c>
      <c r="B969" s="173" t="n">
        <v>1059</v>
      </c>
      <c r="C969" s="174" t="n">
        <f aca="false">ROUND($P$1*A969,2)</f>
        <v>50980.34</v>
      </c>
      <c r="D969" s="175" t="n">
        <f aca="false">TRUNC(C969/12,2)</f>
        <v>4248.36</v>
      </c>
      <c r="E969" s="176" t="n">
        <f aca="false">TRUNC(D969*$P$3,2)</f>
        <v>471.56</v>
      </c>
      <c r="F969" s="177" t="n">
        <f aca="false">TRUNC(IF(A969&lt;=$A$270,$D$270*$P$5,D969*$P$5),2)</f>
        <v>127.45</v>
      </c>
      <c r="G969" s="178" t="n">
        <f aca="false">TRUNC(IF(A969&lt;=$A$270,$D$270*$P$6,D969*$P$6),2)</f>
        <v>42.48</v>
      </c>
      <c r="H969" s="177" t="n">
        <f aca="false">TRUNC($P$9,2)</f>
        <v>2.29</v>
      </c>
      <c r="I969" s="177" t="n">
        <f aca="false">TRUNC(IF(A969&lt;$A$427,$D$427*$R$10+$P$10,IF(A969&gt;$A$782,$D$782*$R$10+$P$10,D969*$R$10+$P$10)),2)</f>
        <v>117.29</v>
      </c>
      <c r="J969" s="174" t="n">
        <f aca="false">TRUNC(IF(A969&lt;$A$427,($D$427*$R$11)+$P$11,IF(A969&gt;$A$782,$D$782*$R$11+$P$11,D969*$R$11+$P$11)),2)</f>
        <v>299.57</v>
      </c>
      <c r="K969" s="176" t="n">
        <f aca="false">TRUNC(IF(A969&lt;$A$427,$D$427*$R$12+$P$12,IF(A969&gt;$A$782,$D$782*$R$12+$P$12,D969*$R$12+$P$12)),2)</f>
        <v>217.82</v>
      </c>
      <c r="L969" s="179" t="n">
        <v>1059</v>
      </c>
      <c r="M969" s="164" t="n">
        <f aca="false">A969</f>
        <v>863</v>
      </c>
      <c r="N969" s="181" t="n">
        <v>1059</v>
      </c>
      <c r="O969" s="182" t="n">
        <f aca="false">A969</f>
        <v>863</v>
      </c>
      <c r="U969" s="171"/>
    </row>
    <row r="970" customFormat="false" ht="10.5" hidden="false" customHeight="false" outlineLevel="0" collapsed="false">
      <c r="A970" s="156" t="n">
        <v>864</v>
      </c>
      <c r="B970" s="157" t="n">
        <v>1060</v>
      </c>
      <c r="C970" s="158" t="n">
        <f aca="false">ROUND($P$1*A970,2)</f>
        <v>51039.42</v>
      </c>
      <c r="D970" s="159" t="n">
        <f aca="false">TRUNC(C970/12,2)</f>
        <v>4253.28</v>
      </c>
      <c r="E970" s="160" t="n">
        <f aca="false">TRUNC(D970*$P$3,2)</f>
        <v>472.11</v>
      </c>
      <c r="F970" s="161" t="n">
        <f aca="false">TRUNC(IF(A970&lt;=$A$270,$D$270*$P$5,D970*$P$5),2)</f>
        <v>127.59</v>
      </c>
      <c r="G970" s="162" t="n">
        <f aca="false">TRUNC(IF(A970&lt;=$A$270,$D$270*$P$6,D970*$P$6),2)</f>
        <v>42.53</v>
      </c>
      <c r="H970" s="161" t="n">
        <f aca="false">TRUNC($P$9,2)</f>
        <v>2.29</v>
      </c>
      <c r="I970" s="161" t="n">
        <f aca="false">TRUNC(IF(A970&lt;$A$427,$D$427*$R$10+$P$10,IF(A970&gt;$A$782,$D$782*$R$10+$P$10,D970*$R$10+$P$10)),2)</f>
        <v>117.29</v>
      </c>
      <c r="J970" s="158" t="n">
        <f aca="false">TRUNC(IF(A970&lt;$A$427,($D$427*$R$11)+$P$11,IF(A970&gt;$A$782,$D$782*$R$11+$P$11,D970*$R$11+$P$11)),2)</f>
        <v>299.57</v>
      </c>
      <c r="K970" s="160" t="n">
        <f aca="false">TRUNC(IF(A970&lt;$A$427,$D$427*$R$12+$P$12,IF(A970&gt;$A$782,$D$782*$R$12+$P$12,D970*$R$12+$P$12)),2)</f>
        <v>217.82</v>
      </c>
      <c r="L970" s="163" t="n">
        <v>1060</v>
      </c>
      <c r="M970" s="180" t="n">
        <f aca="false">A970</f>
        <v>864</v>
      </c>
      <c r="N970" s="165" t="n">
        <v>1060</v>
      </c>
      <c r="O970" s="166" t="n">
        <f aca="false">A970</f>
        <v>864</v>
      </c>
      <c r="U970" s="171"/>
    </row>
    <row r="971" customFormat="false" ht="10.5" hidden="false" customHeight="false" outlineLevel="0" collapsed="false">
      <c r="A971" s="172" t="n">
        <v>864</v>
      </c>
      <c r="B971" s="173" t="n">
        <v>1061</v>
      </c>
      <c r="C971" s="174" t="n">
        <f aca="false">ROUND($P$1*A971,2)</f>
        <v>51039.42</v>
      </c>
      <c r="D971" s="175" t="n">
        <f aca="false">TRUNC(C971/12,2)</f>
        <v>4253.28</v>
      </c>
      <c r="E971" s="176" t="n">
        <f aca="false">TRUNC(D971*$P$3,2)</f>
        <v>472.11</v>
      </c>
      <c r="F971" s="177" t="n">
        <f aca="false">TRUNC(IF(A971&lt;=$A$270,$D$270*$P$5,D971*$P$5),2)</f>
        <v>127.59</v>
      </c>
      <c r="G971" s="178" t="n">
        <f aca="false">TRUNC(IF(A971&lt;=$A$270,$D$270*$P$6,D971*$P$6),2)</f>
        <v>42.53</v>
      </c>
      <c r="H971" s="177" t="n">
        <f aca="false">TRUNC($P$9,2)</f>
        <v>2.29</v>
      </c>
      <c r="I971" s="177" t="n">
        <f aca="false">TRUNC(IF(A971&lt;$A$427,$D$427*$R$10+$P$10,IF(A971&gt;$A$782,$D$782*$R$10+$P$10,D971*$R$10+$P$10)),2)</f>
        <v>117.29</v>
      </c>
      <c r="J971" s="174" t="n">
        <f aca="false">TRUNC(IF(A971&lt;$A$427,($D$427*$R$11)+$P$11,IF(A971&gt;$A$782,$D$782*$R$11+$P$11,D971*$R$11+$P$11)),2)</f>
        <v>299.57</v>
      </c>
      <c r="K971" s="176" t="n">
        <f aca="false">TRUNC(IF(A971&lt;$A$427,$D$427*$R$12+$P$12,IF(A971&gt;$A$782,$D$782*$R$12+$P$12,D971*$R$12+$P$12)),2)</f>
        <v>217.82</v>
      </c>
      <c r="L971" s="179" t="n">
        <v>1061</v>
      </c>
      <c r="M971" s="164" t="n">
        <f aca="false">A971</f>
        <v>864</v>
      </c>
      <c r="N971" s="181" t="n">
        <v>1061</v>
      </c>
      <c r="O971" s="182" t="n">
        <f aca="false">A971</f>
        <v>864</v>
      </c>
      <c r="U971" s="171"/>
    </row>
    <row r="972" customFormat="false" ht="10.5" hidden="false" customHeight="false" outlineLevel="0" collapsed="false">
      <c r="A972" s="156" t="n">
        <v>865</v>
      </c>
      <c r="B972" s="157" t="n">
        <v>1062</v>
      </c>
      <c r="C972" s="158" t="n">
        <f aca="false">ROUND($P$1*A972,2)</f>
        <v>51098.49</v>
      </c>
      <c r="D972" s="159" t="n">
        <f aca="false">TRUNC(C972/12,2)</f>
        <v>4258.2</v>
      </c>
      <c r="E972" s="160" t="n">
        <f aca="false">TRUNC(D972*$P$3,2)</f>
        <v>472.66</v>
      </c>
      <c r="F972" s="161" t="n">
        <f aca="false">TRUNC(IF(A972&lt;=$A$270,$D$270*$P$5,D972*$P$5),2)</f>
        <v>127.74</v>
      </c>
      <c r="G972" s="162" t="n">
        <f aca="false">TRUNC(IF(A972&lt;=$A$270,$D$270*$P$6,D972*$P$6),2)</f>
        <v>42.58</v>
      </c>
      <c r="H972" s="161" t="n">
        <f aca="false">TRUNC($P$9,2)</f>
        <v>2.29</v>
      </c>
      <c r="I972" s="161" t="n">
        <f aca="false">TRUNC(IF(A972&lt;$A$427,$D$427*$R$10+$P$10,IF(A972&gt;$A$782,$D$782*$R$10+$P$10,D972*$R$10+$P$10)),2)</f>
        <v>117.29</v>
      </c>
      <c r="J972" s="158" t="n">
        <f aca="false">TRUNC(IF(A972&lt;$A$427,($D$427*$R$11)+$P$11,IF(A972&gt;$A$782,$D$782*$R$11+$P$11,D972*$R$11+$P$11)),2)</f>
        <v>299.57</v>
      </c>
      <c r="K972" s="160" t="n">
        <f aca="false">TRUNC(IF(A972&lt;$A$427,$D$427*$R$12+$P$12,IF(A972&gt;$A$782,$D$782*$R$12+$P$12,D972*$R$12+$P$12)),2)</f>
        <v>217.82</v>
      </c>
      <c r="L972" s="163" t="n">
        <v>1062</v>
      </c>
      <c r="M972" s="180" t="n">
        <f aca="false">A972</f>
        <v>865</v>
      </c>
      <c r="N972" s="165" t="n">
        <v>1062</v>
      </c>
      <c r="O972" s="166" t="n">
        <f aca="false">A972</f>
        <v>865</v>
      </c>
      <c r="U972" s="171"/>
    </row>
    <row r="973" customFormat="false" ht="10.5" hidden="false" customHeight="false" outlineLevel="0" collapsed="false">
      <c r="A973" s="172" t="n">
        <v>866</v>
      </c>
      <c r="B973" s="173" t="n">
        <v>1063</v>
      </c>
      <c r="C973" s="174" t="n">
        <f aca="false">ROUND($P$1*A973,2)</f>
        <v>51157.56</v>
      </c>
      <c r="D973" s="175" t="n">
        <f aca="false">TRUNC(C973/12,2)</f>
        <v>4263.13</v>
      </c>
      <c r="E973" s="176" t="n">
        <f aca="false">TRUNC(D973*$P$3,2)</f>
        <v>473.2</v>
      </c>
      <c r="F973" s="177" t="n">
        <f aca="false">TRUNC(IF(A973&lt;=$A$270,$D$270*$P$5,D973*$P$5),2)</f>
        <v>127.89</v>
      </c>
      <c r="G973" s="178" t="n">
        <f aca="false">TRUNC(IF(A973&lt;=$A$270,$D$270*$P$6,D973*$P$6),2)</f>
        <v>42.63</v>
      </c>
      <c r="H973" s="177" t="n">
        <f aca="false">TRUNC($P$9,2)</f>
        <v>2.29</v>
      </c>
      <c r="I973" s="177" t="n">
        <f aca="false">TRUNC(IF(A973&lt;$A$427,$D$427*$R$10+$P$10,IF(A973&gt;$A$782,$D$782*$R$10+$P$10,D973*$R$10+$P$10)),2)</f>
        <v>117.29</v>
      </c>
      <c r="J973" s="174" t="n">
        <f aca="false">TRUNC(IF(A973&lt;$A$427,($D$427*$R$11)+$P$11,IF(A973&gt;$A$782,$D$782*$R$11+$P$11,D973*$R$11+$P$11)),2)</f>
        <v>299.57</v>
      </c>
      <c r="K973" s="176" t="n">
        <f aca="false">TRUNC(IF(A973&lt;$A$427,$D$427*$R$12+$P$12,IF(A973&gt;$A$782,$D$782*$R$12+$P$12,D973*$R$12+$P$12)),2)</f>
        <v>217.82</v>
      </c>
      <c r="L973" s="179" t="n">
        <v>1063</v>
      </c>
      <c r="M973" s="164" t="n">
        <f aca="false">A973</f>
        <v>866</v>
      </c>
      <c r="N973" s="181" t="n">
        <v>1063</v>
      </c>
      <c r="O973" s="182" t="n">
        <f aca="false">A973</f>
        <v>866</v>
      </c>
      <c r="U973" s="171"/>
    </row>
    <row r="974" customFormat="false" ht="10.5" hidden="false" customHeight="false" outlineLevel="0" collapsed="false">
      <c r="A974" s="156" t="n">
        <v>867</v>
      </c>
      <c r="B974" s="157" t="n">
        <v>1064</v>
      </c>
      <c r="C974" s="158" t="n">
        <f aca="false">ROUND($P$1*A974,2)</f>
        <v>51216.64</v>
      </c>
      <c r="D974" s="159" t="n">
        <f aca="false">TRUNC(C974/12,2)</f>
        <v>4268.05</v>
      </c>
      <c r="E974" s="160" t="n">
        <f aca="false">TRUNC(D974*$P$3,2)</f>
        <v>473.75</v>
      </c>
      <c r="F974" s="161" t="n">
        <f aca="false">TRUNC(IF(A974&lt;=$A$270,$D$270*$P$5,D974*$P$5),2)</f>
        <v>128.04</v>
      </c>
      <c r="G974" s="162" t="n">
        <f aca="false">TRUNC(IF(A974&lt;=$A$270,$D$270*$P$6,D974*$P$6),2)</f>
        <v>42.68</v>
      </c>
      <c r="H974" s="161" t="n">
        <f aca="false">TRUNC($P$9,2)</f>
        <v>2.29</v>
      </c>
      <c r="I974" s="161" t="n">
        <f aca="false">TRUNC(IF(A974&lt;$A$427,$D$427*$R$10+$P$10,IF(A974&gt;$A$782,$D$782*$R$10+$P$10,D974*$R$10+$P$10)),2)</f>
        <v>117.29</v>
      </c>
      <c r="J974" s="158" t="n">
        <f aca="false">TRUNC(IF(A974&lt;$A$427,($D$427*$R$11)+$P$11,IF(A974&gt;$A$782,$D$782*$R$11+$P$11,D974*$R$11+$P$11)),2)</f>
        <v>299.57</v>
      </c>
      <c r="K974" s="160" t="n">
        <f aca="false">TRUNC(IF(A974&lt;$A$427,$D$427*$R$12+$P$12,IF(A974&gt;$A$782,$D$782*$R$12+$P$12,D974*$R$12+$P$12)),2)</f>
        <v>217.82</v>
      </c>
      <c r="L974" s="163" t="n">
        <v>1064</v>
      </c>
      <c r="M974" s="180" t="n">
        <f aca="false">A974</f>
        <v>867</v>
      </c>
      <c r="N974" s="165" t="n">
        <v>1064</v>
      </c>
      <c r="O974" s="166" t="n">
        <f aca="false">A974</f>
        <v>867</v>
      </c>
      <c r="U974" s="171"/>
    </row>
    <row r="975" customFormat="false" ht="10.5" hidden="false" customHeight="false" outlineLevel="0" collapsed="false">
      <c r="A975" s="172" t="n">
        <v>868</v>
      </c>
      <c r="B975" s="173" t="n">
        <v>1065</v>
      </c>
      <c r="C975" s="174" t="n">
        <f aca="false">ROUND($P$1*A975,2)</f>
        <v>51275.71</v>
      </c>
      <c r="D975" s="175" t="n">
        <f aca="false">TRUNC(C975/12,2)</f>
        <v>4272.97</v>
      </c>
      <c r="E975" s="176" t="n">
        <f aca="false">TRUNC(D975*$P$3,2)</f>
        <v>474.29</v>
      </c>
      <c r="F975" s="177" t="n">
        <f aca="false">TRUNC(IF(A975&lt;=$A$270,$D$270*$P$5,D975*$P$5),2)</f>
        <v>128.18</v>
      </c>
      <c r="G975" s="178" t="n">
        <f aca="false">TRUNC(IF(A975&lt;=$A$270,$D$270*$P$6,D975*$P$6),2)</f>
        <v>42.72</v>
      </c>
      <c r="H975" s="177" t="n">
        <f aca="false">TRUNC($P$9,2)</f>
        <v>2.29</v>
      </c>
      <c r="I975" s="177" t="n">
        <f aca="false">TRUNC(IF(A975&lt;$A$427,$D$427*$R$10+$P$10,IF(A975&gt;$A$782,$D$782*$R$10+$P$10,D975*$R$10+$P$10)),2)</f>
        <v>117.29</v>
      </c>
      <c r="J975" s="174" t="n">
        <f aca="false">TRUNC(IF(A975&lt;$A$427,($D$427*$R$11)+$P$11,IF(A975&gt;$A$782,$D$782*$R$11+$P$11,D975*$R$11+$P$11)),2)</f>
        <v>299.57</v>
      </c>
      <c r="K975" s="176" t="n">
        <f aca="false">TRUNC(IF(A975&lt;$A$427,$D$427*$R$12+$P$12,IF(A975&gt;$A$782,$D$782*$R$12+$P$12,D975*$R$12+$P$12)),2)</f>
        <v>217.82</v>
      </c>
      <c r="L975" s="179" t="n">
        <v>1065</v>
      </c>
      <c r="M975" s="164" t="n">
        <f aca="false">A975</f>
        <v>868</v>
      </c>
      <c r="N975" s="181" t="n">
        <v>1065</v>
      </c>
      <c r="O975" s="182" t="n">
        <f aca="false">A975</f>
        <v>868</v>
      </c>
      <c r="U975" s="171"/>
    </row>
    <row r="976" customFormat="false" ht="10.5" hidden="false" customHeight="false" outlineLevel="0" collapsed="false">
      <c r="A976" s="156" t="n">
        <v>868</v>
      </c>
      <c r="B976" s="157" t="n">
        <v>1066</v>
      </c>
      <c r="C976" s="158" t="n">
        <f aca="false">ROUND($P$1*A976,2)</f>
        <v>51275.71</v>
      </c>
      <c r="D976" s="159" t="n">
        <f aca="false">TRUNC(C976/12,2)</f>
        <v>4272.97</v>
      </c>
      <c r="E976" s="160" t="n">
        <f aca="false">TRUNC(D976*$P$3,2)</f>
        <v>474.29</v>
      </c>
      <c r="F976" s="161" t="n">
        <f aca="false">TRUNC(IF(A976&lt;=$A$270,$D$270*$P$5,D976*$P$5),2)</f>
        <v>128.18</v>
      </c>
      <c r="G976" s="162" t="n">
        <f aca="false">TRUNC(IF(A976&lt;=$A$270,$D$270*$P$6,D976*$P$6),2)</f>
        <v>42.72</v>
      </c>
      <c r="H976" s="161" t="n">
        <f aca="false">TRUNC($P$9,2)</f>
        <v>2.29</v>
      </c>
      <c r="I976" s="161" t="n">
        <f aca="false">TRUNC(IF(A976&lt;$A$427,$D$427*$R$10+$P$10,IF(A976&gt;$A$782,$D$782*$R$10+$P$10,D976*$R$10+$P$10)),2)</f>
        <v>117.29</v>
      </c>
      <c r="J976" s="158" t="n">
        <f aca="false">TRUNC(IF(A976&lt;$A$427,($D$427*$R$11)+$P$11,IF(A976&gt;$A$782,$D$782*$R$11+$P$11,D976*$R$11+$P$11)),2)</f>
        <v>299.57</v>
      </c>
      <c r="K976" s="160" t="n">
        <f aca="false">TRUNC(IF(A976&lt;$A$427,$D$427*$R$12+$P$12,IF(A976&gt;$A$782,$D$782*$R$12+$P$12,D976*$R$12+$P$12)),2)</f>
        <v>217.82</v>
      </c>
      <c r="L976" s="163" t="n">
        <v>1066</v>
      </c>
      <c r="M976" s="164" t="n">
        <f aca="false">A976</f>
        <v>868</v>
      </c>
      <c r="N976" s="165" t="n">
        <v>1066</v>
      </c>
      <c r="O976" s="166" t="n">
        <f aca="false">A976</f>
        <v>868</v>
      </c>
      <c r="U976" s="171"/>
    </row>
    <row r="977" customFormat="false" ht="10.5" hidden="false" customHeight="false" outlineLevel="0" collapsed="false">
      <c r="A977" s="172" t="n">
        <v>869</v>
      </c>
      <c r="B977" s="173" t="n">
        <v>1067</v>
      </c>
      <c r="C977" s="174" t="n">
        <f aca="false">ROUND($P$1*A977,2)</f>
        <v>51334.78</v>
      </c>
      <c r="D977" s="175" t="n">
        <f aca="false">TRUNC(C977/12,2)</f>
        <v>4277.89</v>
      </c>
      <c r="E977" s="176" t="n">
        <f aca="false">TRUNC(D977*$P$3,2)</f>
        <v>474.84</v>
      </c>
      <c r="F977" s="177" t="n">
        <f aca="false">TRUNC(IF(A977&lt;=$A$270,$D$270*$P$5,D977*$P$5),2)</f>
        <v>128.33</v>
      </c>
      <c r="G977" s="178" t="n">
        <f aca="false">TRUNC(IF(A977&lt;=$A$270,$D$270*$P$6,D977*$P$6),2)</f>
        <v>42.77</v>
      </c>
      <c r="H977" s="177" t="n">
        <f aca="false">TRUNC($P$9,2)</f>
        <v>2.29</v>
      </c>
      <c r="I977" s="177" t="n">
        <f aca="false">TRUNC(IF(A977&lt;$A$427,$D$427*$R$10+$P$10,IF(A977&gt;$A$782,$D$782*$R$10+$P$10,D977*$R$10+$P$10)),2)</f>
        <v>117.29</v>
      </c>
      <c r="J977" s="174" t="n">
        <f aca="false">TRUNC(IF(A977&lt;$A$427,($D$427*$R$11)+$P$11,IF(A977&gt;$A$782,$D$782*$R$11+$P$11,D977*$R$11+$P$11)),2)</f>
        <v>299.57</v>
      </c>
      <c r="K977" s="176" t="n">
        <f aca="false">TRUNC(IF(A977&lt;$A$427,$D$427*$R$12+$P$12,IF(A977&gt;$A$782,$D$782*$R$12+$P$12,D977*$R$12+$P$12)),2)</f>
        <v>217.82</v>
      </c>
      <c r="L977" s="179" t="n">
        <v>1067</v>
      </c>
      <c r="M977" s="180" t="n">
        <f aca="false">A977</f>
        <v>869</v>
      </c>
      <c r="N977" s="181" t="n">
        <v>1067</v>
      </c>
      <c r="O977" s="182" t="n">
        <f aca="false">A977</f>
        <v>869</v>
      </c>
      <c r="U977" s="171"/>
    </row>
    <row r="978" customFormat="false" ht="10.5" hidden="false" customHeight="false" outlineLevel="0" collapsed="false">
      <c r="A978" s="156" t="n">
        <v>870</v>
      </c>
      <c r="B978" s="157" t="n">
        <v>1068</v>
      </c>
      <c r="C978" s="158" t="n">
        <f aca="false">ROUND($P$1*A978,2)</f>
        <v>51393.86</v>
      </c>
      <c r="D978" s="159" t="n">
        <f aca="false">TRUNC(C978/12,2)</f>
        <v>4282.82</v>
      </c>
      <c r="E978" s="160" t="n">
        <f aca="false">TRUNC(D978*$P$3,2)</f>
        <v>475.39</v>
      </c>
      <c r="F978" s="161" t="n">
        <f aca="false">TRUNC(IF(A978&lt;=$A$270,$D$270*$P$5,D978*$P$5),2)</f>
        <v>128.48</v>
      </c>
      <c r="G978" s="162" t="n">
        <f aca="false">TRUNC(IF(A978&lt;=$A$270,$D$270*$P$6,D978*$P$6),2)</f>
        <v>42.82</v>
      </c>
      <c r="H978" s="161" t="n">
        <f aca="false">TRUNC($P$9,2)</f>
        <v>2.29</v>
      </c>
      <c r="I978" s="161" t="n">
        <f aca="false">TRUNC(IF(A978&lt;$A$427,$D$427*$R$10+$P$10,IF(A978&gt;$A$782,$D$782*$R$10+$P$10,D978*$R$10+$P$10)),2)</f>
        <v>117.29</v>
      </c>
      <c r="J978" s="158" t="n">
        <f aca="false">TRUNC(IF(A978&lt;$A$427,($D$427*$R$11)+$P$11,IF(A978&gt;$A$782,$D$782*$R$11+$P$11,D978*$R$11+$P$11)),2)</f>
        <v>299.57</v>
      </c>
      <c r="K978" s="160" t="n">
        <f aca="false">TRUNC(IF(A978&lt;$A$427,$D$427*$R$12+$P$12,IF(A978&gt;$A$782,$D$782*$R$12+$P$12,D978*$R$12+$P$12)),2)</f>
        <v>217.82</v>
      </c>
      <c r="L978" s="163" t="n">
        <v>1068</v>
      </c>
      <c r="M978" s="164" t="n">
        <f aca="false">A978</f>
        <v>870</v>
      </c>
      <c r="N978" s="165" t="n">
        <v>1068</v>
      </c>
      <c r="O978" s="166" t="n">
        <f aca="false">A978</f>
        <v>870</v>
      </c>
      <c r="U978" s="171"/>
    </row>
    <row r="979" customFormat="false" ht="10.5" hidden="false" customHeight="false" outlineLevel="0" collapsed="false">
      <c r="A979" s="172" t="n">
        <v>871</v>
      </c>
      <c r="B979" s="173" t="n">
        <v>1069</v>
      </c>
      <c r="C979" s="174" t="n">
        <f aca="false">ROUND($P$1*A979,2)</f>
        <v>51452.93</v>
      </c>
      <c r="D979" s="175" t="n">
        <f aca="false">TRUNC(C979/12,2)</f>
        <v>4287.74</v>
      </c>
      <c r="E979" s="176" t="n">
        <f aca="false">TRUNC(D979*$P$3,2)</f>
        <v>475.93</v>
      </c>
      <c r="F979" s="177" t="n">
        <f aca="false">TRUNC(IF(A979&lt;=$A$270,$D$270*$P$5,D979*$P$5),2)</f>
        <v>128.63</v>
      </c>
      <c r="G979" s="178" t="n">
        <f aca="false">TRUNC(IF(A979&lt;=$A$270,$D$270*$P$6,D979*$P$6),2)</f>
        <v>42.87</v>
      </c>
      <c r="H979" s="177" t="n">
        <f aca="false">TRUNC($P$9,2)</f>
        <v>2.29</v>
      </c>
      <c r="I979" s="177" t="n">
        <f aca="false">TRUNC(IF(A979&lt;$A$427,$D$427*$R$10+$P$10,IF(A979&gt;$A$782,$D$782*$R$10+$P$10,D979*$R$10+$P$10)),2)</f>
        <v>117.29</v>
      </c>
      <c r="J979" s="174" t="n">
        <f aca="false">TRUNC(IF(A979&lt;$A$427,($D$427*$R$11)+$P$11,IF(A979&gt;$A$782,$D$782*$R$11+$P$11,D979*$R$11+$P$11)),2)</f>
        <v>299.57</v>
      </c>
      <c r="K979" s="176" t="n">
        <f aca="false">TRUNC(IF(A979&lt;$A$427,$D$427*$R$12+$P$12,IF(A979&gt;$A$782,$D$782*$R$12+$P$12,D979*$R$12+$P$12)),2)</f>
        <v>217.82</v>
      </c>
      <c r="L979" s="179" t="n">
        <v>1069</v>
      </c>
      <c r="M979" s="180" t="n">
        <f aca="false">A979</f>
        <v>871</v>
      </c>
      <c r="N979" s="181" t="n">
        <v>1069</v>
      </c>
      <c r="O979" s="182" t="n">
        <f aca="false">A979</f>
        <v>871</v>
      </c>
      <c r="U979" s="171"/>
    </row>
    <row r="980" customFormat="false" ht="10.5" hidden="false" customHeight="false" outlineLevel="0" collapsed="false">
      <c r="A980" s="156" t="n">
        <v>872</v>
      </c>
      <c r="B980" s="157" t="n">
        <v>1070</v>
      </c>
      <c r="C980" s="158" t="n">
        <f aca="false">ROUND($P$1*A980,2)</f>
        <v>51512</v>
      </c>
      <c r="D980" s="159" t="n">
        <f aca="false">TRUNC(C980/12,2)</f>
        <v>4292.66</v>
      </c>
      <c r="E980" s="160" t="n">
        <f aca="false">TRUNC(D980*$P$3,2)</f>
        <v>476.48</v>
      </c>
      <c r="F980" s="161" t="n">
        <f aca="false">TRUNC(IF(A980&lt;=$A$270,$D$270*$P$5,D980*$P$5),2)</f>
        <v>128.77</v>
      </c>
      <c r="G980" s="162" t="n">
        <f aca="false">TRUNC(IF(A980&lt;=$A$270,$D$270*$P$6,D980*$P$6),2)</f>
        <v>42.92</v>
      </c>
      <c r="H980" s="161" t="n">
        <f aca="false">TRUNC($P$9,2)</f>
        <v>2.29</v>
      </c>
      <c r="I980" s="161" t="n">
        <f aca="false">TRUNC(IF(A980&lt;$A$427,$D$427*$R$10+$P$10,IF(A980&gt;$A$782,$D$782*$R$10+$P$10,D980*$R$10+$P$10)),2)</f>
        <v>117.29</v>
      </c>
      <c r="J980" s="158" t="n">
        <f aca="false">TRUNC(IF(A980&lt;$A$427,($D$427*$R$11)+$P$11,IF(A980&gt;$A$782,$D$782*$R$11+$P$11,D980*$R$11+$P$11)),2)</f>
        <v>299.57</v>
      </c>
      <c r="K980" s="160" t="n">
        <f aca="false">TRUNC(IF(A980&lt;$A$427,$D$427*$R$12+$P$12,IF(A980&gt;$A$782,$D$782*$R$12+$P$12,D980*$R$12+$P$12)),2)</f>
        <v>217.82</v>
      </c>
      <c r="L980" s="163" t="n">
        <v>1070</v>
      </c>
      <c r="M980" s="164" t="n">
        <f aca="false">A980</f>
        <v>872</v>
      </c>
      <c r="N980" s="165" t="n">
        <v>1070</v>
      </c>
      <c r="O980" s="166" t="n">
        <f aca="false">A980</f>
        <v>872</v>
      </c>
      <c r="U980" s="171"/>
    </row>
    <row r="981" customFormat="false" ht="10.5" hidden="false" customHeight="false" outlineLevel="0" collapsed="false">
      <c r="A981" s="172" t="n">
        <v>873</v>
      </c>
      <c r="B981" s="173" t="n">
        <v>1071</v>
      </c>
      <c r="C981" s="174" t="n">
        <f aca="false">ROUND($P$1*A981,2)</f>
        <v>51571.08</v>
      </c>
      <c r="D981" s="175" t="n">
        <f aca="false">TRUNC(C981/12,2)</f>
        <v>4297.59</v>
      </c>
      <c r="E981" s="176" t="n">
        <f aca="false">TRUNC(D981*$P$3,2)</f>
        <v>477.03</v>
      </c>
      <c r="F981" s="177" t="n">
        <f aca="false">TRUNC(IF(A981&lt;=$A$270,$D$270*$P$5,D981*$P$5),2)</f>
        <v>128.92</v>
      </c>
      <c r="G981" s="178" t="n">
        <f aca="false">TRUNC(IF(A981&lt;=$A$270,$D$270*$P$6,D981*$P$6),2)</f>
        <v>42.97</v>
      </c>
      <c r="H981" s="177" t="n">
        <f aca="false">TRUNC($P$9,2)</f>
        <v>2.29</v>
      </c>
      <c r="I981" s="177" t="n">
        <f aca="false">TRUNC(IF(A981&lt;$A$427,$D$427*$R$10+$P$10,IF(A981&gt;$A$782,$D$782*$R$10+$P$10,D981*$R$10+$P$10)),2)</f>
        <v>117.29</v>
      </c>
      <c r="J981" s="174" t="n">
        <f aca="false">TRUNC(IF(A981&lt;$A$427,($D$427*$R$11)+$P$11,IF(A981&gt;$A$782,$D$782*$R$11+$P$11,D981*$R$11+$P$11)),2)</f>
        <v>299.57</v>
      </c>
      <c r="K981" s="176" t="n">
        <f aca="false">TRUNC(IF(A981&lt;$A$427,$D$427*$R$12+$P$12,IF(A981&gt;$A$782,$D$782*$R$12+$P$12,D981*$R$12+$P$12)),2)</f>
        <v>217.82</v>
      </c>
      <c r="L981" s="179" t="n">
        <v>1071</v>
      </c>
      <c r="M981" s="180" t="n">
        <f aca="false">A981</f>
        <v>873</v>
      </c>
      <c r="N981" s="181" t="n">
        <v>1071</v>
      </c>
      <c r="O981" s="182" t="n">
        <f aca="false">A981</f>
        <v>873</v>
      </c>
      <c r="U981" s="171"/>
    </row>
    <row r="982" customFormat="false" ht="10.5" hidden="false" customHeight="false" outlineLevel="0" collapsed="false">
      <c r="A982" s="156" t="n">
        <v>873</v>
      </c>
      <c r="B982" s="157" t="n">
        <v>1072</v>
      </c>
      <c r="C982" s="158" t="n">
        <f aca="false">ROUND($P$1*A982,2)</f>
        <v>51571.08</v>
      </c>
      <c r="D982" s="159" t="n">
        <f aca="false">TRUNC(C982/12,2)</f>
        <v>4297.59</v>
      </c>
      <c r="E982" s="160" t="n">
        <f aca="false">TRUNC(D982*$P$3,2)</f>
        <v>477.03</v>
      </c>
      <c r="F982" s="161" t="n">
        <f aca="false">TRUNC(IF(A982&lt;=$A$270,$D$270*$P$5,D982*$P$5),2)</f>
        <v>128.92</v>
      </c>
      <c r="G982" s="162" t="n">
        <f aca="false">TRUNC(IF(A982&lt;=$A$270,$D$270*$P$6,D982*$P$6),2)</f>
        <v>42.97</v>
      </c>
      <c r="H982" s="161" t="n">
        <f aca="false">TRUNC($P$9,2)</f>
        <v>2.29</v>
      </c>
      <c r="I982" s="161" t="n">
        <f aca="false">TRUNC(IF(A982&lt;$A$427,$D$427*$R$10+$P$10,IF(A982&gt;$A$782,$D$782*$R$10+$P$10,D982*$R$10+$P$10)),2)</f>
        <v>117.29</v>
      </c>
      <c r="J982" s="158" t="n">
        <f aca="false">TRUNC(IF(A982&lt;$A$427,($D$427*$R$11)+$P$11,IF(A982&gt;$A$782,$D$782*$R$11+$P$11,D982*$R$11+$P$11)),2)</f>
        <v>299.57</v>
      </c>
      <c r="K982" s="160" t="n">
        <f aca="false">TRUNC(IF(A982&lt;$A$427,$D$427*$R$12+$P$12,IF(A982&gt;$A$782,$D$782*$R$12+$P$12,D982*$R$12+$P$12)),2)</f>
        <v>217.82</v>
      </c>
      <c r="L982" s="163" t="n">
        <v>1072</v>
      </c>
      <c r="M982" s="164" t="n">
        <f aca="false">A982</f>
        <v>873</v>
      </c>
      <c r="N982" s="165" t="n">
        <v>1072</v>
      </c>
      <c r="O982" s="166" t="n">
        <f aca="false">A982</f>
        <v>873</v>
      </c>
      <c r="U982" s="171"/>
    </row>
    <row r="983" customFormat="false" ht="10.5" hidden="false" customHeight="false" outlineLevel="0" collapsed="false">
      <c r="A983" s="172" t="n">
        <v>874</v>
      </c>
      <c r="B983" s="173" t="n">
        <v>1073</v>
      </c>
      <c r="C983" s="174" t="n">
        <f aca="false">ROUND($P$1*A983,2)</f>
        <v>51630.15</v>
      </c>
      <c r="D983" s="175" t="n">
        <f aca="false">TRUNC(C983/12,2)</f>
        <v>4302.51</v>
      </c>
      <c r="E983" s="176" t="n">
        <f aca="false">TRUNC(D983*$P$3,2)</f>
        <v>477.57</v>
      </c>
      <c r="F983" s="177" t="n">
        <f aca="false">TRUNC(IF(A983&lt;=$A$270,$D$270*$P$5,D983*$P$5),2)</f>
        <v>129.07</v>
      </c>
      <c r="G983" s="178" t="n">
        <f aca="false">TRUNC(IF(A983&lt;=$A$270,$D$270*$P$6,D983*$P$6),2)</f>
        <v>43.02</v>
      </c>
      <c r="H983" s="177" t="n">
        <f aca="false">TRUNC($P$9,2)</f>
        <v>2.29</v>
      </c>
      <c r="I983" s="177" t="n">
        <f aca="false">TRUNC(IF(A983&lt;$A$427,$D$427*$R$10+$P$10,IF(A983&gt;$A$782,$D$782*$R$10+$P$10,D983*$R$10+$P$10)),2)</f>
        <v>117.29</v>
      </c>
      <c r="J983" s="174" t="n">
        <f aca="false">TRUNC(IF(A983&lt;$A$427,($D$427*$R$11)+$P$11,IF(A983&gt;$A$782,$D$782*$R$11+$P$11,D983*$R$11+$P$11)),2)</f>
        <v>299.57</v>
      </c>
      <c r="K983" s="176" t="n">
        <f aca="false">TRUNC(IF(A983&lt;$A$427,$D$427*$R$12+$P$12,IF(A983&gt;$A$782,$D$782*$R$12+$P$12,D983*$R$12+$P$12)),2)</f>
        <v>217.82</v>
      </c>
      <c r="L983" s="179" t="n">
        <v>1073</v>
      </c>
      <c r="M983" s="180" t="n">
        <f aca="false">A983</f>
        <v>874</v>
      </c>
      <c r="N983" s="181" t="n">
        <v>1073</v>
      </c>
      <c r="O983" s="182" t="n">
        <f aca="false">A983</f>
        <v>874</v>
      </c>
      <c r="U983" s="171"/>
    </row>
    <row r="984" customFormat="false" ht="10.5" hidden="false" customHeight="false" outlineLevel="0" collapsed="false">
      <c r="A984" s="156" t="n">
        <v>875</v>
      </c>
      <c r="B984" s="157" t="n">
        <v>1074</v>
      </c>
      <c r="C984" s="158" t="n">
        <f aca="false">ROUND($P$1*A984,2)</f>
        <v>51689.23</v>
      </c>
      <c r="D984" s="159" t="n">
        <f aca="false">TRUNC(C984/12,2)</f>
        <v>4307.43</v>
      </c>
      <c r="E984" s="160" t="n">
        <f aca="false">TRUNC(D984*$P$3,2)</f>
        <v>478.12</v>
      </c>
      <c r="F984" s="161" t="n">
        <f aca="false">TRUNC(IF(A984&lt;=$A$270,$D$270*$P$5,D984*$P$5),2)</f>
        <v>129.22</v>
      </c>
      <c r="G984" s="162" t="n">
        <f aca="false">TRUNC(IF(A984&lt;=$A$270,$D$270*$P$6,D984*$P$6),2)</f>
        <v>43.07</v>
      </c>
      <c r="H984" s="161" t="n">
        <f aca="false">TRUNC($P$9,2)</f>
        <v>2.29</v>
      </c>
      <c r="I984" s="161" t="n">
        <f aca="false">TRUNC(IF(A984&lt;$A$427,$D$427*$R$10+$P$10,IF(A984&gt;$A$782,$D$782*$R$10+$P$10,D984*$R$10+$P$10)),2)</f>
        <v>117.29</v>
      </c>
      <c r="J984" s="158" t="n">
        <f aca="false">TRUNC(IF(A984&lt;$A$427,($D$427*$R$11)+$P$11,IF(A984&gt;$A$782,$D$782*$R$11+$P$11,D984*$R$11+$P$11)),2)</f>
        <v>299.57</v>
      </c>
      <c r="K984" s="160" t="n">
        <f aca="false">TRUNC(IF(A984&lt;$A$427,$D$427*$R$12+$P$12,IF(A984&gt;$A$782,$D$782*$R$12+$P$12,D984*$R$12+$P$12)),2)</f>
        <v>217.82</v>
      </c>
      <c r="L984" s="163" t="n">
        <v>1074</v>
      </c>
      <c r="M984" s="164" t="n">
        <f aca="false">A984</f>
        <v>875</v>
      </c>
      <c r="N984" s="165" t="n">
        <v>1074</v>
      </c>
      <c r="O984" s="166" t="n">
        <f aca="false">A984</f>
        <v>875</v>
      </c>
      <c r="U984" s="171"/>
    </row>
    <row r="985" customFormat="false" ht="10.5" hidden="false" customHeight="false" outlineLevel="0" collapsed="false">
      <c r="A985" s="172" t="n">
        <v>876</v>
      </c>
      <c r="B985" s="173" t="n">
        <v>1075</v>
      </c>
      <c r="C985" s="174" t="n">
        <f aca="false">ROUND($P$1*A985,2)</f>
        <v>51748.3</v>
      </c>
      <c r="D985" s="175" t="n">
        <f aca="false">TRUNC(C985/12,2)</f>
        <v>4312.35</v>
      </c>
      <c r="E985" s="176" t="n">
        <f aca="false">TRUNC(D985*$P$3,2)</f>
        <v>478.67</v>
      </c>
      <c r="F985" s="177" t="n">
        <f aca="false">TRUNC(IF(A985&lt;=$A$270,$D$270*$P$5,D985*$P$5),2)</f>
        <v>129.37</v>
      </c>
      <c r="G985" s="178" t="n">
        <f aca="false">TRUNC(IF(A985&lt;=$A$270,$D$270*$P$6,D985*$P$6),2)</f>
        <v>43.12</v>
      </c>
      <c r="H985" s="177" t="n">
        <f aca="false">TRUNC($P$9,2)</f>
        <v>2.29</v>
      </c>
      <c r="I985" s="177" t="n">
        <f aca="false">TRUNC(IF(A985&lt;$A$427,$D$427*$R$10+$P$10,IF(A985&gt;$A$782,$D$782*$R$10+$P$10,D985*$R$10+$P$10)),2)</f>
        <v>117.29</v>
      </c>
      <c r="J985" s="174" t="n">
        <f aca="false">TRUNC(IF(A985&lt;$A$427,($D$427*$R$11)+$P$11,IF(A985&gt;$A$782,$D$782*$R$11+$P$11,D985*$R$11+$P$11)),2)</f>
        <v>299.57</v>
      </c>
      <c r="K985" s="176" t="n">
        <f aca="false">TRUNC(IF(A985&lt;$A$427,$D$427*$R$12+$P$12,IF(A985&gt;$A$782,$D$782*$R$12+$P$12,D985*$R$12+$P$12)),2)</f>
        <v>217.82</v>
      </c>
      <c r="L985" s="179" t="n">
        <v>1075</v>
      </c>
      <c r="M985" s="180" t="n">
        <f aca="false">A985</f>
        <v>876</v>
      </c>
      <c r="N985" s="181" t="n">
        <v>1075</v>
      </c>
      <c r="O985" s="182" t="n">
        <f aca="false">A985</f>
        <v>876</v>
      </c>
      <c r="U985" s="171"/>
    </row>
    <row r="986" customFormat="false" ht="10.5" hidden="false" customHeight="false" outlineLevel="0" collapsed="false">
      <c r="A986" s="156" t="n">
        <v>877</v>
      </c>
      <c r="B986" s="157" t="n">
        <v>1076</v>
      </c>
      <c r="C986" s="158" t="n">
        <f aca="false">ROUND($P$1*A986,2)</f>
        <v>51807.37</v>
      </c>
      <c r="D986" s="159" t="n">
        <f aca="false">TRUNC(C986/12,2)</f>
        <v>4317.28</v>
      </c>
      <c r="E986" s="160" t="n">
        <f aca="false">TRUNC(D986*$P$3,2)</f>
        <v>479.21</v>
      </c>
      <c r="F986" s="161" t="n">
        <f aca="false">TRUNC(IF(A986&lt;=$A$270,$D$270*$P$5,D986*$P$5),2)</f>
        <v>129.51</v>
      </c>
      <c r="G986" s="162" t="n">
        <f aca="false">TRUNC(IF(A986&lt;=$A$270,$D$270*$P$6,D986*$P$6),2)</f>
        <v>43.17</v>
      </c>
      <c r="H986" s="161" t="n">
        <f aca="false">TRUNC($P$9,2)</f>
        <v>2.29</v>
      </c>
      <c r="I986" s="161" t="n">
        <f aca="false">TRUNC(IF(A986&lt;$A$427,$D$427*$R$10+$P$10,IF(A986&gt;$A$782,$D$782*$R$10+$P$10,D986*$R$10+$P$10)),2)</f>
        <v>117.29</v>
      </c>
      <c r="J986" s="158" t="n">
        <f aca="false">TRUNC(IF(A986&lt;$A$427,($D$427*$R$11)+$P$11,IF(A986&gt;$A$782,$D$782*$R$11+$P$11,D986*$R$11+$P$11)),2)</f>
        <v>299.57</v>
      </c>
      <c r="K986" s="160" t="n">
        <f aca="false">TRUNC(IF(A986&lt;$A$427,$D$427*$R$12+$P$12,IF(A986&gt;$A$782,$D$782*$R$12+$P$12,D986*$R$12+$P$12)),2)</f>
        <v>217.82</v>
      </c>
      <c r="L986" s="163" t="n">
        <v>1076</v>
      </c>
      <c r="M986" s="164" t="n">
        <f aca="false">A986</f>
        <v>877</v>
      </c>
      <c r="N986" s="165" t="n">
        <v>1076</v>
      </c>
      <c r="O986" s="166" t="n">
        <f aca="false">A986</f>
        <v>877</v>
      </c>
      <c r="U986" s="171"/>
    </row>
    <row r="987" customFormat="false" ht="10.5" hidden="false" customHeight="false" outlineLevel="0" collapsed="false">
      <c r="A987" s="172" t="n">
        <v>877</v>
      </c>
      <c r="B987" s="173" t="n">
        <v>1077</v>
      </c>
      <c r="C987" s="174" t="n">
        <f aca="false">ROUND($P$1*A987,2)</f>
        <v>51807.37</v>
      </c>
      <c r="D987" s="175" t="n">
        <f aca="false">TRUNC(C987/12,2)</f>
        <v>4317.28</v>
      </c>
      <c r="E987" s="176" t="n">
        <f aca="false">TRUNC(D987*$P$3,2)</f>
        <v>479.21</v>
      </c>
      <c r="F987" s="177" t="n">
        <f aca="false">TRUNC(IF(A987&lt;=$A$270,$D$270*$P$5,D987*$P$5),2)</f>
        <v>129.51</v>
      </c>
      <c r="G987" s="178" t="n">
        <f aca="false">TRUNC(IF(A987&lt;=$A$270,$D$270*$P$6,D987*$P$6),2)</f>
        <v>43.17</v>
      </c>
      <c r="H987" s="177" t="n">
        <f aca="false">TRUNC($P$9,2)</f>
        <v>2.29</v>
      </c>
      <c r="I987" s="177" t="n">
        <f aca="false">TRUNC(IF(A987&lt;$A$427,$D$427*$R$10+$P$10,IF(A987&gt;$A$782,$D$782*$R$10+$P$10,D987*$R$10+$P$10)),2)</f>
        <v>117.29</v>
      </c>
      <c r="J987" s="174" t="n">
        <f aca="false">TRUNC(IF(A987&lt;$A$427,($D$427*$R$11)+$P$11,IF(A987&gt;$A$782,$D$782*$R$11+$P$11,D987*$R$11+$P$11)),2)</f>
        <v>299.57</v>
      </c>
      <c r="K987" s="176" t="n">
        <f aca="false">TRUNC(IF(A987&lt;$A$427,$D$427*$R$12+$P$12,IF(A987&gt;$A$782,$D$782*$R$12+$P$12,D987*$R$12+$P$12)),2)</f>
        <v>217.82</v>
      </c>
      <c r="L987" s="179" t="n">
        <v>1077</v>
      </c>
      <c r="M987" s="180" t="n">
        <f aca="false">A987</f>
        <v>877</v>
      </c>
      <c r="N987" s="181" t="n">
        <v>1077</v>
      </c>
      <c r="O987" s="182" t="n">
        <f aca="false">A987</f>
        <v>877</v>
      </c>
      <c r="U987" s="171"/>
    </row>
    <row r="988" customFormat="false" ht="10.5" hidden="false" customHeight="false" outlineLevel="0" collapsed="false">
      <c r="A988" s="156" t="n">
        <v>878</v>
      </c>
      <c r="B988" s="157" t="n">
        <v>1078</v>
      </c>
      <c r="C988" s="158" t="n">
        <f aca="false">ROUND($P$1*A988,2)</f>
        <v>51866.45</v>
      </c>
      <c r="D988" s="159" t="n">
        <f aca="false">TRUNC(C988/12,2)</f>
        <v>4322.2</v>
      </c>
      <c r="E988" s="160" t="n">
        <f aca="false">TRUNC(D988*$P$3,2)</f>
        <v>479.76</v>
      </c>
      <c r="F988" s="161" t="n">
        <f aca="false">TRUNC(IF(A988&lt;=$A$270,$D$270*$P$5,D988*$P$5),2)</f>
        <v>129.66</v>
      </c>
      <c r="G988" s="162" t="n">
        <f aca="false">TRUNC(IF(A988&lt;=$A$270,$D$270*$P$6,D988*$P$6),2)</f>
        <v>43.22</v>
      </c>
      <c r="H988" s="161" t="n">
        <f aca="false">TRUNC($P$9,2)</f>
        <v>2.29</v>
      </c>
      <c r="I988" s="161" t="n">
        <f aca="false">TRUNC(IF(A988&lt;$A$427,$D$427*$R$10+$P$10,IF(A988&gt;$A$782,$D$782*$R$10+$P$10,D988*$R$10+$P$10)),2)</f>
        <v>117.29</v>
      </c>
      <c r="J988" s="158" t="n">
        <f aca="false">TRUNC(IF(A988&lt;$A$427,($D$427*$R$11)+$P$11,IF(A988&gt;$A$782,$D$782*$R$11+$P$11,D988*$R$11+$P$11)),2)</f>
        <v>299.57</v>
      </c>
      <c r="K988" s="160" t="n">
        <f aca="false">TRUNC(IF(A988&lt;$A$427,$D$427*$R$12+$P$12,IF(A988&gt;$A$782,$D$782*$R$12+$P$12,D988*$R$12+$P$12)),2)</f>
        <v>217.82</v>
      </c>
      <c r="L988" s="163" t="n">
        <v>1078</v>
      </c>
      <c r="M988" s="164" t="n">
        <f aca="false">A988</f>
        <v>878</v>
      </c>
      <c r="N988" s="165" t="n">
        <v>1078</v>
      </c>
      <c r="O988" s="166" t="n">
        <f aca="false">A988</f>
        <v>878</v>
      </c>
      <c r="U988" s="171"/>
    </row>
    <row r="989" customFormat="false" ht="10.5" hidden="false" customHeight="false" outlineLevel="0" collapsed="false">
      <c r="A989" s="172" t="n">
        <v>879</v>
      </c>
      <c r="B989" s="173" t="n">
        <v>1079</v>
      </c>
      <c r="C989" s="174" t="n">
        <f aca="false">ROUND($P$1*A989,2)</f>
        <v>51925.52</v>
      </c>
      <c r="D989" s="175" t="n">
        <f aca="false">TRUNC(C989/12,2)</f>
        <v>4327.12</v>
      </c>
      <c r="E989" s="176" t="n">
        <f aca="false">TRUNC(D989*$P$3,2)</f>
        <v>480.31</v>
      </c>
      <c r="F989" s="177" t="n">
        <f aca="false">TRUNC(IF(A989&lt;=$A$270,$D$270*$P$5,D989*$P$5),2)</f>
        <v>129.81</v>
      </c>
      <c r="G989" s="178" t="n">
        <f aca="false">TRUNC(IF(A989&lt;=$A$270,$D$270*$P$6,D989*$P$6),2)</f>
        <v>43.27</v>
      </c>
      <c r="H989" s="177" t="n">
        <f aca="false">TRUNC($P$9,2)</f>
        <v>2.29</v>
      </c>
      <c r="I989" s="177" t="n">
        <f aca="false">TRUNC(IF(A989&lt;$A$427,$D$427*$R$10+$P$10,IF(A989&gt;$A$782,$D$782*$R$10+$P$10,D989*$R$10+$P$10)),2)</f>
        <v>117.29</v>
      </c>
      <c r="J989" s="174" t="n">
        <f aca="false">TRUNC(IF(A989&lt;$A$427,($D$427*$R$11)+$P$11,IF(A989&gt;$A$782,$D$782*$R$11+$P$11,D989*$R$11+$P$11)),2)</f>
        <v>299.57</v>
      </c>
      <c r="K989" s="176" t="n">
        <f aca="false">TRUNC(IF(A989&lt;$A$427,$D$427*$R$12+$P$12,IF(A989&gt;$A$782,$D$782*$R$12+$P$12,D989*$R$12+$P$12)),2)</f>
        <v>217.82</v>
      </c>
      <c r="L989" s="179" t="n">
        <v>1079</v>
      </c>
      <c r="M989" s="180" t="n">
        <f aca="false">A989</f>
        <v>879</v>
      </c>
      <c r="N989" s="181" t="n">
        <v>1079</v>
      </c>
      <c r="O989" s="182" t="n">
        <f aca="false">A989</f>
        <v>879</v>
      </c>
      <c r="U989" s="171"/>
    </row>
    <row r="990" customFormat="false" ht="10.5" hidden="false" customHeight="false" outlineLevel="0" collapsed="false">
      <c r="A990" s="156" t="n">
        <v>879</v>
      </c>
      <c r="B990" s="157" t="n">
        <v>1080</v>
      </c>
      <c r="C990" s="158" t="n">
        <f aca="false">ROUND($P$1*A990,2)</f>
        <v>51925.52</v>
      </c>
      <c r="D990" s="159" t="n">
        <f aca="false">TRUNC(C990/12,2)</f>
        <v>4327.12</v>
      </c>
      <c r="E990" s="160" t="n">
        <f aca="false">TRUNC(D990*$P$3,2)</f>
        <v>480.31</v>
      </c>
      <c r="F990" s="161" t="n">
        <f aca="false">TRUNC(IF(A990&lt;=$A$270,$D$270*$P$5,D990*$P$5),2)</f>
        <v>129.81</v>
      </c>
      <c r="G990" s="162" t="n">
        <f aca="false">TRUNC(IF(A990&lt;=$A$270,$D$270*$P$6,D990*$P$6),2)</f>
        <v>43.27</v>
      </c>
      <c r="H990" s="161" t="n">
        <f aca="false">TRUNC($P$9,2)</f>
        <v>2.29</v>
      </c>
      <c r="I990" s="161" t="n">
        <f aca="false">TRUNC(IF(A990&lt;$A$427,$D$427*$R$10+$P$10,IF(A990&gt;$A$782,$D$782*$R$10+$P$10,D990*$R$10+$P$10)),2)</f>
        <v>117.29</v>
      </c>
      <c r="J990" s="158" t="n">
        <f aca="false">TRUNC(IF(A990&lt;$A$427,($D$427*$R$11)+$P$11,IF(A990&gt;$A$782,$D$782*$R$11+$P$11,D990*$R$11+$P$11)),2)</f>
        <v>299.57</v>
      </c>
      <c r="K990" s="160" t="n">
        <f aca="false">TRUNC(IF(A990&lt;$A$427,$D$427*$R$12+$P$12,IF(A990&gt;$A$782,$D$782*$R$12+$P$12,D990*$R$12+$P$12)),2)</f>
        <v>217.82</v>
      </c>
      <c r="L990" s="163" t="n">
        <v>1080</v>
      </c>
      <c r="M990" s="164" t="n">
        <f aca="false">A990</f>
        <v>879</v>
      </c>
      <c r="N990" s="165" t="n">
        <v>1080</v>
      </c>
      <c r="O990" s="166" t="n">
        <f aca="false">A990</f>
        <v>879</v>
      </c>
      <c r="U990" s="171"/>
    </row>
    <row r="991" customFormat="false" ht="10.5" hidden="false" customHeight="false" outlineLevel="0" collapsed="false">
      <c r="A991" s="172" t="n">
        <v>880</v>
      </c>
      <c r="B991" s="173" t="n">
        <v>1081</v>
      </c>
      <c r="C991" s="174" t="n">
        <f aca="false">ROUND($P$1*A991,2)</f>
        <v>51984.59</v>
      </c>
      <c r="D991" s="175" t="n">
        <f aca="false">TRUNC(C991/12,2)</f>
        <v>4332.04</v>
      </c>
      <c r="E991" s="176" t="n">
        <f aca="false">TRUNC(D991*$P$3,2)</f>
        <v>480.85</v>
      </c>
      <c r="F991" s="177" t="n">
        <f aca="false">TRUNC(IF(A991&lt;=$A$270,$D$270*$P$5,D991*$P$5),2)</f>
        <v>129.96</v>
      </c>
      <c r="G991" s="178" t="n">
        <f aca="false">TRUNC(IF(A991&lt;=$A$270,$D$270*$P$6,D991*$P$6),2)</f>
        <v>43.32</v>
      </c>
      <c r="H991" s="177" t="n">
        <f aca="false">TRUNC($P$9,2)</f>
        <v>2.29</v>
      </c>
      <c r="I991" s="177" t="n">
        <f aca="false">TRUNC(IF(A991&lt;$A$427,$D$427*$R$10+$P$10,IF(A991&gt;$A$782,$D$782*$R$10+$P$10,D991*$R$10+$P$10)),2)</f>
        <v>117.29</v>
      </c>
      <c r="J991" s="174" t="n">
        <f aca="false">TRUNC(IF(A991&lt;$A$427,($D$427*$R$11)+$P$11,IF(A991&gt;$A$782,$D$782*$R$11+$P$11,D991*$R$11+$P$11)),2)</f>
        <v>299.57</v>
      </c>
      <c r="K991" s="176" t="n">
        <f aca="false">TRUNC(IF(A991&lt;$A$427,$D$427*$R$12+$P$12,IF(A991&gt;$A$782,$D$782*$R$12+$P$12,D991*$R$12+$P$12)),2)</f>
        <v>217.82</v>
      </c>
      <c r="L991" s="179" t="n">
        <v>1081</v>
      </c>
      <c r="M991" s="180" t="n">
        <f aca="false">A991</f>
        <v>880</v>
      </c>
      <c r="N991" s="181" t="n">
        <v>1081</v>
      </c>
      <c r="O991" s="182" t="n">
        <f aca="false">A991</f>
        <v>880</v>
      </c>
      <c r="U991" s="171"/>
    </row>
    <row r="992" customFormat="false" ht="10.5" hidden="false" customHeight="false" outlineLevel="0" collapsed="false">
      <c r="A992" s="156" t="n">
        <v>881</v>
      </c>
      <c r="B992" s="157" t="n">
        <v>1082</v>
      </c>
      <c r="C992" s="158" t="n">
        <f aca="false">ROUND($P$1*A992,2)</f>
        <v>52043.67</v>
      </c>
      <c r="D992" s="159" t="n">
        <f aca="false">TRUNC(C992/12,2)</f>
        <v>4336.97</v>
      </c>
      <c r="E992" s="160" t="n">
        <f aca="false">TRUNC(D992*$P$3,2)</f>
        <v>481.4</v>
      </c>
      <c r="F992" s="161" t="n">
        <f aca="false">TRUNC(IF(A992&lt;=$A$270,$D$270*$P$5,D992*$P$5),2)</f>
        <v>130.1</v>
      </c>
      <c r="G992" s="162" t="n">
        <f aca="false">TRUNC(IF(A992&lt;=$A$270,$D$270*$P$6,D992*$P$6),2)</f>
        <v>43.36</v>
      </c>
      <c r="H992" s="161" t="n">
        <f aca="false">TRUNC($P$9,2)</f>
        <v>2.29</v>
      </c>
      <c r="I992" s="161" t="n">
        <f aca="false">TRUNC(IF(A992&lt;$A$427,$D$427*$R$10+$P$10,IF(A992&gt;$A$782,$D$782*$R$10+$P$10,D992*$R$10+$P$10)),2)</f>
        <v>117.29</v>
      </c>
      <c r="J992" s="158" t="n">
        <f aca="false">TRUNC(IF(A992&lt;$A$427,($D$427*$R$11)+$P$11,IF(A992&gt;$A$782,$D$782*$R$11+$P$11,D992*$R$11+$P$11)),2)</f>
        <v>299.57</v>
      </c>
      <c r="K992" s="160" t="n">
        <f aca="false">TRUNC(IF(A992&lt;$A$427,$D$427*$R$12+$P$12,IF(A992&gt;$A$782,$D$782*$R$12+$P$12,D992*$R$12+$P$12)),2)</f>
        <v>217.82</v>
      </c>
      <c r="L992" s="163" t="n">
        <v>1082</v>
      </c>
      <c r="M992" s="164" t="n">
        <f aca="false">A992</f>
        <v>881</v>
      </c>
      <c r="N992" s="165" t="n">
        <v>1082</v>
      </c>
      <c r="O992" s="166" t="n">
        <f aca="false">A992</f>
        <v>881</v>
      </c>
      <c r="U992" s="171"/>
    </row>
    <row r="993" customFormat="false" ht="10.5" hidden="false" customHeight="false" outlineLevel="0" collapsed="false">
      <c r="A993" s="172" t="n">
        <v>881</v>
      </c>
      <c r="B993" s="173" t="n">
        <v>1083</v>
      </c>
      <c r="C993" s="174" t="n">
        <f aca="false">ROUND($P$1*A993,2)</f>
        <v>52043.67</v>
      </c>
      <c r="D993" s="175" t="n">
        <f aca="false">TRUNC(C993/12,2)</f>
        <v>4336.97</v>
      </c>
      <c r="E993" s="176" t="n">
        <f aca="false">TRUNC(D993*$P$3,2)</f>
        <v>481.4</v>
      </c>
      <c r="F993" s="177" t="n">
        <f aca="false">TRUNC(IF(A993&lt;=$A$270,$D$270*$P$5,D993*$P$5),2)</f>
        <v>130.1</v>
      </c>
      <c r="G993" s="178" t="n">
        <f aca="false">TRUNC(IF(A993&lt;=$A$270,$D$270*$P$6,D993*$P$6),2)</f>
        <v>43.36</v>
      </c>
      <c r="H993" s="177" t="n">
        <f aca="false">TRUNC($P$9,2)</f>
        <v>2.29</v>
      </c>
      <c r="I993" s="177" t="n">
        <f aca="false">TRUNC(IF(A993&lt;$A$427,$D$427*$R$10+$P$10,IF(A993&gt;$A$782,$D$782*$R$10+$P$10,D993*$R$10+$P$10)),2)</f>
        <v>117.29</v>
      </c>
      <c r="J993" s="174" t="n">
        <f aca="false">TRUNC(IF(A993&lt;$A$427,($D$427*$R$11)+$P$11,IF(A993&gt;$A$782,$D$782*$R$11+$P$11,D993*$R$11+$P$11)),2)</f>
        <v>299.57</v>
      </c>
      <c r="K993" s="176" t="n">
        <f aca="false">TRUNC(IF(A993&lt;$A$427,$D$427*$R$12+$P$12,IF(A993&gt;$A$782,$D$782*$R$12+$P$12,D993*$R$12+$P$12)),2)</f>
        <v>217.82</v>
      </c>
      <c r="L993" s="179" t="n">
        <v>1083</v>
      </c>
      <c r="M993" s="180" t="n">
        <f aca="false">A993</f>
        <v>881</v>
      </c>
      <c r="N993" s="181" t="n">
        <v>1083</v>
      </c>
      <c r="O993" s="182" t="n">
        <f aca="false">A993</f>
        <v>881</v>
      </c>
      <c r="U993" s="171"/>
    </row>
    <row r="994" customFormat="false" ht="10.5" hidden="false" customHeight="false" outlineLevel="0" collapsed="false">
      <c r="A994" s="156" t="n">
        <v>882</v>
      </c>
      <c r="B994" s="157" t="n">
        <v>1084</v>
      </c>
      <c r="C994" s="158" t="n">
        <f aca="false">ROUND($P$1*A994,2)</f>
        <v>52102.74</v>
      </c>
      <c r="D994" s="159" t="n">
        <f aca="false">TRUNC(C994/12,2)</f>
        <v>4341.89</v>
      </c>
      <c r="E994" s="160" t="n">
        <f aca="false">TRUNC(D994*$P$3,2)</f>
        <v>481.94</v>
      </c>
      <c r="F994" s="161" t="n">
        <f aca="false">TRUNC(IF(A994&lt;=$A$270,$D$270*$P$5,D994*$P$5),2)</f>
        <v>130.25</v>
      </c>
      <c r="G994" s="162" t="n">
        <f aca="false">TRUNC(IF(A994&lt;=$A$270,$D$270*$P$6,D994*$P$6),2)</f>
        <v>43.41</v>
      </c>
      <c r="H994" s="161" t="n">
        <f aca="false">TRUNC($P$9,2)</f>
        <v>2.29</v>
      </c>
      <c r="I994" s="161" t="n">
        <f aca="false">TRUNC(IF(A994&lt;$A$427,$D$427*$R$10+$P$10,IF(A994&gt;$A$782,$D$782*$R$10+$P$10,D994*$R$10+$P$10)),2)</f>
        <v>117.29</v>
      </c>
      <c r="J994" s="158" t="n">
        <f aca="false">TRUNC(IF(A994&lt;$A$427,($D$427*$R$11)+$P$11,IF(A994&gt;$A$782,$D$782*$R$11+$P$11,D994*$R$11+$P$11)),2)</f>
        <v>299.57</v>
      </c>
      <c r="K994" s="160" t="n">
        <f aca="false">TRUNC(IF(A994&lt;$A$427,$D$427*$R$12+$P$12,IF(A994&gt;$A$782,$D$782*$R$12+$P$12,D994*$R$12+$P$12)),2)</f>
        <v>217.82</v>
      </c>
      <c r="L994" s="163" t="n">
        <v>1084</v>
      </c>
      <c r="M994" s="164" t="n">
        <f aca="false">A994</f>
        <v>882</v>
      </c>
      <c r="N994" s="165" t="n">
        <v>1084</v>
      </c>
      <c r="O994" s="166" t="n">
        <f aca="false">A994</f>
        <v>882</v>
      </c>
      <c r="U994" s="171"/>
    </row>
    <row r="995" customFormat="false" ht="10.5" hidden="false" customHeight="false" outlineLevel="0" collapsed="false">
      <c r="A995" s="172" t="n">
        <v>883</v>
      </c>
      <c r="B995" s="173" t="n">
        <v>1085</v>
      </c>
      <c r="C995" s="174" t="n">
        <f aca="false">ROUND($P$1*A995,2)</f>
        <v>52161.81</v>
      </c>
      <c r="D995" s="175" t="n">
        <f aca="false">TRUNC(C995/12,2)</f>
        <v>4346.81</v>
      </c>
      <c r="E995" s="176" t="n">
        <f aca="false">TRUNC(D995*$P$3,2)</f>
        <v>482.49</v>
      </c>
      <c r="F995" s="177" t="n">
        <f aca="false">TRUNC(IF(A995&lt;=$A$270,$D$270*$P$5,D995*$P$5),2)</f>
        <v>130.4</v>
      </c>
      <c r="G995" s="178" t="n">
        <f aca="false">TRUNC(IF(A995&lt;=$A$270,$D$270*$P$6,D995*$P$6),2)</f>
        <v>43.46</v>
      </c>
      <c r="H995" s="177" t="n">
        <f aca="false">TRUNC($P$9,2)</f>
        <v>2.29</v>
      </c>
      <c r="I995" s="177" t="n">
        <f aca="false">TRUNC(IF(A995&lt;$A$427,$D$427*$R$10+$P$10,IF(A995&gt;$A$782,$D$782*$R$10+$P$10,D995*$R$10+$P$10)),2)</f>
        <v>117.29</v>
      </c>
      <c r="J995" s="174" t="n">
        <f aca="false">TRUNC(IF(A995&lt;$A$427,($D$427*$R$11)+$P$11,IF(A995&gt;$A$782,$D$782*$R$11+$P$11,D995*$R$11+$P$11)),2)</f>
        <v>299.57</v>
      </c>
      <c r="K995" s="176" t="n">
        <f aca="false">TRUNC(IF(A995&lt;$A$427,$D$427*$R$12+$P$12,IF(A995&gt;$A$782,$D$782*$R$12+$P$12,D995*$R$12+$P$12)),2)</f>
        <v>217.82</v>
      </c>
      <c r="L995" s="179" t="n">
        <v>1085</v>
      </c>
      <c r="M995" s="164" t="n">
        <f aca="false">A995</f>
        <v>883</v>
      </c>
      <c r="N995" s="181" t="n">
        <v>1085</v>
      </c>
      <c r="O995" s="182" t="n">
        <f aca="false">A995</f>
        <v>883</v>
      </c>
      <c r="U995" s="171"/>
    </row>
    <row r="996" customFormat="false" ht="10.5" hidden="false" customHeight="false" outlineLevel="0" collapsed="false">
      <c r="A996" s="156" t="n">
        <v>884</v>
      </c>
      <c r="B996" s="157" t="n">
        <v>1086</v>
      </c>
      <c r="C996" s="158" t="n">
        <f aca="false">ROUND($P$1*A996,2)</f>
        <v>52220.89</v>
      </c>
      <c r="D996" s="159" t="n">
        <f aca="false">TRUNC(C996/12,2)</f>
        <v>4351.74</v>
      </c>
      <c r="E996" s="160" t="n">
        <f aca="false">TRUNC(D996*$P$3,2)</f>
        <v>483.04</v>
      </c>
      <c r="F996" s="161" t="n">
        <f aca="false">TRUNC(IF(A996&lt;=$A$270,$D$270*$P$5,D996*$P$5),2)</f>
        <v>130.55</v>
      </c>
      <c r="G996" s="162" t="n">
        <f aca="false">TRUNC(IF(A996&lt;=$A$270,$D$270*$P$6,D996*$P$6),2)</f>
        <v>43.51</v>
      </c>
      <c r="H996" s="161" t="n">
        <f aca="false">TRUNC($P$9,2)</f>
        <v>2.29</v>
      </c>
      <c r="I996" s="161" t="n">
        <f aca="false">TRUNC(IF(A996&lt;$A$427,$D$427*$R$10+$P$10,IF(A996&gt;$A$782,$D$782*$R$10+$P$10,D996*$R$10+$P$10)),2)</f>
        <v>117.29</v>
      </c>
      <c r="J996" s="158" t="n">
        <f aca="false">TRUNC(IF(A996&lt;$A$427,($D$427*$R$11)+$P$11,IF(A996&gt;$A$782,$D$782*$R$11+$P$11,D996*$R$11+$P$11)),2)</f>
        <v>299.57</v>
      </c>
      <c r="K996" s="160" t="n">
        <f aca="false">TRUNC(IF(A996&lt;$A$427,$D$427*$R$12+$P$12,IF(A996&gt;$A$782,$D$782*$R$12+$P$12,D996*$R$12+$P$12)),2)</f>
        <v>217.82</v>
      </c>
      <c r="L996" s="163" t="n">
        <v>1086</v>
      </c>
      <c r="M996" s="180" t="n">
        <f aca="false">A996</f>
        <v>884</v>
      </c>
      <c r="N996" s="165" t="n">
        <v>1086</v>
      </c>
      <c r="O996" s="166" t="n">
        <f aca="false">A996</f>
        <v>884</v>
      </c>
      <c r="U996" s="171"/>
    </row>
    <row r="997" customFormat="false" ht="10.5" hidden="false" customHeight="false" outlineLevel="0" collapsed="false">
      <c r="A997" s="172" t="n">
        <v>885</v>
      </c>
      <c r="B997" s="173" t="n">
        <v>1087</v>
      </c>
      <c r="C997" s="174" t="n">
        <f aca="false">ROUND($P$1*A997,2)</f>
        <v>52279.96</v>
      </c>
      <c r="D997" s="175" t="n">
        <f aca="false">TRUNC(C997/12,2)</f>
        <v>4356.66</v>
      </c>
      <c r="E997" s="176" t="n">
        <f aca="false">TRUNC(D997*$P$3,2)</f>
        <v>483.58</v>
      </c>
      <c r="F997" s="177" t="n">
        <f aca="false">TRUNC(IF(A997&lt;=$A$270,$D$270*$P$5,D997*$P$5),2)</f>
        <v>130.69</v>
      </c>
      <c r="G997" s="178" t="n">
        <f aca="false">TRUNC(IF(A997&lt;=$A$270,$D$270*$P$6,D997*$P$6),2)</f>
        <v>43.56</v>
      </c>
      <c r="H997" s="177" t="n">
        <f aca="false">TRUNC($P$9,2)</f>
        <v>2.29</v>
      </c>
      <c r="I997" s="177" t="n">
        <f aca="false">TRUNC(IF(A997&lt;$A$427,$D$427*$R$10+$P$10,IF(A997&gt;$A$782,$D$782*$R$10+$P$10,D997*$R$10+$P$10)),2)</f>
        <v>117.29</v>
      </c>
      <c r="J997" s="174" t="n">
        <f aca="false">TRUNC(IF(A997&lt;$A$427,($D$427*$R$11)+$P$11,IF(A997&gt;$A$782,$D$782*$R$11+$P$11,D997*$R$11+$P$11)),2)</f>
        <v>299.57</v>
      </c>
      <c r="K997" s="176" t="n">
        <f aca="false">TRUNC(IF(A997&lt;$A$427,$D$427*$R$12+$P$12,IF(A997&gt;$A$782,$D$782*$R$12+$P$12,D997*$R$12+$P$12)),2)</f>
        <v>217.82</v>
      </c>
      <c r="L997" s="179" t="n">
        <v>1087</v>
      </c>
      <c r="M997" s="164" t="n">
        <f aca="false">A997</f>
        <v>885</v>
      </c>
      <c r="N997" s="181" t="n">
        <v>1087</v>
      </c>
      <c r="O997" s="182" t="n">
        <f aca="false">A997</f>
        <v>885</v>
      </c>
      <c r="U997" s="171"/>
    </row>
    <row r="998" customFormat="false" ht="10.5" hidden="false" customHeight="false" outlineLevel="0" collapsed="false">
      <c r="A998" s="156" t="n">
        <v>885</v>
      </c>
      <c r="B998" s="157" t="n">
        <v>1088</v>
      </c>
      <c r="C998" s="158" t="n">
        <f aca="false">ROUND($P$1*A998,2)</f>
        <v>52279.96</v>
      </c>
      <c r="D998" s="159" t="n">
        <f aca="false">TRUNC(C998/12,2)</f>
        <v>4356.66</v>
      </c>
      <c r="E998" s="160" t="n">
        <f aca="false">TRUNC(D998*$P$3,2)</f>
        <v>483.58</v>
      </c>
      <c r="F998" s="161" t="n">
        <f aca="false">TRUNC(IF(A998&lt;=$A$270,$D$270*$P$5,D998*$P$5),2)</f>
        <v>130.69</v>
      </c>
      <c r="G998" s="162" t="n">
        <f aca="false">TRUNC(IF(A998&lt;=$A$270,$D$270*$P$6,D998*$P$6),2)</f>
        <v>43.56</v>
      </c>
      <c r="H998" s="161" t="n">
        <f aca="false">TRUNC($P$9,2)</f>
        <v>2.29</v>
      </c>
      <c r="I998" s="161" t="n">
        <f aca="false">TRUNC(IF(A998&lt;$A$427,$D$427*$R$10+$P$10,IF(A998&gt;$A$782,$D$782*$R$10+$P$10,D998*$R$10+$P$10)),2)</f>
        <v>117.29</v>
      </c>
      <c r="J998" s="158" t="n">
        <f aca="false">TRUNC(IF(A998&lt;$A$427,($D$427*$R$11)+$P$11,IF(A998&gt;$A$782,$D$782*$R$11+$P$11,D998*$R$11+$P$11)),2)</f>
        <v>299.57</v>
      </c>
      <c r="K998" s="160" t="n">
        <f aca="false">TRUNC(IF(A998&lt;$A$427,$D$427*$R$12+$P$12,IF(A998&gt;$A$782,$D$782*$R$12+$P$12,D998*$R$12+$P$12)),2)</f>
        <v>217.82</v>
      </c>
      <c r="L998" s="163" t="n">
        <v>1088</v>
      </c>
      <c r="M998" s="180" t="n">
        <f aca="false">A998</f>
        <v>885</v>
      </c>
      <c r="N998" s="165" t="n">
        <v>1088</v>
      </c>
      <c r="O998" s="166" t="n">
        <f aca="false">A998</f>
        <v>885</v>
      </c>
      <c r="U998" s="171"/>
    </row>
    <row r="999" customFormat="false" ht="10.5" hidden="false" customHeight="false" outlineLevel="0" collapsed="false">
      <c r="A999" s="172" t="n">
        <v>886</v>
      </c>
      <c r="B999" s="173" t="n">
        <v>1089</v>
      </c>
      <c r="C999" s="174" t="n">
        <f aca="false">ROUND($P$1*A999,2)</f>
        <v>52339.03</v>
      </c>
      <c r="D999" s="175" t="n">
        <f aca="false">TRUNC(C999/12,2)</f>
        <v>4361.58</v>
      </c>
      <c r="E999" s="176" t="n">
        <f aca="false">TRUNC(D999*$P$3,2)</f>
        <v>484.13</v>
      </c>
      <c r="F999" s="177" t="n">
        <f aca="false">TRUNC(IF(A999&lt;=$A$270,$D$270*$P$5,D999*$P$5),2)</f>
        <v>130.84</v>
      </c>
      <c r="G999" s="178" t="n">
        <f aca="false">TRUNC(IF(A999&lt;=$A$270,$D$270*$P$6,D999*$P$6),2)</f>
        <v>43.61</v>
      </c>
      <c r="H999" s="177" t="n">
        <f aca="false">TRUNC($P$9,2)</f>
        <v>2.29</v>
      </c>
      <c r="I999" s="177" t="n">
        <f aca="false">TRUNC(IF(A999&lt;$A$427,$D$427*$R$10+$P$10,IF(A999&gt;$A$782,$D$782*$R$10+$P$10,D999*$R$10+$P$10)),2)</f>
        <v>117.29</v>
      </c>
      <c r="J999" s="174" t="n">
        <f aca="false">TRUNC(IF(A999&lt;$A$427,($D$427*$R$11)+$P$11,IF(A999&gt;$A$782,$D$782*$R$11+$P$11,D999*$R$11+$P$11)),2)</f>
        <v>299.57</v>
      </c>
      <c r="K999" s="176" t="n">
        <f aca="false">TRUNC(IF(A999&lt;$A$427,$D$427*$R$12+$P$12,IF(A999&gt;$A$782,$D$782*$R$12+$P$12,D999*$R$12+$P$12)),2)</f>
        <v>217.82</v>
      </c>
      <c r="L999" s="179" t="n">
        <v>1089</v>
      </c>
      <c r="M999" s="164" t="n">
        <f aca="false">A999</f>
        <v>886</v>
      </c>
      <c r="N999" s="181" t="n">
        <v>1089</v>
      </c>
      <c r="O999" s="182" t="n">
        <f aca="false">A999</f>
        <v>886</v>
      </c>
      <c r="U999" s="171"/>
    </row>
    <row r="1000" customFormat="false" ht="10.5" hidden="false" customHeight="false" outlineLevel="0" collapsed="false">
      <c r="A1000" s="156" t="n">
        <v>887</v>
      </c>
      <c r="B1000" s="157" t="n">
        <v>1090</v>
      </c>
      <c r="C1000" s="158" t="n">
        <f aca="false">ROUND($P$1*A1000,2)</f>
        <v>52398.11</v>
      </c>
      <c r="D1000" s="159" t="n">
        <f aca="false">TRUNC(C1000/12,2)</f>
        <v>4366.5</v>
      </c>
      <c r="E1000" s="160" t="n">
        <f aca="false">TRUNC(D1000*$P$3,2)</f>
        <v>484.68</v>
      </c>
      <c r="F1000" s="161" t="n">
        <f aca="false">TRUNC(IF(A1000&lt;=$A$270,$D$270*$P$5,D1000*$P$5),2)</f>
        <v>130.99</v>
      </c>
      <c r="G1000" s="162" t="n">
        <f aca="false">TRUNC(IF(A1000&lt;=$A$270,$D$270*$P$6,D1000*$P$6),2)</f>
        <v>43.66</v>
      </c>
      <c r="H1000" s="161" t="n">
        <f aca="false">TRUNC($P$9,2)</f>
        <v>2.29</v>
      </c>
      <c r="I1000" s="161" t="n">
        <f aca="false">TRUNC(IF(A1000&lt;$A$427,$D$427*$R$10+$P$10,IF(A1000&gt;$A$782,$D$782*$R$10+$P$10,D1000*$R$10+$P$10)),2)</f>
        <v>117.29</v>
      </c>
      <c r="J1000" s="158" t="n">
        <f aca="false">TRUNC(IF(A1000&lt;$A$427,($D$427*$R$11)+$P$11,IF(A1000&gt;$A$782,$D$782*$R$11+$P$11,D1000*$R$11+$P$11)),2)</f>
        <v>299.57</v>
      </c>
      <c r="K1000" s="160" t="n">
        <f aca="false">TRUNC(IF(A1000&lt;$A$427,$D$427*$R$12+$P$12,IF(A1000&gt;$A$782,$D$782*$R$12+$P$12,D1000*$R$12+$P$12)),2)</f>
        <v>217.82</v>
      </c>
      <c r="L1000" s="163" t="n">
        <v>1090</v>
      </c>
      <c r="M1000" s="180" t="n">
        <f aca="false">A1000</f>
        <v>887</v>
      </c>
      <c r="N1000" s="165" t="n">
        <v>1090</v>
      </c>
      <c r="O1000" s="166" t="n">
        <f aca="false">A1000</f>
        <v>887</v>
      </c>
      <c r="U1000" s="171"/>
    </row>
    <row r="1001" customFormat="false" ht="10.5" hidden="false" customHeight="false" outlineLevel="0" collapsed="false">
      <c r="A1001" s="172" t="n">
        <v>888</v>
      </c>
      <c r="B1001" s="173" t="n">
        <v>1091</v>
      </c>
      <c r="C1001" s="174" t="n">
        <f aca="false">ROUND($P$1*A1001,2)</f>
        <v>52457.18</v>
      </c>
      <c r="D1001" s="175" t="n">
        <f aca="false">TRUNC(C1001/12,2)</f>
        <v>4371.43</v>
      </c>
      <c r="E1001" s="176" t="n">
        <f aca="false">TRUNC(D1001*$P$3,2)</f>
        <v>485.22</v>
      </c>
      <c r="F1001" s="177" t="n">
        <f aca="false">TRUNC(IF(A1001&lt;=$A$270,$D$270*$P$5,D1001*$P$5),2)</f>
        <v>131.14</v>
      </c>
      <c r="G1001" s="178" t="n">
        <f aca="false">TRUNC(IF(A1001&lt;=$A$270,$D$270*$P$6,D1001*$P$6),2)</f>
        <v>43.71</v>
      </c>
      <c r="H1001" s="177" t="n">
        <f aca="false">TRUNC($P$9,2)</f>
        <v>2.29</v>
      </c>
      <c r="I1001" s="177" t="n">
        <f aca="false">TRUNC(IF(A1001&lt;$A$427,$D$427*$R$10+$P$10,IF(A1001&gt;$A$782,$D$782*$R$10+$P$10,D1001*$R$10+$P$10)),2)</f>
        <v>117.29</v>
      </c>
      <c r="J1001" s="174" t="n">
        <f aca="false">TRUNC(IF(A1001&lt;$A$427,($D$427*$R$11)+$P$11,IF(A1001&gt;$A$782,$D$782*$R$11+$P$11,D1001*$R$11+$P$11)),2)</f>
        <v>299.57</v>
      </c>
      <c r="K1001" s="176" t="n">
        <f aca="false">TRUNC(IF(A1001&lt;$A$427,$D$427*$R$12+$P$12,IF(A1001&gt;$A$782,$D$782*$R$12+$P$12,D1001*$R$12+$P$12)),2)</f>
        <v>217.82</v>
      </c>
      <c r="L1001" s="179" t="n">
        <v>1091</v>
      </c>
      <c r="M1001" s="164" t="n">
        <f aca="false">A1001</f>
        <v>888</v>
      </c>
      <c r="N1001" s="181" t="n">
        <v>1091</v>
      </c>
      <c r="O1001" s="182" t="n">
        <f aca="false">A1001</f>
        <v>888</v>
      </c>
      <c r="U1001" s="171"/>
    </row>
    <row r="1002" customFormat="false" ht="10.5" hidden="false" customHeight="false" outlineLevel="0" collapsed="false">
      <c r="A1002" s="156" t="n">
        <v>889</v>
      </c>
      <c r="B1002" s="157" t="n">
        <v>1092</v>
      </c>
      <c r="C1002" s="158" t="n">
        <f aca="false">ROUND($P$1*A1002,2)</f>
        <v>52516.25</v>
      </c>
      <c r="D1002" s="159" t="n">
        <f aca="false">TRUNC(C1002/12,2)</f>
        <v>4376.35</v>
      </c>
      <c r="E1002" s="160" t="n">
        <f aca="false">TRUNC(D1002*$P$3,2)</f>
        <v>485.77</v>
      </c>
      <c r="F1002" s="161" t="n">
        <f aca="false">TRUNC(IF(A1002&lt;=$A$270,$D$270*$P$5,D1002*$P$5),2)</f>
        <v>131.29</v>
      </c>
      <c r="G1002" s="162" t="n">
        <f aca="false">TRUNC(IF(A1002&lt;=$A$270,$D$270*$P$6,D1002*$P$6),2)</f>
        <v>43.76</v>
      </c>
      <c r="H1002" s="161" t="n">
        <f aca="false">TRUNC($P$9,2)</f>
        <v>2.29</v>
      </c>
      <c r="I1002" s="161" t="n">
        <f aca="false">TRUNC(IF(A1002&lt;$A$427,$D$427*$R$10+$P$10,IF(A1002&gt;$A$782,$D$782*$R$10+$P$10,D1002*$R$10+$P$10)),2)</f>
        <v>117.29</v>
      </c>
      <c r="J1002" s="158" t="n">
        <f aca="false">TRUNC(IF(A1002&lt;$A$427,($D$427*$R$11)+$P$11,IF(A1002&gt;$A$782,$D$782*$R$11+$P$11,D1002*$R$11+$P$11)),2)</f>
        <v>299.57</v>
      </c>
      <c r="K1002" s="160" t="n">
        <f aca="false">TRUNC(IF(A1002&lt;$A$427,$D$427*$R$12+$P$12,IF(A1002&gt;$A$782,$D$782*$R$12+$P$12,D1002*$R$12+$P$12)),2)</f>
        <v>217.82</v>
      </c>
      <c r="L1002" s="163" t="n">
        <v>1092</v>
      </c>
      <c r="M1002" s="180" t="n">
        <f aca="false">A1002</f>
        <v>889</v>
      </c>
      <c r="N1002" s="165" t="n">
        <v>1092</v>
      </c>
      <c r="O1002" s="166" t="n">
        <f aca="false">A1002</f>
        <v>889</v>
      </c>
      <c r="U1002" s="171"/>
    </row>
    <row r="1003" customFormat="false" ht="10.5" hidden="false" customHeight="false" outlineLevel="0" collapsed="false">
      <c r="A1003" s="172" t="n">
        <v>890</v>
      </c>
      <c r="B1003" s="173" t="n">
        <v>1093</v>
      </c>
      <c r="C1003" s="174" t="n">
        <f aca="false">ROUND($P$1*A1003,2)</f>
        <v>52575.33</v>
      </c>
      <c r="D1003" s="175" t="n">
        <f aca="false">TRUNC(C1003/12,2)</f>
        <v>4381.27</v>
      </c>
      <c r="E1003" s="176" t="n">
        <f aca="false">TRUNC(D1003*$P$3,2)</f>
        <v>486.32</v>
      </c>
      <c r="F1003" s="177" t="n">
        <f aca="false">TRUNC(IF(A1003&lt;=$A$270,$D$270*$P$5,D1003*$P$5),2)</f>
        <v>131.43</v>
      </c>
      <c r="G1003" s="178" t="n">
        <f aca="false">TRUNC(IF(A1003&lt;=$A$270,$D$270*$P$6,D1003*$P$6),2)</f>
        <v>43.81</v>
      </c>
      <c r="H1003" s="177" t="n">
        <f aca="false">TRUNC($P$9,2)</f>
        <v>2.29</v>
      </c>
      <c r="I1003" s="177" t="n">
        <f aca="false">TRUNC(IF(A1003&lt;$A$427,$D$427*$R$10+$P$10,IF(A1003&gt;$A$782,$D$782*$R$10+$P$10,D1003*$R$10+$P$10)),2)</f>
        <v>117.29</v>
      </c>
      <c r="J1003" s="174" t="n">
        <f aca="false">TRUNC(IF(A1003&lt;$A$427,($D$427*$R$11)+$P$11,IF(A1003&gt;$A$782,$D$782*$R$11+$P$11,D1003*$R$11+$P$11)),2)</f>
        <v>299.57</v>
      </c>
      <c r="K1003" s="176" t="n">
        <f aca="false">TRUNC(IF(A1003&lt;$A$427,$D$427*$R$12+$P$12,IF(A1003&gt;$A$782,$D$782*$R$12+$P$12,D1003*$R$12+$P$12)),2)</f>
        <v>217.82</v>
      </c>
      <c r="L1003" s="179" t="n">
        <v>1093</v>
      </c>
      <c r="M1003" s="164" t="n">
        <f aca="false">A1003</f>
        <v>890</v>
      </c>
      <c r="N1003" s="181" t="n">
        <v>1093</v>
      </c>
      <c r="O1003" s="182" t="n">
        <f aca="false">A1003</f>
        <v>890</v>
      </c>
      <c r="U1003" s="171"/>
    </row>
    <row r="1004" customFormat="false" ht="10.5" hidden="false" customHeight="false" outlineLevel="0" collapsed="false">
      <c r="A1004" s="156" t="n">
        <v>890</v>
      </c>
      <c r="B1004" s="157" t="n">
        <v>1094</v>
      </c>
      <c r="C1004" s="158" t="n">
        <f aca="false">ROUND($P$1*A1004,2)</f>
        <v>52575.33</v>
      </c>
      <c r="D1004" s="159" t="n">
        <f aca="false">TRUNC(C1004/12,2)</f>
        <v>4381.27</v>
      </c>
      <c r="E1004" s="160" t="n">
        <f aca="false">TRUNC(D1004*$P$3,2)</f>
        <v>486.32</v>
      </c>
      <c r="F1004" s="161" t="n">
        <f aca="false">TRUNC(IF(A1004&lt;=$A$270,$D$270*$P$5,D1004*$P$5),2)</f>
        <v>131.43</v>
      </c>
      <c r="G1004" s="162" t="n">
        <f aca="false">TRUNC(IF(A1004&lt;=$A$270,$D$270*$P$6,D1004*$P$6),2)</f>
        <v>43.81</v>
      </c>
      <c r="H1004" s="161" t="n">
        <f aca="false">TRUNC($P$9,2)</f>
        <v>2.29</v>
      </c>
      <c r="I1004" s="161" t="n">
        <f aca="false">TRUNC(IF(A1004&lt;$A$427,$D$427*$R$10+$P$10,IF(A1004&gt;$A$782,$D$782*$R$10+$P$10,D1004*$R$10+$P$10)),2)</f>
        <v>117.29</v>
      </c>
      <c r="J1004" s="158" t="n">
        <f aca="false">TRUNC(IF(A1004&lt;$A$427,($D$427*$R$11)+$P$11,IF(A1004&gt;$A$782,$D$782*$R$11+$P$11,D1004*$R$11+$P$11)),2)</f>
        <v>299.57</v>
      </c>
      <c r="K1004" s="160" t="n">
        <f aca="false">TRUNC(IF(A1004&lt;$A$427,$D$427*$R$12+$P$12,IF(A1004&gt;$A$782,$D$782*$R$12+$P$12,D1004*$R$12+$P$12)),2)</f>
        <v>217.82</v>
      </c>
      <c r="L1004" s="163" t="n">
        <v>1094</v>
      </c>
      <c r="M1004" s="180" t="n">
        <f aca="false">A1004</f>
        <v>890</v>
      </c>
      <c r="N1004" s="165" t="n">
        <v>1094</v>
      </c>
      <c r="O1004" s="166" t="n">
        <f aca="false">A1004</f>
        <v>890</v>
      </c>
      <c r="U1004" s="171"/>
    </row>
    <row r="1005" customFormat="false" ht="10.5" hidden="false" customHeight="false" outlineLevel="0" collapsed="false">
      <c r="A1005" s="172" t="n">
        <v>891</v>
      </c>
      <c r="B1005" s="173" t="n">
        <v>1095</v>
      </c>
      <c r="C1005" s="174" t="n">
        <f aca="false">ROUND($P$1*A1005,2)</f>
        <v>52634.4</v>
      </c>
      <c r="D1005" s="175" t="n">
        <f aca="false">TRUNC(C1005/12,2)</f>
        <v>4386.2</v>
      </c>
      <c r="E1005" s="176" t="n">
        <f aca="false">TRUNC(D1005*$P$3,2)</f>
        <v>486.86</v>
      </c>
      <c r="F1005" s="177" t="n">
        <f aca="false">TRUNC(IF(A1005&lt;=$A$270,$D$270*$P$5,D1005*$P$5),2)</f>
        <v>131.58</v>
      </c>
      <c r="G1005" s="178" t="n">
        <f aca="false">TRUNC(IF(A1005&lt;=$A$270,$D$270*$P$6,D1005*$P$6),2)</f>
        <v>43.86</v>
      </c>
      <c r="H1005" s="177" t="n">
        <f aca="false">TRUNC($P$9,2)</f>
        <v>2.29</v>
      </c>
      <c r="I1005" s="177" t="n">
        <f aca="false">TRUNC(IF(A1005&lt;$A$427,$D$427*$R$10+$P$10,IF(A1005&gt;$A$782,$D$782*$R$10+$P$10,D1005*$R$10+$P$10)),2)</f>
        <v>117.29</v>
      </c>
      <c r="J1005" s="174" t="n">
        <f aca="false">TRUNC(IF(A1005&lt;$A$427,($D$427*$R$11)+$P$11,IF(A1005&gt;$A$782,$D$782*$R$11+$P$11,D1005*$R$11+$P$11)),2)</f>
        <v>299.57</v>
      </c>
      <c r="K1005" s="176" t="n">
        <f aca="false">TRUNC(IF(A1005&lt;$A$427,$D$427*$R$12+$P$12,IF(A1005&gt;$A$782,$D$782*$R$12+$P$12,D1005*$R$12+$P$12)),2)</f>
        <v>217.82</v>
      </c>
      <c r="L1005" s="179" t="n">
        <v>1095</v>
      </c>
      <c r="M1005" s="164" t="n">
        <f aca="false">A1005</f>
        <v>891</v>
      </c>
      <c r="N1005" s="181" t="n">
        <v>1095</v>
      </c>
      <c r="O1005" s="182" t="n">
        <f aca="false">A1005</f>
        <v>891</v>
      </c>
      <c r="U1005" s="171"/>
    </row>
    <row r="1006" customFormat="false" ht="10.5" hidden="false" customHeight="false" outlineLevel="0" collapsed="false">
      <c r="A1006" s="156" t="n">
        <v>892</v>
      </c>
      <c r="B1006" s="157" t="n">
        <v>1096</v>
      </c>
      <c r="C1006" s="158" t="n">
        <f aca="false">ROUND($P$1*A1006,2)</f>
        <v>52693.47</v>
      </c>
      <c r="D1006" s="159" t="n">
        <f aca="false">TRUNC(C1006/12,2)</f>
        <v>4391.12</v>
      </c>
      <c r="E1006" s="160" t="n">
        <f aca="false">TRUNC(D1006*$P$3,2)</f>
        <v>487.41</v>
      </c>
      <c r="F1006" s="161" t="n">
        <f aca="false">TRUNC(IF(A1006&lt;=$A$270,$D$270*$P$5,D1006*$P$5),2)</f>
        <v>131.73</v>
      </c>
      <c r="G1006" s="162" t="n">
        <f aca="false">TRUNC(IF(A1006&lt;=$A$270,$D$270*$P$6,D1006*$P$6),2)</f>
        <v>43.91</v>
      </c>
      <c r="H1006" s="161" t="n">
        <f aca="false">TRUNC($P$9,2)</f>
        <v>2.29</v>
      </c>
      <c r="I1006" s="161" t="n">
        <f aca="false">TRUNC(IF(A1006&lt;$A$427,$D$427*$R$10+$P$10,IF(A1006&gt;$A$782,$D$782*$R$10+$P$10,D1006*$R$10+$P$10)),2)</f>
        <v>117.29</v>
      </c>
      <c r="J1006" s="158" t="n">
        <f aca="false">TRUNC(IF(A1006&lt;$A$427,($D$427*$R$11)+$P$11,IF(A1006&gt;$A$782,$D$782*$R$11+$P$11,D1006*$R$11+$P$11)),2)</f>
        <v>299.57</v>
      </c>
      <c r="K1006" s="160" t="n">
        <f aca="false">TRUNC(IF(A1006&lt;$A$427,$D$427*$R$12+$P$12,IF(A1006&gt;$A$782,$D$782*$R$12+$P$12,D1006*$R$12+$P$12)),2)</f>
        <v>217.82</v>
      </c>
      <c r="L1006" s="163" t="n">
        <v>1096</v>
      </c>
      <c r="M1006" s="180" t="n">
        <f aca="false">A1006</f>
        <v>892</v>
      </c>
      <c r="N1006" s="165" t="n">
        <v>1096</v>
      </c>
      <c r="O1006" s="166" t="n">
        <f aca="false">A1006</f>
        <v>892</v>
      </c>
      <c r="U1006" s="171"/>
    </row>
    <row r="1007" customFormat="false" ht="10.5" hidden="false" customHeight="false" outlineLevel="0" collapsed="false">
      <c r="A1007" s="172" t="n">
        <v>893</v>
      </c>
      <c r="B1007" s="173" t="n">
        <v>1097</v>
      </c>
      <c r="C1007" s="174" t="n">
        <f aca="false">ROUND($P$1*A1007,2)</f>
        <v>52752.55</v>
      </c>
      <c r="D1007" s="175" t="n">
        <f aca="false">TRUNC(C1007/12,2)</f>
        <v>4396.04</v>
      </c>
      <c r="E1007" s="176" t="n">
        <f aca="false">TRUNC(D1007*$P$3,2)</f>
        <v>487.96</v>
      </c>
      <c r="F1007" s="177" t="n">
        <f aca="false">TRUNC(IF(A1007&lt;=$A$270,$D$270*$P$5,D1007*$P$5),2)</f>
        <v>131.88</v>
      </c>
      <c r="G1007" s="178" t="n">
        <f aca="false">TRUNC(IF(A1007&lt;=$A$270,$D$270*$P$6,D1007*$P$6),2)</f>
        <v>43.96</v>
      </c>
      <c r="H1007" s="177" t="n">
        <f aca="false">TRUNC($P$9,2)</f>
        <v>2.29</v>
      </c>
      <c r="I1007" s="177" t="n">
        <f aca="false">TRUNC(IF(A1007&lt;$A$427,$D$427*$R$10+$P$10,IF(A1007&gt;$A$782,$D$782*$R$10+$P$10,D1007*$R$10+$P$10)),2)</f>
        <v>117.29</v>
      </c>
      <c r="J1007" s="174" t="n">
        <f aca="false">TRUNC(IF(A1007&lt;$A$427,($D$427*$R$11)+$P$11,IF(A1007&gt;$A$782,$D$782*$R$11+$P$11,D1007*$R$11+$P$11)),2)</f>
        <v>299.57</v>
      </c>
      <c r="K1007" s="176" t="n">
        <f aca="false">TRUNC(IF(A1007&lt;$A$427,$D$427*$R$12+$P$12,IF(A1007&gt;$A$782,$D$782*$R$12+$P$12,D1007*$R$12+$P$12)),2)</f>
        <v>217.82</v>
      </c>
      <c r="L1007" s="179" t="n">
        <v>1097</v>
      </c>
      <c r="M1007" s="164" t="n">
        <f aca="false">A1007</f>
        <v>893</v>
      </c>
      <c r="N1007" s="181" t="n">
        <v>1097</v>
      </c>
      <c r="O1007" s="182" t="n">
        <f aca="false">A1007</f>
        <v>893</v>
      </c>
      <c r="U1007" s="171"/>
    </row>
    <row r="1008" customFormat="false" ht="10.5" hidden="false" customHeight="false" outlineLevel="0" collapsed="false">
      <c r="A1008" s="156" t="n">
        <v>894</v>
      </c>
      <c r="B1008" s="157" t="n">
        <v>1098</v>
      </c>
      <c r="C1008" s="158" t="n">
        <f aca="false">ROUND($P$1*A1008,2)</f>
        <v>52811.62</v>
      </c>
      <c r="D1008" s="159" t="n">
        <f aca="false">TRUNC(C1008/12,2)</f>
        <v>4400.96</v>
      </c>
      <c r="E1008" s="160" t="n">
        <f aca="false">TRUNC(D1008*$P$3,2)</f>
        <v>488.5</v>
      </c>
      <c r="F1008" s="161" t="n">
        <f aca="false">TRUNC(IF(A1008&lt;=$A$270,$D$270*$P$5,D1008*$P$5),2)</f>
        <v>132.02</v>
      </c>
      <c r="G1008" s="162" t="n">
        <f aca="false">TRUNC(IF(A1008&lt;=$A$270,$D$270*$P$6,D1008*$P$6),2)</f>
        <v>44</v>
      </c>
      <c r="H1008" s="161" t="n">
        <f aca="false">TRUNC($P$9,2)</f>
        <v>2.29</v>
      </c>
      <c r="I1008" s="161" t="n">
        <f aca="false">TRUNC(IF(A1008&lt;$A$427,$D$427*$R$10+$P$10,IF(A1008&gt;$A$782,$D$782*$R$10+$P$10,D1008*$R$10+$P$10)),2)</f>
        <v>117.29</v>
      </c>
      <c r="J1008" s="158" t="n">
        <f aca="false">TRUNC(IF(A1008&lt;$A$427,($D$427*$R$11)+$P$11,IF(A1008&gt;$A$782,$D$782*$R$11+$P$11,D1008*$R$11+$P$11)),2)</f>
        <v>299.57</v>
      </c>
      <c r="K1008" s="160" t="n">
        <f aca="false">TRUNC(IF(A1008&lt;$A$427,$D$427*$R$12+$P$12,IF(A1008&gt;$A$782,$D$782*$R$12+$P$12,D1008*$R$12+$P$12)),2)</f>
        <v>217.82</v>
      </c>
      <c r="L1008" s="163" t="n">
        <v>1098</v>
      </c>
      <c r="M1008" s="180" t="n">
        <f aca="false">A1008</f>
        <v>894</v>
      </c>
      <c r="N1008" s="165" t="n">
        <v>1098</v>
      </c>
      <c r="O1008" s="166" t="n">
        <f aca="false">A1008</f>
        <v>894</v>
      </c>
      <c r="U1008" s="171"/>
    </row>
    <row r="1009" customFormat="false" ht="10.5" hidden="false" customHeight="false" outlineLevel="0" collapsed="false">
      <c r="A1009" s="172" t="n">
        <v>894</v>
      </c>
      <c r="B1009" s="173" t="n">
        <v>1099</v>
      </c>
      <c r="C1009" s="174" t="n">
        <f aca="false">ROUND($P$1*A1009,2)</f>
        <v>52811.62</v>
      </c>
      <c r="D1009" s="175" t="n">
        <f aca="false">TRUNC(C1009/12,2)</f>
        <v>4400.96</v>
      </c>
      <c r="E1009" s="176" t="n">
        <f aca="false">TRUNC(D1009*$P$3,2)</f>
        <v>488.5</v>
      </c>
      <c r="F1009" s="177" t="n">
        <f aca="false">TRUNC(IF(A1009&lt;=$A$270,$D$270*$P$5,D1009*$P$5),2)</f>
        <v>132.02</v>
      </c>
      <c r="G1009" s="178" t="n">
        <f aca="false">TRUNC(IF(A1009&lt;=$A$270,$D$270*$P$6,D1009*$P$6),2)</f>
        <v>44</v>
      </c>
      <c r="H1009" s="177" t="n">
        <f aca="false">TRUNC($P$9,2)</f>
        <v>2.29</v>
      </c>
      <c r="I1009" s="177" t="n">
        <f aca="false">TRUNC(IF(A1009&lt;$A$427,$D$427*$R$10+$P$10,IF(A1009&gt;$A$782,$D$782*$R$10+$P$10,D1009*$R$10+$P$10)),2)</f>
        <v>117.29</v>
      </c>
      <c r="J1009" s="174" t="n">
        <f aca="false">TRUNC(IF(A1009&lt;$A$427,($D$427*$R$11)+$P$11,IF(A1009&gt;$A$782,$D$782*$R$11+$P$11,D1009*$R$11+$P$11)),2)</f>
        <v>299.57</v>
      </c>
      <c r="K1009" s="176" t="n">
        <f aca="false">TRUNC(IF(A1009&lt;$A$427,$D$427*$R$12+$P$12,IF(A1009&gt;$A$782,$D$782*$R$12+$P$12,D1009*$R$12+$P$12)),2)</f>
        <v>217.82</v>
      </c>
      <c r="L1009" s="179" t="n">
        <v>1099</v>
      </c>
      <c r="M1009" s="164" t="n">
        <f aca="false">A1009</f>
        <v>894</v>
      </c>
      <c r="N1009" s="181" t="n">
        <v>1099</v>
      </c>
      <c r="O1009" s="182" t="n">
        <f aca="false">A1009</f>
        <v>894</v>
      </c>
      <c r="U1009" s="171"/>
    </row>
    <row r="1010" customFormat="false" ht="10.5" hidden="false" customHeight="false" outlineLevel="0" collapsed="false">
      <c r="A1010" s="156" t="n">
        <v>895</v>
      </c>
      <c r="B1010" s="157" t="n">
        <v>1100</v>
      </c>
      <c r="C1010" s="158" t="n">
        <f aca="false">ROUND($P$1*A1010,2)</f>
        <v>52870.69</v>
      </c>
      <c r="D1010" s="159" t="n">
        <f aca="false">TRUNC(C1010/12,2)</f>
        <v>4405.89</v>
      </c>
      <c r="E1010" s="160" t="n">
        <f aca="false">TRUNC(D1010*$P$3,2)</f>
        <v>489.05</v>
      </c>
      <c r="F1010" s="161" t="n">
        <f aca="false">TRUNC(IF(A1010&lt;=$A$270,$D$270*$P$5,D1010*$P$5),2)</f>
        <v>132.17</v>
      </c>
      <c r="G1010" s="162" t="n">
        <f aca="false">TRUNC(IF(A1010&lt;=$A$270,$D$270*$P$6,D1010*$P$6),2)</f>
        <v>44.05</v>
      </c>
      <c r="H1010" s="161" t="n">
        <f aca="false">TRUNC($P$9,2)</f>
        <v>2.29</v>
      </c>
      <c r="I1010" s="161" t="n">
        <f aca="false">TRUNC(IF(A1010&lt;$A$427,$D$427*$R$10+$P$10,IF(A1010&gt;$A$782,$D$782*$R$10+$P$10,D1010*$R$10+$P$10)),2)</f>
        <v>117.29</v>
      </c>
      <c r="J1010" s="158" t="n">
        <f aca="false">TRUNC(IF(A1010&lt;$A$427,($D$427*$R$11)+$P$11,IF(A1010&gt;$A$782,$D$782*$R$11+$P$11,D1010*$R$11+$P$11)),2)</f>
        <v>299.57</v>
      </c>
      <c r="K1010" s="160" t="n">
        <f aca="false">TRUNC(IF(A1010&lt;$A$427,$D$427*$R$12+$P$12,IF(A1010&gt;$A$782,$D$782*$R$12+$P$12,D1010*$R$12+$P$12)),2)</f>
        <v>217.82</v>
      </c>
      <c r="L1010" s="163" t="n">
        <v>1100</v>
      </c>
      <c r="M1010" s="180" t="n">
        <f aca="false">A1010</f>
        <v>895</v>
      </c>
      <c r="N1010" s="165" t="n">
        <v>1100</v>
      </c>
      <c r="O1010" s="166" t="n">
        <f aca="false">A1010</f>
        <v>895</v>
      </c>
      <c r="U1010" s="171"/>
    </row>
    <row r="1011" customFormat="false" ht="10.5" hidden="false" customHeight="false" outlineLevel="0" collapsed="false">
      <c r="A1011" s="172" t="n">
        <v>896</v>
      </c>
      <c r="B1011" s="173" t="n">
        <v>1101</v>
      </c>
      <c r="C1011" s="174" t="n">
        <f aca="false">ROUND($P$1*A1011,2)</f>
        <v>52929.77</v>
      </c>
      <c r="D1011" s="175" t="n">
        <f aca="false">TRUNC(C1011/12,2)</f>
        <v>4410.81</v>
      </c>
      <c r="E1011" s="176" t="n">
        <f aca="false">TRUNC(D1011*$P$3,2)</f>
        <v>489.59</v>
      </c>
      <c r="F1011" s="177" t="n">
        <f aca="false">TRUNC(IF(A1011&lt;=$A$270,$D$270*$P$5,D1011*$P$5),2)</f>
        <v>132.32</v>
      </c>
      <c r="G1011" s="178" t="n">
        <f aca="false">TRUNC(IF(A1011&lt;=$A$270,$D$270*$P$6,D1011*$P$6),2)</f>
        <v>44.1</v>
      </c>
      <c r="H1011" s="177" t="n">
        <f aca="false">TRUNC($P$9,2)</f>
        <v>2.29</v>
      </c>
      <c r="I1011" s="177" t="n">
        <f aca="false">TRUNC(IF(A1011&lt;$A$427,$D$427*$R$10+$P$10,IF(A1011&gt;$A$782,$D$782*$R$10+$P$10,D1011*$R$10+$P$10)),2)</f>
        <v>117.29</v>
      </c>
      <c r="J1011" s="174" t="n">
        <f aca="false">TRUNC(IF(A1011&lt;$A$427,($D$427*$R$11)+$P$11,IF(A1011&gt;$A$782,$D$782*$R$11+$P$11,D1011*$R$11+$P$11)),2)</f>
        <v>299.57</v>
      </c>
      <c r="K1011" s="176" t="n">
        <f aca="false">TRUNC(IF(A1011&lt;$A$427,$D$427*$R$12+$P$12,IF(A1011&gt;$A$782,$D$782*$R$12+$P$12,D1011*$R$12+$P$12)),2)</f>
        <v>217.82</v>
      </c>
      <c r="L1011" s="179" t="n">
        <v>1101</v>
      </c>
      <c r="M1011" s="164" t="n">
        <f aca="false">A1011</f>
        <v>896</v>
      </c>
      <c r="N1011" s="181" t="n">
        <v>1101</v>
      </c>
      <c r="O1011" s="182" t="n">
        <f aca="false">A1011</f>
        <v>896</v>
      </c>
      <c r="U1011" s="171"/>
    </row>
    <row r="1012" customFormat="false" ht="10.5" hidden="false" customHeight="false" outlineLevel="0" collapsed="false">
      <c r="A1012" s="156" t="n">
        <v>897</v>
      </c>
      <c r="B1012" s="157" t="n">
        <v>1102</v>
      </c>
      <c r="C1012" s="158" t="n">
        <f aca="false">ROUND($P$1*A1012,2)</f>
        <v>52988.84</v>
      </c>
      <c r="D1012" s="159" t="n">
        <f aca="false">TRUNC(C1012/12,2)</f>
        <v>4415.73</v>
      </c>
      <c r="E1012" s="160" t="n">
        <f aca="false">TRUNC(D1012*$P$3,2)</f>
        <v>490.14</v>
      </c>
      <c r="F1012" s="161" t="n">
        <f aca="false">TRUNC(IF(A1012&lt;=$A$270,$D$270*$P$5,D1012*$P$5),2)</f>
        <v>132.47</v>
      </c>
      <c r="G1012" s="162" t="n">
        <f aca="false">TRUNC(IF(A1012&lt;=$A$270,$D$270*$P$6,D1012*$P$6),2)</f>
        <v>44.15</v>
      </c>
      <c r="H1012" s="161" t="n">
        <f aca="false">TRUNC($P$9,2)</f>
        <v>2.29</v>
      </c>
      <c r="I1012" s="161" t="n">
        <f aca="false">TRUNC(IF(A1012&lt;$A$427,$D$427*$R$10+$P$10,IF(A1012&gt;$A$782,$D$782*$R$10+$P$10,D1012*$R$10+$P$10)),2)</f>
        <v>117.29</v>
      </c>
      <c r="J1012" s="158" t="n">
        <f aca="false">TRUNC(IF(A1012&lt;$A$427,($D$427*$R$11)+$P$11,IF(A1012&gt;$A$782,$D$782*$R$11+$P$11,D1012*$R$11+$P$11)),2)</f>
        <v>299.57</v>
      </c>
      <c r="K1012" s="160" t="n">
        <f aca="false">TRUNC(IF(A1012&lt;$A$427,$D$427*$R$12+$P$12,IF(A1012&gt;$A$782,$D$782*$R$12+$P$12,D1012*$R$12+$P$12)),2)</f>
        <v>217.82</v>
      </c>
      <c r="L1012" s="163" t="n">
        <v>1102</v>
      </c>
      <c r="M1012" s="180" t="n">
        <f aca="false">A1012</f>
        <v>897</v>
      </c>
      <c r="N1012" s="165" t="n">
        <v>1102</v>
      </c>
      <c r="O1012" s="166" t="n">
        <f aca="false">A1012</f>
        <v>897</v>
      </c>
      <c r="U1012" s="171"/>
    </row>
    <row r="1013" customFormat="false" ht="10.5" hidden="false" customHeight="false" outlineLevel="0" collapsed="false">
      <c r="A1013" s="172" t="n">
        <v>898</v>
      </c>
      <c r="B1013" s="173" t="n">
        <v>1103</v>
      </c>
      <c r="C1013" s="174" t="n">
        <f aca="false">ROUND($P$1*A1013,2)</f>
        <v>53047.91</v>
      </c>
      <c r="D1013" s="175" t="n">
        <f aca="false">TRUNC(C1013/12,2)</f>
        <v>4420.65</v>
      </c>
      <c r="E1013" s="176" t="n">
        <f aca="false">TRUNC(D1013*$P$3,2)</f>
        <v>490.69</v>
      </c>
      <c r="F1013" s="177" t="n">
        <f aca="false">TRUNC(IF(A1013&lt;=$A$270,$D$270*$P$5,D1013*$P$5),2)</f>
        <v>132.61</v>
      </c>
      <c r="G1013" s="178" t="n">
        <f aca="false">TRUNC(IF(A1013&lt;=$A$270,$D$270*$P$6,D1013*$P$6),2)</f>
        <v>44.2</v>
      </c>
      <c r="H1013" s="177" t="n">
        <f aca="false">TRUNC($P$9,2)</f>
        <v>2.29</v>
      </c>
      <c r="I1013" s="177" t="n">
        <f aca="false">TRUNC(IF(A1013&lt;$A$427,$D$427*$R$10+$P$10,IF(A1013&gt;$A$782,$D$782*$R$10+$P$10,D1013*$R$10+$P$10)),2)</f>
        <v>117.29</v>
      </c>
      <c r="J1013" s="174" t="n">
        <f aca="false">TRUNC(IF(A1013&lt;$A$427,($D$427*$R$11)+$P$11,IF(A1013&gt;$A$782,$D$782*$R$11+$P$11,D1013*$R$11+$P$11)),2)</f>
        <v>299.57</v>
      </c>
      <c r="K1013" s="176" t="n">
        <f aca="false">TRUNC(IF(A1013&lt;$A$427,$D$427*$R$12+$P$12,IF(A1013&gt;$A$782,$D$782*$R$12+$P$12,D1013*$R$12+$P$12)),2)</f>
        <v>217.82</v>
      </c>
      <c r="L1013" s="179" t="n">
        <v>1103</v>
      </c>
      <c r="M1013" s="164" t="n">
        <f aca="false">A1013</f>
        <v>898</v>
      </c>
      <c r="N1013" s="181" t="n">
        <v>1103</v>
      </c>
      <c r="O1013" s="182" t="n">
        <f aca="false">A1013</f>
        <v>898</v>
      </c>
      <c r="U1013" s="171"/>
    </row>
    <row r="1014" customFormat="false" ht="10.5" hidden="false" customHeight="false" outlineLevel="0" collapsed="false">
      <c r="A1014" s="156" t="n">
        <v>898</v>
      </c>
      <c r="B1014" s="157" t="n">
        <v>1104</v>
      </c>
      <c r="C1014" s="158" t="n">
        <f aca="false">ROUND($P$1*A1014,2)</f>
        <v>53047.91</v>
      </c>
      <c r="D1014" s="159" t="n">
        <f aca="false">TRUNC(C1014/12,2)</f>
        <v>4420.65</v>
      </c>
      <c r="E1014" s="160" t="n">
        <f aca="false">TRUNC(D1014*$P$3,2)</f>
        <v>490.69</v>
      </c>
      <c r="F1014" s="161" t="n">
        <f aca="false">TRUNC(IF(A1014&lt;=$A$270,$D$270*$P$5,D1014*$P$5),2)</f>
        <v>132.61</v>
      </c>
      <c r="G1014" s="162" t="n">
        <f aca="false">TRUNC(IF(A1014&lt;=$A$270,$D$270*$P$6,D1014*$P$6),2)</f>
        <v>44.2</v>
      </c>
      <c r="H1014" s="161" t="n">
        <f aca="false">TRUNC($P$9,2)</f>
        <v>2.29</v>
      </c>
      <c r="I1014" s="161" t="n">
        <f aca="false">TRUNC(IF(A1014&lt;$A$427,$D$427*$R$10+$P$10,IF(A1014&gt;$A$782,$D$782*$R$10+$P$10,D1014*$R$10+$P$10)),2)</f>
        <v>117.29</v>
      </c>
      <c r="J1014" s="158" t="n">
        <f aca="false">TRUNC(IF(A1014&lt;$A$427,($D$427*$R$11)+$P$11,IF(A1014&gt;$A$782,$D$782*$R$11+$P$11,D1014*$R$11+$P$11)),2)</f>
        <v>299.57</v>
      </c>
      <c r="K1014" s="160" t="n">
        <f aca="false">TRUNC(IF(A1014&lt;$A$427,$D$427*$R$12+$P$12,IF(A1014&gt;$A$782,$D$782*$R$12+$P$12,D1014*$R$12+$P$12)),2)</f>
        <v>217.82</v>
      </c>
      <c r="L1014" s="163" t="n">
        <v>1104</v>
      </c>
      <c r="M1014" s="164" t="n">
        <f aca="false">A1014</f>
        <v>898</v>
      </c>
      <c r="N1014" s="165" t="n">
        <v>1104</v>
      </c>
      <c r="O1014" s="166" t="n">
        <f aca="false">A1014</f>
        <v>898</v>
      </c>
      <c r="U1014" s="171"/>
    </row>
    <row r="1015" customFormat="false" ht="10.5" hidden="false" customHeight="false" outlineLevel="0" collapsed="false">
      <c r="A1015" s="172" t="n">
        <v>899</v>
      </c>
      <c r="B1015" s="173" t="n">
        <v>1105</v>
      </c>
      <c r="C1015" s="174" t="n">
        <f aca="false">ROUND($P$1*A1015,2)</f>
        <v>53106.99</v>
      </c>
      <c r="D1015" s="175" t="n">
        <f aca="false">TRUNC(C1015/12,2)</f>
        <v>4425.58</v>
      </c>
      <c r="E1015" s="176" t="n">
        <f aca="false">TRUNC(D1015*$P$3,2)</f>
        <v>491.23</v>
      </c>
      <c r="F1015" s="177" t="n">
        <f aca="false">TRUNC(IF(A1015&lt;=$A$270,$D$270*$P$5,D1015*$P$5),2)</f>
        <v>132.76</v>
      </c>
      <c r="G1015" s="178" t="n">
        <f aca="false">TRUNC(IF(A1015&lt;=$A$270,$D$270*$P$6,D1015*$P$6),2)</f>
        <v>44.25</v>
      </c>
      <c r="H1015" s="177" t="n">
        <f aca="false">TRUNC($P$9,2)</f>
        <v>2.29</v>
      </c>
      <c r="I1015" s="177" t="n">
        <f aca="false">TRUNC(IF(A1015&lt;$A$427,$D$427*$R$10+$P$10,IF(A1015&gt;$A$782,$D$782*$R$10+$P$10,D1015*$R$10+$P$10)),2)</f>
        <v>117.29</v>
      </c>
      <c r="J1015" s="174" t="n">
        <f aca="false">TRUNC(IF(A1015&lt;$A$427,($D$427*$R$11)+$P$11,IF(A1015&gt;$A$782,$D$782*$R$11+$P$11,D1015*$R$11+$P$11)),2)</f>
        <v>299.57</v>
      </c>
      <c r="K1015" s="176" t="n">
        <f aca="false">TRUNC(IF(A1015&lt;$A$427,$D$427*$R$12+$P$12,IF(A1015&gt;$A$782,$D$782*$R$12+$P$12,D1015*$R$12+$P$12)),2)</f>
        <v>217.82</v>
      </c>
      <c r="L1015" s="179" t="n">
        <v>1105</v>
      </c>
      <c r="M1015" s="180" t="n">
        <f aca="false">A1015</f>
        <v>899</v>
      </c>
      <c r="N1015" s="181" t="n">
        <v>1105</v>
      </c>
      <c r="O1015" s="182" t="n">
        <f aca="false">A1015</f>
        <v>899</v>
      </c>
      <c r="U1015" s="171"/>
    </row>
    <row r="1016" customFormat="false" ht="10.5" hidden="false" customHeight="false" outlineLevel="0" collapsed="false">
      <c r="A1016" s="156" t="n">
        <v>899</v>
      </c>
      <c r="B1016" s="157" t="n">
        <v>1106</v>
      </c>
      <c r="C1016" s="158" t="n">
        <f aca="false">ROUND($P$1*A1016,2)</f>
        <v>53106.99</v>
      </c>
      <c r="D1016" s="159" t="n">
        <f aca="false">TRUNC(C1016/12,2)</f>
        <v>4425.58</v>
      </c>
      <c r="E1016" s="160" t="n">
        <f aca="false">TRUNC(D1016*$P$3,2)</f>
        <v>491.23</v>
      </c>
      <c r="F1016" s="161" t="n">
        <f aca="false">TRUNC(IF(A1016&lt;=$A$270,$D$270*$P$5,D1016*$P$5),2)</f>
        <v>132.76</v>
      </c>
      <c r="G1016" s="162" t="n">
        <f aca="false">TRUNC(IF(A1016&lt;=$A$270,$D$270*$P$6,D1016*$P$6),2)</f>
        <v>44.25</v>
      </c>
      <c r="H1016" s="161" t="n">
        <f aca="false">TRUNC($P$9,2)</f>
        <v>2.29</v>
      </c>
      <c r="I1016" s="161" t="n">
        <f aca="false">TRUNC(IF(A1016&lt;$A$427,$D$427*$R$10+$P$10,IF(A1016&gt;$A$782,$D$782*$R$10+$P$10,D1016*$R$10+$P$10)),2)</f>
        <v>117.29</v>
      </c>
      <c r="J1016" s="158" t="n">
        <f aca="false">TRUNC(IF(A1016&lt;$A$427,($D$427*$R$11)+$P$11,IF(A1016&gt;$A$782,$D$782*$R$11+$P$11,D1016*$R$11+$P$11)),2)</f>
        <v>299.57</v>
      </c>
      <c r="K1016" s="160" t="n">
        <f aca="false">TRUNC(IF(A1016&lt;$A$427,$D$427*$R$12+$P$12,IF(A1016&gt;$A$782,$D$782*$R$12+$P$12,D1016*$R$12+$P$12)),2)</f>
        <v>217.82</v>
      </c>
      <c r="L1016" s="163" t="n">
        <v>1106</v>
      </c>
      <c r="M1016" s="164" t="n">
        <f aca="false">A1016</f>
        <v>899</v>
      </c>
      <c r="N1016" s="165" t="n">
        <v>1106</v>
      </c>
      <c r="O1016" s="166" t="n">
        <f aca="false">A1016</f>
        <v>899</v>
      </c>
      <c r="U1016" s="171"/>
    </row>
    <row r="1017" customFormat="false" ht="10.5" hidden="false" customHeight="false" outlineLevel="0" collapsed="false">
      <c r="A1017" s="172" t="n">
        <v>900</v>
      </c>
      <c r="B1017" s="173" t="n">
        <v>1107</v>
      </c>
      <c r="C1017" s="174" t="n">
        <f aca="false">ROUND($P$1*A1017,2)</f>
        <v>53166.06</v>
      </c>
      <c r="D1017" s="175" t="n">
        <f aca="false">TRUNC(C1017/12,2)</f>
        <v>4430.5</v>
      </c>
      <c r="E1017" s="176" t="n">
        <f aca="false">TRUNC(D1017*$P$3,2)</f>
        <v>491.78</v>
      </c>
      <c r="F1017" s="177" t="n">
        <f aca="false">TRUNC(IF(A1017&lt;=$A$270,$D$270*$P$5,D1017*$P$5),2)</f>
        <v>132.91</v>
      </c>
      <c r="G1017" s="178" t="n">
        <f aca="false">TRUNC(IF(A1017&lt;=$A$270,$D$270*$P$6,D1017*$P$6),2)</f>
        <v>44.3</v>
      </c>
      <c r="H1017" s="177" t="n">
        <f aca="false">TRUNC($P$9,2)</f>
        <v>2.29</v>
      </c>
      <c r="I1017" s="177" t="n">
        <f aca="false">TRUNC(IF(A1017&lt;$A$427,$D$427*$R$10+$P$10,IF(A1017&gt;$A$782,$D$782*$R$10+$P$10,D1017*$R$10+$P$10)),2)</f>
        <v>117.29</v>
      </c>
      <c r="J1017" s="174" t="n">
        <f aca="false">TRUNC(IF(A1017&lt;$A$427,($D$427*$R$11)+$P$11,IF(A1017&gt;$A$782,$D$782*$R$11+$P$11,D1017*$R$11+$P$11)),2)</f>
        <v>299.57</v>
      </c>
      <c r="K1017" s="176" t="n">
        <f aca="false">TRUNC(IF(A1017&lt;$A$427,$D$427*$R$12+$P$12,IF(A1017&gt;$A$782,$D$782*$R$12+$P$12,D1017*$R$12+$P$12)),2)</f>
        <v>217.82</v>
      </c>
      <c r="L1017" s="179" t="n">
        <v>1107</v>
      </c>
      <c r="M1017" s="180" t="n">
        <f aca="false">A1017</f>
        <v>900</v>
      </c>
      <c r="N1017" s="181" t="n">
        <v>1107</v>
      </c>
      <c r="O1017" s="182" t="n">
        <f aca="false">A1017</f>
        <v>900</v>
      </c>
      <c r="U1017" s="171"/>
    </row>
    <row r="1018" customFormat="false" ht="10.5" hidden="false" customHeight="false" outlineLevel="0" collapsed="false">
      <c r="A1018" s="156" t="n">
        <v>901</v>
      </c>
      <c r="B1018" s="157" t="n">
        <v>1108</v>
      </c>
      <c r="C1018" s="158" t="n">
        <f aca="false">ROUND($P$1*A1018,2)</f>
        <v>53225.13</v>
      </c>
      <c r="D1018" s="159" t="n">
        <f aca="false">TRUNC(C1018/12,2)</f>
        <v>4435.42</v>
      </c>
      <c r="E1018" s="160" t="n">
        <f aca="false">TRUNC(D1018*$P$3,2)</f>
        <v>492.33</v>
      </c>
      <c r="F1018" s="161" t="n">
        <f aca="false">TRUNC(IF(A1018&lt;=$A$270,$D$270*$P$5,D1018*$P$5),2)</f>
        <v>133.06</v>
      </c>
      <c r="G1018" s="162" t="n">
        <f aca="false">TRUNC(IF(A1018&lt;=$A$270,$D$270*$P$6,D1018*$P$6),2)</f>
        <v>44.35</v>
      </c>
      <c r="H1018" s="161" t="n">
        <f aca="false">TRUNC($P$9,2)</f>
        <v>2.29</v>
      </c>
      <c r="I1018" s="161" t="n">
        <f aca="false">TRUNC(IF(A1018&lt;$A$427,$D$427*$R$10+$P$10,IF(A1018&gt;$A$782,$D$782*$R$10+$P$10,D1018*$R$10+$P$10)),2)</f>
        <v>117.29</v>
      </c>
      <c r="J1018" s="158" t="n">
        <f aca="false">TRUNC(IF(A1018&lt;$A$427,($D$427*$R$11)+$P$11,IF(A1018&gt;$A$782,$D$782*$R$11+$P$11,D1018*$R$11+$P$11)),2)</f>
        <v>299.57</v>
      </c>
      <c r="K1018" s="160" t="n">
        <f aca="false">TRUNC(IF(A1018&lt;$A$427,$D$427*$R$12+$P$12,IF(A1018&gt;$A$782,$D$782*$R$12+$P$12,D1018*$R$12+$P$12)),2)</f>
        <v>217.82</v>
      </c>
      <c r="L1018" s="163" t="n">
        <v>1108</v>
      </c>
      <c r="M1018" s="164" t="n">
        <f aca="false">A1018</f>
        <v>901</v>
      </c>
      <c r="N1018" s="165" t="n">
        <v>1108</v>
      </c>
      <c r="O1018" s="166" t="n">
        <f aca="false">A1018</f>
        <v>901</v>
      </c>
      <c r="U1018" s="171"/>
    </row>
    <row r="1019" customFormat="false" ht="10.5" hidden="false" customHeight="false" outlineLevel="0" collapsed="false">
      <c r="A1019" s="172" t="n">
        <v>902</v>
      </c>
      <c r="B1019" s="173" t="n">
        <v>1109</v>
      </c>
      <c r="C1019" s="174" t="n">
        <f aca="false">ROUND($P$1*A1019,2)</f>
        <v>53284.21</v>
      </c>
      <c r="D1019" s="175" t="n">
        <f aca="false">TRUNC(C1019/12,2)</f>
        <v>4440.35</v>
      </c>
      <c r="E1019" s="176" t="n">
        <f aca="false">TRUNC(D1019*$P$3,2)</f>
        <v>492.87</v>
      </c>
      <c r="F1019" s="177" t="n">
        <f aca="false">TRUNC(IF(A1019&lt;=$A$270,$D$270*$P$5,D1019*$P$5),2)</f>
        <v>133.21</v>
      </c>
      <c r="G1019" s="178" t="n">
        <f aca="false">TRUNC(IF(A1019&lt;=$A$270,$D$270*$P$6,D1019*$P$6),2)</f>
        <v>44.4</v>
      </c>
      <c r="H1019" s="177" t="n">
        <f aca="false">TRUNC($P$9,2)</f>
        <v>2.29</v>
      </c>
      <c r="I1019" s="177" t="n">
        <f aca="false">TRUNC(IF(A1019&lt;$A$427,$D$427*$R$10+$P$10,IF(A1019&gt;$A$782,$D$782*$R$10+$P$10,D1019*$R$10+$P$10)),2)</f>
        <v>117.29</v>
      </c>
      <c r="J1019" s="174" t="n">
        <f aca="false">TRUNC(IF(A1019&lt;$A$427,($D$427*$R$11)+$P$11,IF(A1019&gt;$A$782,$D$782*$R$11+$P$11,D1019*$R$11+$P$11)),2)</f>
        <v>299.57</v>
      </c>
      <c r="K1019" s="176" t="n">
        <f aca="false">TRUNC(IF(A1019&lt;$A$427,$D$427*$R$12+$P$12,IF(A1019&gt;$A$782,$D$782*$R$12+$P$12,D1019*$R$12+$P$12)),2)</f>
        <v>217.82</v>
      </c>
      <c r="L1019" s="179" t="n">
        <v>1109</v>
      </c>
      <c r="M1019" s="180" t="n">
        <f aca="false">A1019</f>
        <v>902</v>
      </c>
      <c r="N1019" s="181" t="n">
        <v>1109</v>
      </c>
      <c r="O1019" s="182" t="n">
        <f aca="false">A1019</f>
        <v>902</v>
      </c>
      <c r="U1019" s="171"/>
    </row>
    <row r="1020" customFormat="false" ht="10.5" hidden="false" customHeight="false" outlineLevel="0" collapsed="false">
      <c r="A1020" s="156" t="n">
        <v>902</v>
      </c>
      <c r="B1020" s="157" t="n">
        <v>1110</v>
      </c>
      <c r="C1020" s="158" t="n">
        <f aca="false">ROUND($P$1*A1020,2)</f>
        <v>53284.21</v>
      </c>
      <c r="D1020" s="159" t="n">
        <f aca="false">TRUNC(C1020/12,2)</f>
        <v>4440.35</v>
      </c>
      <c r="E1020" s="160" t="n">
        <f aca="false">TRUNC(D1020*$P$3,2)</f>
        <v>492.87</v>
      </c>
      <c r="F1020" s="161" t="n">
        <f aca="false">TRUNC(IF(A1020&lt;=$A$270,$D$270*$P$5,D1020*$P$5),2)</f>
        <v>133.21</v>
      </c>
      <c r="G1020" s="162" t="n">
        <f aca="false">TRUNC(IF(A1020&lt;=$A$270,$D$270*$P$6,D1020*$P$6),2)</f>
        <v>44.4</v>
      </c>
      <c r="H1020" s="161" t="n">
        <f aca="false">TRUNC($P$9,2)</f>
        <v>2.29</v>
      </c>
      <c r="I1020" s="161" t="n">
        <f aca="false">TRUNC(IF(A1020&lt;$A$427,$D$427*$R$10+$P$10,IF(A1020&gt;$A$782,$D$782*$R$10+$P$10,D1020*$R$10+$P$10)),2)</f>
        <v>117.29</v>
      </c>
      <c r="J1020" s="158" t="n">
        <f aca="false">TRUNC(IF(A1020&lt;$A$427,($D$427*$R$11)+$P$11,IF(A1020&gt;$A$782,$D$782*$R$11+$P$11,D1020*$R$11+$P$11)),2)</f>
        <v>299.57</v>
      </c>
      <c r="K1020" s="160" t="n">
        <f aca="false">TRUNC(IF(A1020&lt;$A$427,$D$427*$R$12+$P$12,IF(A1020&gt;$A$782,$D$782*$R$12+$P$12,D1020*$R$12+$P$12)),2)</f>
        <v>217.82</v>
      </c>
      <c r="L1020" s="163" t="n">
        <v>1110</v>
      </c>
      <c r="M1020" s="164" t="n">
        <f aca="false">A1020</f>
        <v>902</v>
      </c>
      <c r="N1020" s="165" t="n">
        <v>1110</v>
      </c>
      <c r="O1020" s="166" t="n">
        <f aca="false">A1020</f>
        <v>902</v>
      </c>
      <c r="U1020" s="171"/>
    </row>
    <row r="1021" customFormat="false" ht="10.5" hidden="false" customHeight="false" outlineLevel="0" collapsed="false">
      <c r="A1021" s="172" t="n">
        <v>903</v>
      </c>
      <c r="B1021" s="173" t="n">
        <v>1111</v>
      </c>
      <c r="C1021" s="174" t="n">
        <f aca="false">ROUND($P$1*A1021,2)</f>
        <v>53343.28</v>
      </c>
      <c r="D1021" s="175" t="n">
        <f aca="false">TRUNC(C1021/12,2)</f>
        <v>4445.27</v>
      </c>
      <c r="E1021" s="176" t="n">
        <f aca="false">TRUNC(D1021*$P$3,2)</f>
        <v>493.42</v>
      </c>
      <c r="F1021" s="177" t="n">
        <f aca="false">TRUNC(IF(A1021&lt;=$A$270,$D$270*$P$5,D1021*$P$5),2)</f>
        <v>133.35</v>
      </c>
      <c r="G1021" s="178" t="n">
        <f aca="false">TRUNC(IF(A1021&lt;=$A$270,$D$270*$P$6,D1021*$P$6),2)</f>
        <v>44.45</v>
      </c>
      <c r="H1021" s="177" t="n">
        <f aca="false">TRUNC($P$9,2)</f>
        <v>2.29</v>
      </c>
      <c r="I1021" s="177" t="n">
        <f aca="false">TRUNC(IF(A1021&lt;$A$427,$D$427*$R$10+$P$10,IF(A1021&gt;$A$782,$D$782*$R$10+$P$10,D1021*$R$10+$P$10)),2)</f>
        <v>117.29</v>
      </c>
      <c r="J1021" s="174" t="n">
        <f aca="false">TRUNC(IF(A1021&lt;$A$427,($D$427*$R$11)+$P$11,IF(A1021&gt;$A$782,$D$782*$R$11+$P$11,D1021*$R$11+$P$11)),2)</f>
        <v>299.57</v>
      </c>
      <c r="K1021" s="176" t="n">
        <f aca="false">TRUNC(IF(A1021&lt;$A$427,$D$427*$R$12+$P$12,IF(A1021&gt;$A$782,$D$782*$R$12+$P$12,D1021*$R$12+$P$12)),2)</f>
        <v>217.82</v>
      </c>
      <c r="L1021" s="179" t="n">
        <v>1111</v>
      </c>
      <c r="M1021" s="180" t="n">
        <f aca="false">A1021</f>
        <v>903</v>
      </c>
      <c r="N1021" s="181" t="n">
        <v>1111</v>
      </c>
      <c r="O1021" s="182" t="n">
        <f aca="false">A1021</f>
        <v>903</v>
      </c>
      <c r="U1021" s="171"/>
    </row>
    <row r="1022" customFormat="false" ht="10.5" hidden="false" customHeight="false" outlineLevel="0" collapsed="false">
      <c r="A1022" s="156" t="n">
        <v>903</v>
      </c>
      <c r="B1022" s="157" t="n">
        <v>1112</v>
      </c>
      <c r="C1022" s="158" t="n">
        <f aca="false">ROUND($P$1*A1022,2)</f>
        <v>53343.28</v>
      </c>
      <c r="D1022" s="159" t="n">
        <f aca="false">TRUNC(C1022/12,2)</f>
        <v>4445.27</v>
      </c>
      <c r="E1022" s="160" t="n">
        <f aca="false">TRUNC(D1022*$P$3,2)</f>
        <v>493.42</v>
      </c>
      <c r="F1022" s="161" t="n">
        <f aca="false">TRUNC(IF(A1022&lt;=$A$270,$D$270*$P$5,D1022*$P$5),2)</f>
        <v>133.35</v>
      </c>
      <c r="G1022" s="162" t="n">
        <f aca="false">TRUNC(IF(A1022&lt;=$A$270,$D$270*$P$6,D1022*$P$6),2)</f>
        <v>44.45</v>
      </c>
      <c r="H1022" s="161" t="n">
        <f aca="false">TRUNC($P$9,2)</f>
        <v>2.29</v>
      </c>
      <c r="I1022" s="161" t="n">
        <f aca="false">TRUNC(IF(A1022&lt;$A$427,$D$427*$R$10+$P$10,IF(A1022&gt;$A$782,$D$782*$R$10+$P$10,D1022*$R$10+$P$10)),2)</f>
        <v>117.29</v>
      </c>
      <c r="J1022" s="158" t="n">
        <f aca="false">TRUNC(IF(A1022&lt;$A$427,($D$427*$R$11)+$P$11,IF(A1022&gt;$A$782,$D$782*$R$11+$P$11,D1022*$R$11+$P$11)),2)</f>
        <v>299.57</v>
      </c>
      <c r="K1022" s="160" t="n">
        <f aca="false">TRUNC(IF(A1022&lt;$A$427,$D$427*$R$12+$P$12,IF(A1022&gt;$A$782,$D$782*$R$12+$P$12,D1022*$R$12+$P$12)),2)</f>
        <v>217.82</v>
      </c>
      <c r="L1022" s="163" t="n">
        <v>1112</v>
      </c>
      <c r="M1022" s="164" t="n">
        <f aca="false">A1022</f>
        <v>903</v>
      </c>
      <c r="N1022" s="165" t="n">
        <v>1112</v>
      </c>
      <c r="O1022" s="166" t="n">
        <f aca="false">A1022</f>
        <v>903</v>
      </c>
      <c r="U1022" s="171"/>
    </row>
    <row r="1023" customFormat="false" ht="10.5" hidden="false" customHeight="false" outlineLevel="0" collapsed="false">
      <c r="A1023" s="172" t="n">
        <v>904</v>
      </c>
      <c r="B1023" s="173" t="n">
        <v>1113</v>
      </c>
      <c r="C1023" s="174" t="n">
        <f aca="false">ROUND($P$1*A1023,2)</f>
        <v>53402.35</v>
      </c>
      <c r="D1023" s="175" t="n">
        <f aca="false">TRUNC(C1023/12,2)</f>
        <v>4450.19</v>
      </c>
      <c r="E1023" s="176" t="n">
        <f aca="false">TRUNC(D1023*$P$3,2)</f>
        <v>493.97</v>
      </c>
      <c r="F1023" s="177" t="n">
        <f aca="false">TRUNC(IF(A1023&lt;=$A$270,$D$270*$P$5,D1023*$P$5),2)</f>
        <v>133.5</v>
      </c>
      <c r="G1023" s="178" t="n">
        <f aca="false">TRUNC(IF(A1023&lt;=$A$270,$D$270*$P$6,D1023*$P$6),2)</f>
        <v>44.5</v>
      </c>
      <c r="H1023" s="177" t="n">
        <f aca="false">TRUNC($P$9,2)</f>
        <v>2.29</v>
      </c>
      <c r="I1023" s="177" t="n">
        <f aca="false">TRUNC(IF(A1023&lt;$A$427,$D$427*$R$10+$P$10,IF(A1023&gt;$A$782,$D$782*$R$10+$P$10,D1023*$R$10+$P$10)),2)</f>
        <v>117.29</v>
      </c>
      <c r="J1023" s="174" t="n">
        <f aca="false">TRUNC(IF(A1023&lt;$A$427,($D$427*$R$11)+$P$11,IF(A1023&gt;$A$782,$D$782*$R$11+$P$11,D1023*$R$11+$P$11)),2)</f>
        <v>299.57</v>
      </c>
      <c r="K1023" s="176" t="n">
        <f aca="false">TRUNC(IF(A1023&lt;$A$427,$D$427*$R$12+$P$12,IF(A1023&gt;$A$782,$D$782*$R$12+$P$12,D1023*$R$12+$P$12)),2)</f>
        <v>217.82</v>
      </c>
      <c r="L1023" s="179" t="n">
        <v>1113</v>
      </c>
      <c r="M1023" s="180" t="n">
        <f aca="false">A1023</f>
        <v>904</v>
      </c>
      <c r="N1023" s="181" t="n">
        <v>1113</v>
      </c>
      <c r="O1023" s="182" t="n">
        <f aca="false">A1023</f>
        <v>904</v>
      </c>
      <c r="U1023" s="171"/>
    </row>
    <row r="1024" customFormat="false" ht="10.5" hidden="false" customHeight="false" outlineLevel="0" collapsed="false">
      <c r="A1024" s="156" t="n">
        <v>905</v>
      </c>
      <c r="B1024" s="157" t="n">
        <v>1114</v>
      </c>
      <c r="C1024" s="158" t="n">
        <f aca="false">ROUND($P$1*A1024,2)</f>
        <v>53461.43</v>
      </c>
      <c r="D1024" s="159" t="n">
        <f aca="false">TRUNC(C1024/12,2)</f>
        <v>4455.11</v>
      </c>
      <c r="E1024" s="160" t="n">
        <f aca="false">TRUNC(D1024*$P$3,2)</f>
        <v>494.51</v>
      </c>
      <c r="F1024" s="161" t="n">
        <f aca="false">TRUNC(IF(A1024&lt;=$A$270,$D$270*$P$5,D1024*$P$5),2)</f>
        <v>133.65</v>
      </c>
      <c r="G1024" s="162" t="n">
        <f aca="false">TRUNC(IF(A1024&lt;=$A$270,$D$270*$P$6,D1024*$P$6),2)</f>
        <v>44.55</v>
      </c>
      <c r="H1024" s="161" t="n">
        <f aca="false">TRUNC($P$9,2)</f>
        <v>2.29</v>
      </c>
      <c r="I1024" s="161" t="n">
        <f aca="false">TRUNC(IF(A1024&lt;$A$427,$D$427*$R$10+$P$10,IF(A1024&gt;$A$782,$D$782*$R$10+$P$10,D1024*$R$10+$P$10)),2)</f>
        <v>117.29</v>
      </c>
      <c r="J1024" s="158" t="n">
        <f aca="false">TRUNC(IF(A1024&lt;$A$427,($D$427*$R$11)+$P$11,IF(A1024&gt;$A$782,$D$782*$R$11+$P$11,D1024*$R$11+$P$11)),2)</f>
        <v>299.57</v>
      </c>
      <c r="K1024" s="160" t="n">
        <f aca="false">TRUNC(IF(A1024&lt;$A$427,$D$427*$R$12+$P$12,IF(A1024&gt;$A$782,$D$782*$R$12+$P$12,D1024*$R$12+$P$12)),2)</f>
        <v>217.82</v>
      </c>
      <c r="L1024" s="163" t="n">
        <v>1114</v>
      </c>
      <c r="M1024" s="164" t="n">
        <f aca="false">A1024</f>
        <v>905</v>
      </c>
      <c r="N1024" s="165" t="n">
        <v>1114</v>
      </c>
      <c r="O1024" s="166" t="n">
        <f aca="false">A1024</f>
        <v>905</v>
      </c>
      <c r="U1024" s="171"/>
    </row>
    <row r="1025" customFormat="false" ht="10.5" hidden="false" customHeight="false" outlineLevel="0" collapsed="false">
      <c r="A1025" s="172" t="n">
        <v>906</v>
      </c>
      <c r="B1025" s="173" t="n">
        <v>1115</v>
      </c>
      <c r="C1025" s="174" t="n">
        <f aca="false">ROUND($P$1*A1025,2)</f>
        <v>53520.5</v>
      </c>
      <c r="D1025" s="175" t="n">
        <f aca="false">TRUNC(C1025/12,2)</f>
        <v>4460.04</v>
      </c>
      <c r="E1025" s="176" t="n">
        <f aca="false">TRUNC(D1025*$P$3,2)</f>
        <v>495.06</v>
      </c>
      <c r="F1025" s="177" t="n">
        <f aca="false">TRUNC(IF(A1025&lt;=$A$270,$D$270*$P$5,D1025*$P$5),2)</f>
        <v>133.8</v>
      </c>
      <c r="G1025" s="178" t="n">
        <f aca="false">TRUNC(IF(A1025&lt;=$A$270,$D$270*$P$6,D1025*$P$6),2)</f>
        <v>44.6</v>
      </c>
      <c r="H1025" s="177" t="n">
        <f aca="false">TRUNC($P$9,2)</f>
        <v>2.29</v>
      </c>
      <c r="I1025" s="177" t="n">
        <f aca="false">TRUNC(IF(A1025&lt;$A$427,$D$427*$R$10+$P$10,IF(A1025&gt;$A$782,$D$782*$R$10+$P$10,D1025*$R$10+$P$10)),2)</f>
        <v>117.29</v>
      </c>
      <c r="J1025" s="174" t="n">
        <f aca="false">TRUNC(IF(A1025&lt;$A$427,($D$427*$R$11)+$P$11,IF(A1025&gt;$A$782,$D$782*$R$11+$P$11,D1025*$R$11+$P$11)),2)</f>
        <v>299.57</v>
      </c>
      <c r="K1025" s="176" t="n">
        <f aca="false">TRUNC(IF(A1025&lt;$A$427,$D$427*$R$12+$P$12,IF(A1025&gt;$A$782,$D$782*$R$12+$P$12,D1025*$R$12+$P$12)),2)</f>
        <v>217.82</v>
      </c>
      <c r="L1025" s="179" t="n">
        <v>1115</v>
      </c>
      <c r="M1025" s="180" t="n">
        <f aca="false">A1025</f>
        <v>906</v>
      </c>
      <c r="N1025" s="181" t="n">
        <v>1115</v>
      </c>
      <c r="O1025" s="182" t="n">
        <f aca="false">A1025</f>
        <v>906</v>
      </c>
      <c r="U1025" s="171"/>
    </row>
    <row r="1026" customFormat="false" ht="10.5" hidden="false" customHeight="false" outlineLevel="0" collapsed="false">
      <c r="A1026" s="156" t="n">
        <v>907</v>
      </c>
      <c r="B1026" s="157" t="n">
        <v>1116</v>
      </c>
      <c r="C1026" s="158" t="n">
        <f aca="false">ROUND($P$1*A1026,2)</f>
        <v>53579.57</v>
      </c>
      <c r="D1026" s="159" t="n">
        <f aca="false">TRUNC(C1026/12,2)</f>
        <v>4464.96</v>
      </c>
      <c r="E1026" s="160" t="n">
        <f aca="false">TRUNC(D1026*$P$3,2)</f>
        <v>495.61</v>
      </c>
      <c r="F1026" s="161" t="n">
        <f aca="false">TRUNC(IF(A1026&lt;=$A$270,$D$270*$P$5,D1026*$P$5),2)</f>
        <v>133.94</v>
      </c>
      <c r="G1026" s="162" t="n">
        <f aca="false">TRUNC(IF(A1026&lt;=$A$270,$D$270*$P$6,D1026*$P$6),2)</f>
        <v>44.64</v>
      </c>
      <c r="H1026" s="161" t="n">
        <f aca="false">TRUNC($P$9,2)</f>
        <v>2.29</v>
      </c>
      <c r="I1026" s="161" t="n">
        <f aca="false">TRUNC(IF(A1026&lt;$A$427,$D$427*$R$10+$P$10,IF(A1026&gt;$A$782,$D$782*$R$10+$P$10,D1026*$R$10+$P$10)),2)</f>
        <v>117.29</v>
      </c>
      <c r="J1026" s="158" t="n">
        <f aca="false">TRUNC(IF(A1026&lt;$A$427,($D$427*$R$11)+$P$11,IF(A1026&gt;$A$782,$D$782*$R$11+$P$11,D1026*$R$11+$P$11)),2)</f>
        <v>299.57</v>
      </c>
      <c r="K1026" s="160" t="n">
        <f aca="false">TRUNC(IF(A1026&lt;$A$427,$D$427*$R$12+$P$12,IF(A1026&gt;$A$782,$D$782*$R$12+$P$12,D1026*$R$12+$P$12)),2)</f>
        <v>217.82</v>
      </c>
      <c r="L1026" s="163" t="n">
        <v>1116</v>
      </c>
      <c r="M1026" s="164" t="n">
        <f aca="false">A1026</f>
        <v>907</v>
      </c>
      <c r="N1026" s="165" t="n">
        <v>1116</v>
      </c>
      <c r="O1026" s="166" t="n">
        <f aca="false">A1026</f>
        <v>907</v>
      </c>
      <c r="U1026" s="171"/>
    </row>
    <row r="1027" customFormat="false" ht="10.5" hidden="false" customHeight="false" outlineLevel="0" collapsed="false">
      <c r="A1027" s="172" t="n">
        <v>907</v>
      </c>
      <c r="B1027" s="173" t="n">
        <v>1117</v>
      </c>
      <c r="C1027" s="174" t="n">
        <f aca="false">ROUND($P$1*A1027,2)</f>
        <v>53579.57</v>
      </c>
      <c r="D1027" s="175" t="n">
        <f aca="false">TRUNC(C1027/12,2)</f>
        <v>4464.96</v>
      </c>
      <c r="E1027" s="176" t="n">
        <f aca="false">TRUNC(D1027*$P$3,2)</f>
        <v>495.61</v>
      </c>
      <c r="F1027" s="177" t="n">
        <f aca="false">TRUNC(IF(A1027&lt;=$A$270,$D$270*$P$5,D1027*$P$5),2)</f>
        <v>133.94</v>
      </c>
      <c r="G1027" s="178" t="n">
        <f aca="false">TRUNC(IF(A1027&lt;=$A$270,$D$270*$P$6,D1027*$P$6),2)</f>
        <v>44.64</v>
      </c>
      <c r="H1027" s="177" t="n">
        <f aca="false">TRUNC($P$9,2)</f>
        <v>2.29</v>
      </c>
      <c r="I1027" s="177" t="n">
        <f aca="false">TRUNC(IF(A1027&lt;$A$427,$D$427*$R$10+$P$10,IF(A1027&gt;$A$782,$D$782*$R$10+$P$10,D1027*$R$10+$P$10)),2)</f>
        <v>117.29</v>
      </c>
      <c r="J1027" s="174" t="n">
        <f aca="false">TRUNC(IF(A1027&lt;$A$427,($D$427*$R$11)+$P$11,IF(A1027&gt;$A$782,$D$782*$R$11+$P$11,D1027*$R$11+$P$11)),2)</f>
        <v>299.57</v>
      </c>
      <c r="K1027" s="176" t="n">
        <f aca="false">TRUNC(IF(A1027&lt;$A$427,$D$427*$R$12+$P$12,IF(A1027&gt;$A$782,$D$782*$R$12+$P$12,D1027*$R$12+$P$12)),2)</f>
        <v>217.82</v>
      </c>
      <c r="L1027" s="179" t="n">
        <v>1117</v>
      </c>
      <c r="M1027" s="180" t="n">
        <f aca="false">A1027</f>
        <v>907</v>
      </c>
      <c r="N1027" s="181" t="n">
        <v>1117</v>
      </c>
      <c r="O1027" s="182" t="n">
        <f aca="false">A1027</f>
        <v>907</v>
      </c>
      <c r="U1027" s="171"/>
    </row>
    <row r="1028" customFormat="false" ht="10.5" hidden="false" customHeight="false" outlineLevel="0" collapsed="false">
      <c r="A1028" s="156" t="n">
        <v>908</v>
      </c>
      <c r="B1028" s="157" t="n">
        <v>1118</v>
      </c>
      <c r="C1028" s="158" t="n">
        <f aca="false">ROUND($P$1*A1028,2)</f>
        <v>53638.65</v>
      </c>
      <c r="D1028" s="159" t="n">
        <f aca="false">TRUNC(C1028/12,2)</f>
        <v>4469.88</v>
      </c>
      <c r="E1028" s="160" t="n">
        <f aca="false">TRUNC(D1028*$P$3,2)</f>
        <v>496.15</v>
      </c>
      <c r="F1028" s="161" t="n">
        <f aca="false">TRUNC(IF(A1028&lt;=$A$270,$D$270*$P$5,D1028*$P$5),2)</f>
        <v>134.09</v>
      </c>
      <c r="G1028" s="162" t="n">
        <f aca="false">TRUNC(IF(A1028&lt;=$A$270,$D$270*$P$6,D1028*$P$6),2)</f>
        <v>44.69</v>
      </c>
      <c r="H1028" s="161" t="n">
        <f aca="false">TRUNC($P$9,2)</f>
        <v>2.29</v>
      </c>
      <c r="I1028" s="161" t="n">
        <f aca="false">TRUNC(IF(A1028&lt;$A$427,$D$427*$R$10+$P$10,IF(A1028&gt;$A$782,$D$782*$R$10+$P$10,D1028*$R$10+$P$10)),2)</f>
        <v>117.29</v>
      </c>
      <c r="J1028" s="158" t="n">
        <f aca="false">TRUNC(IF(A1028&lt;$A$427,($D$427*$R$11)+$P$11,IF(A1028&gt;$A$782,$D$782*$R$11+$P$11,D1028*$R$11+$P$11)),2)</f>
        <v>299.57</v>
      </c>
      <c r="K1028" s="160" t="n">
        <f aca="false">TRUNC(IF(A1028&lt;$A$427,$D$427*$R$12+$P$12,IF(A1028&gt;$A$782,$D$782*$R$12+$P$12,D1028*$R$12+$P$12)),2)</f>
        <v>217.82</v>
      </c>
      <c r="L1028" s="163" t="n">
        <v>1118</v>
      </c>
      <c r="M1028" s="164" t="n">
        <f aca="false">A1028</f>
        <v>908</v>
      </c>
      <c r="N1028" s="165" t="n">
        <v>1118</v>
      </c>
      <c r="O1028" s="166" t="n">
        <f aca="false">A1028</f>
        <v>908</v>
      </c>
      <c r="U1028" s="171"/>
    </row>
    <row r="1029" customFormat="false" ht="10.5" hidden="false" customHeight="false" outlineLevel="0" collapsed="false">
      <c r="A1029" s="172" t="n">
        <v>909</v>
      </c>
      <c r="B1029" s="173" t="n">
        <v>1119</v>
      </c>
      <c r="C1029" s="174" t="n">
        <f aca="false">ROUND($P$1*A1029,2)</f>
        <v>53697.72</v>
      </c>
      <c r="D1029" s="175" t="n">
        <f aca="false">TRUNC(C1029/12,2)</f>
        <v>4474.81</v>
      </c>
      <c r="E1029" s="176" t="n">
        <f aca="false">TRUNC(D1029*$P$3,2)</f>
        <v>496.7</v>
      </c>
      <c r="F1029" s="177" t="n">
        <f aca="false">TRUNC(IF(A1029&lt;=$A$270,$D$270*$P$5,D1029*$P$5),2)</f>
        <v>134.24</v>
      </c>
      <c r="G1029" s="178" t="n">
        <f aca="false">TRUNC(IF(A1029&lt;=$A$270,$D$270*$P$6,D1029*$P$6),2)</f>
        <v>44.74</v>
      </c>
      <c r="H1029" s="177" t="n">
        <f aca="false">TRUNC($P$9,2)</f>
        <v>2.29</v>
      </c>
      <c r="I1029" s="177" t="n">
        <f aca="false">TRUNC(IF(A1029&lt;$A$427,$D$427*$R$10+$P$10,IF(A1029&gt;$A$782,$D$782*$R$10+$P$10,D1029*$R$10+$P$10)),2)</f>
        <v>117.29</v>
      </c>
      <c r="J1029" s="174" t="n">
        <f aca="false">TRUNC(IF(A1029&lt;$A$427,($D$427*$R$11)+$P$11,IF(A1029&gt;$A$782,$D$782*$R$11+$P$11,D1029*$R$11+$P$11)),2)</f>
        <v>299.57</v>
      </c>
      <c r="K1029" s="176" t="n">
        <f aca="false">TRUNC(IF(A1029&lt;$A$427,$D$427*$R$12+$P$12,IF(A1029&gt;$A$782,$D$782*$R$12+$P$12,D1029*$R$12+$P$12)),2)</f>
        <v>217.82</v>
      </c>
      <c r="L1029" s="179" t="n">
        <v>1119</v>
      </c>
      <c r="M1029" s="180" t="n">
        <f aca="false">A1029</f>
        <v>909</v>
      </c>
      <c r="N1029" s="181" t="n">
        <v>1119</v>
      </c>
      <c r="O1029" s="182" t="n">
        <f aca="false">A1029</f>
        <v>909</v>
      </c>
      <c r="U1029" s="171"/>
    </row>
    <row r="1030" customFormat="false" ht="10.5" hidden="false" customHeight="false" outlineLevel="0" collapsed="false">
      <c r="A1030" s="156" t="n">
        <v>910</v>
      </c>
      <c r="B1030" s="157" t="n">
        <v>1120</v>
      </c>
      <c r="C1030" s="158" t="n">
        <f aca="false">ROUND($P$1*A1030,2)</f>
        <v>53756.79</v>
      </c>
      <c r="D1030" s="159" t="n">
        <f aca="false">TRUNC(C1030/12,2)</f>
        <v>4479.73</v>
      </c>
      <c r="E1030" s="160" t="n">
        <f aca="false">TRUNC(D1030*$P$3,2)</f>
        <v>497.25</v>
      </c>
      <c r="F1030" s="161" t="n">
        <f aca="false">TRUNC(IF(A1030&lt;=$A$270,$D$270*$P$5,D1030*$P$5),2)</f>
        <v>134.39</v>
      </c>
      <c r="G1030" s="162" t="n">
        <f aca="false">TRUNC(IF(A1030&lt;=$A$270,$D$270*$P$6,D1030*$P$6),2)</f>
        <v>44.79</v>
      </c>
      <c r="H1030" s="161" t="n">
        <f aca="false">TRUNC($P$9,2)</f>
        <v>2.29</v>
      </c>
      <c r="I1030" s="161" t="n">
        <f aca="false">TRUNC(IF(A1030&lt;$A$427,$D$427*$R$10+$P$10,IF(A1030&gt;$A$782,$D$782*$R$10+$P$10,D1030*$R$10+$P$10)),2)</f>
        <v>117.29</v>
      </c>
      <c r="J1030" s="158" t="n">
        <f aca="false">TRUNC(IF(A1030&lt;$A$427,($D$427*$R$11)+$P$11,IF(A1030&gt;$A$782,$D$782*$R$11+$P$11,D1030*$R$11+$P$11)),2)</f>
        <v>299.57</v>
      </c>
      <c r="K1030" s="160" t="n">
        <f aca="false">TRUNC(IF(A1030&lt;$A$427,$D$427*$R$12+$P$12,IF(A1030&gt;$A$782,$D$782*$R$12+$P$12,D1030*$R$12+$P$12)),2)</f>
        <v>217.82</v>
      </c>
      <c r="L1030" s="163" t="n">
        <v>1120</v>
      </c>
      <c r="M1030" s="164" t="n">
        <f aca="false">A1030</f>
        <v>910</v>
      </c>
      <c r="N1030" s="165" t="n">
        <v>1120</v>
      </c>
      <c r="O1030" s="166" t="n">
        <f aca="false">A1030</f>
        <v>910</v>
      </c>
      <c r="U1030" s="171"/>
    </row>
    <row r="1031" customFormat="false" ht="10.5" hidden="false" customHeight="false" outlineLevel="0" collapsed="false">
      <c r="A1031" s="172" t="n">
        <v>911</v>
      </c>
      <c r="B1031" s="173" t="n">
        <v>1121</v>
      </c>
      <c r="C1031" s="174" t="n">
        <f aca="false">ROUND($P$1*A1031,2)</f>
        <v>53815.87</v>
      </c>
      <c r="D1031" s="175" t="n">
        <f aca="false">TRUNC(C1031/12,2)</f>
        <v>4484.65</v>
      </c>
      <c r="E1031" s="176" t="n">
        <f aca="false">TRUNC(D1031*$P$3,2)</f>
        <v>497.79</v>
      </c>
      <c r="F1031" s="177" t="n">
        <f aca="false">TRUNC(IF(A1031&lt;=$A$270,$D$270*$P$5,D1031*$P$5),2)</f>
        <v>134.53</v>
      </c>
      <c r="G1031" s="178" t="n">
        <f aca="false">TRUNC(IF(A1031&lt;=$A$270,$D$270*$P$6,D1031*$P$6),2)</f>
        <v>44.84</v>
      </c>
      <c r="H1031" s="177" t="n">
        <f aca="false">TRUNC($P$9,2)</f>
        <v>2.29</v>
      </c>
      <c r="I1031" s="177" t="n">
        <f aca="false">TRUNC(IF(A1031&lt;$A$427,$D$427*$R$10+$P$10,IF(A1031&gt;$A$782,$D$782*$R$10+$P$10,D1031*$R$10+$P$10)),2)</f>
        <v>117.29</v>
      </c>
      <c r="J1031" s="174" t="n">
        <f aca="false">TRUNC(IF(A1031&lt;$A$427,($D$427*$R$11)+$P$11,IF(A1031&gt;$A$782,$D$782*$R$11+$P$11,D1031*$R$11+$P$11)),2)</f>
        <v>299.57</v>
      </c>
      <c r="K1031" s="176" t="n">
        <f aca="false">TRUNC(IF(A1031&lt;$A$427,$D$427*$R$12+$P$12,IF(A1031&gt;$A$782,$D$782*$R$12+$P$12,D1031*$R$12+$P$12)),2)</f>
        <v>217.82</v>
      </c>
      <c r="L1031" s="179" t="n">
        <v>1121</v>
      </c>
      <c r="M1031" s="180" t="n">
        <f aca="false">A1031</f>
        <v>911</v>
      </c>
      <c r="N1031" s="181" t="n">
        <v>1121</v>
      </c>
      <c r="O1031" s="182" t="n">
        <f aca="false">A1031</f>
        <v>911</v>
      </c>
      <c r="U1031" s="171"/>
    </row>
    <row r="1032" customFormat="false" ht="10.5" hidden="false" customHeight="false" outlineLevel="0" collapsed="false">
      <c r="A1032" s="156" t="n">
        <v>911</v>
      </c>
      <c r="B1032" s="157" t="n">
        <v>1122</v>
      </c>
      <c r="C1032" s="158" t="n">
        <f aca="false">ROUND($P$1*A1032,2)</f>
        <v>53815.87</v>
      </c>
      <c r="D1032" s="159" t="n">
        <f aca="false">TRUNC(C1032/12,2)</f>
        <v>4484.65</v>
      </c>
      <c r="E1032" s="160" t="n">
        <f aca="false">TRUNC(D1032*$P$3,2)</f>
        <v>497.79</v>
      </c>
      <c r="F1032" s="161" t="n">
        <f aca="false">TRUNC(IF(A1032&lt;=$A$270,$D$270*$P$5,D1032*$P$5),2)</f>
        <v>134.53</v>
      </c>
      <c r="G1032" s="162" t="n">
        <f aca="false">TRUNC(IF(A1032&lt;=$A$270,$D$270*$P$6,D1032*$P$6),2)</f>
        <v>44.84</v>
      </c>
      <c r="H1032" s="161" t="n">
        <f aca="false">TRUNC($P$9,2)</f>
        <v>2.29</v>
      </c>
      <c r="I1032" s="161" t="n">
        <f aca="false">TRUNC(IF(A1032&lt;$A$427,$D$427*$R$10+$P$10,IF(A1032&gt;$A$782,$D$782*$R$10+$P$10,D1032*$R$10+$P$10)),2)</f>
        <v>117.29</v>
      </c>
      <c r="J1032" s="158" t="n">
        <f aca="false">TRUNC(IF(A1032&lt;$A$427,($D$427*$R$11)+$P$11,IF(A1032&gt;$A$782,$D$782*$R$11+$P$11,D1032*$R$11+$P$11)),2)</f>
        <v>299.57</v>
      </c>
      <c r="K1032" s="160" t="n">
        <f aca="false">TRUNC(IF(A1032&lt;$A$427,$D$427*$R$12+$P$12,IF(A1032&gt;$A$782,$D$782*$R$12+$P$12,D1032*$R$12+$P$12)),2)</f>
        <v>217.82</v>
      </c>
      <c r="L1032" s="163" t="n">
        <v>1122</v>
      </c>
      <c r="M1032" s="164" t="n">
        <f aca="false">A1032</f>
        <v>911</v>
      </c>
      <c r="N1032" s="165" t="n">
        <v>1122</v>
      </c>
      <c r="O1032" s="166" t="n">
        <f aca="false">A1032</f>
        <v>911</v>
      </c>
      <c r="U1032" s="171"/>
    </row>
    <row r="1033" customFormat="false" ht="10.5" hidden="false" customHeight="false" outlineLevel="0" collapsed="false">
      <c r="A1033" s="172" t="n">
        <v>912</v>
      </c>
      <c r="B1033" s="173" t="n">
        <v>1123</v>
      </c>
      <c r="C1033" s="174" t="n">
        <f aca="false">ROUND($P$1*A1033,2)</f>
        <v>53874.94</v>
      </c>
      <c r="D1033" s="175" t="n">
        <f aca="false">TRUNC(C1033/12,2)</f>
        <v>4489.57</v>
      </c>
      <c r="E1033" s="176" t="n">
        <f aca="false">TRUNC(D1033*$P$3,2)</f>
        <v>498.34</v>
      </c>
      <c r="F1033" s="177" t="n">
        <f aca="false">TRUNC(IF(A1033&lt;=$A$270,$D$270*$P$5,D1033*$P$5),2)</f>
        <v>134.68</v>
      </c>
      <c r="G1033" s="178" t="n">
        <f aca="false">TRUNC(IF(A1033&lt;=$A$270,$D$270*$P$6,D1033*$P$6),2)</f>
        <v>44.89</v>
      </c>
      <c r="H1033" s="177" t="n">
        <f aca="false">TRUNC($P$9,2)</f>
        <v>2.29</v>
      </c>
      <c r="I1033" s="177" t="n">
        <f aca="false">TRUNC(IF(A1033&lt;$A$427,$D$427*$R$10+$P$10,IF(A1033&gt;$A$782,$D$782*$R$10+$P$10,D1033*$R$10+$P$10)),2)</f>
        <v>117.29</v>
      </c>
      <c r="J1033" s="174" t="n">
        <f aca="false">TRUNC(IF(A1033&lt;$A$427,($D$427*$R$11)+$P$11,IF(A1033&gt;$A$782,$D$782*$R$11+$P$11,D1033*$R$11+$P$11)),2)</f>
        <v>299.57</v>
      </c>
      <c r="K1033" s="176" t="n">
        <f aca="false">TRUNC(IF(A1033&lt;$A$427,$D$427*$R$12+$P$12,IF(A1033&gt;$A$782,$D$782*$R$12+$P$12,D1033*$R$12+$P$12)),2)</f>
        <v>217.82</v>
      </c>
      <c r="L1033" s="179" t="n">
        <v>1123</v>
      </c>
      <c r="M1033" s="164" t="n">
        <f aca="false">A1033</f>
        <v>912</v>
      </c>
      <c r="N1033" s="181" t="n">
        <v>1123</v>
      </c>
      <c r="O1033" s="182" t="n">
        <f aca="false">A1033</f>
        <v>912</v>
      </c>
      <c r="U1033" s="171"/>
    </row>
    <row r="1034" customFormat="false" ht="10.5" hidden="false" customHeight="false" outlineLevel="0" collapsed="false">
      <c r="A1034" s="156" t="n">
        <v>912</v>
      </c>
      <c r="B1034" s="157" t="n">
        <v>1124</v>
      </c>
      <c r="C1034" s="158" t="n">
        <f aca="false">ROUND($P$1*A1034,2)</f>
        <v>53874.94</v>
      </c>
      <c r="D1034" s="159" t="n">
        <f aca="false">TRUNC(C1034/12,2)</f>
        <v>4489.57</v>
      </c>
      <c r="E1034" s="160" t="n">
        <f aca="false">TRUNC(D1034*$P$3,2)</f>
        <v>498.34</v>
      </c>
      <c r="F1034" s="161" t="n">
        <f aca="false">TRUNC(IF(A1034&lt;=$A$270,$D$270*$P$5,D1034*$P$5),2)</f>
        <v>134.68</v>
      </c>
      <c r="G1034" s="162" t="n">
        <f aca="false">TRUNC(IF(A1034&lt;=$A$270,$D$270*$P$6,D1034*$P$6),2)</f>
        <v>44.89</v>
      </c>
      <c r="H1034" s="161" t="n">
        <f aca="false">TRUNC($P$9,2)</f>
        <v>2.29</v>
      </c>
      <c r="I1034" s="161" t="n">
        <f aca="false">TRUNC(IF(A1034&lt;$A$427,$D$427*$R$10+$P$10,IF(A1034&gt;$A$782,$D$782*$R$10+$P$10,D1034*$R$10+$P$10)),2)</f>
        <v>117.29</v>
      </c>
      <c r="J1034" s="158" t="n">
        <f aca="false">TRUNC(IF(A1034&lt;$A$427,($D$427*$R$11)+$P$11,IF(A1034&gt;$A$782,$D$782*$R$11+$P$11,D1034*$R$11+$P$11)),2)</f>
        <v>299.57</v>
      </c>
      <c r="K1034" s="160" t="n">
        <f aca="false">TRUNC(IF(A1034&lt;$A$427,$D$427*$R$12+$P$12,IF(A1034&gt;$A$782,$D$782*$R$12+$P$12,D1034*$R$12+$P$12)),2)</f>
        <v>217.82</v>
      </c>
      <c r="L1034" s="163" t="n">
        <v>1124</v>
      </c>
      <c r="M1034" s="180" t="n">
        <f aca="false">A1034</f>
        <v>912</v>
      </c>
      <c r="N1034" s="165" t="n">
        <v>1124</v>
      </c>
      <c r="O1034" s="166" t="n">
        <f aca="false">A1034</f>
        <v>912</v>
      </c>
      <c r="U1034" s="171"/>
    </row>
    <row r="1035" customFormat="false" ht="10.5" hidden="false" customHeight="false" outlineLevel="0" collapsed="false">
      <c r="A1035" s="172" t="n">
        <v>913</v>
      </c>
      <c r="B1035" s="173" t="n">
        <v>1125</v>
      </c>
      <c r="C1035" s="174" t="n">
        <f aca="false">ROUND($P$1*A1035,2)</f>
        <v>53934.01</v>
      </c>
      <c r="D1035" s="175" t="n">
        <f aca="false">TRUNC(C1035/12,2)</f>
        <v>4494.5</v>
      </c>
      <c r="E1035" s="176" t="n">
        <f aca="false">TRUNC(D1035*$P$3,2)</f>
        <v>498.88</v>
      </c>
      <c r="F1035" s="177" t="n">
        <f aca="false">TRUNC(IF(A1035&lt;=$A$270,$D$270*$P$5,D1035*$P$5),2)</f>
        <v>134.83</v>
      </c>
      <c r="G1035" s="178" t="n">
        <f aca="false">TRUNC(IF(A1035&lt;=$A$270,$D$270*$P$6,D1035*$P$6),2)</f>
        <v>44.94</v>
      </c>
      <c r="H1035" s="177" t="n">
        <f aca="false">TRUNC($P$9,2)</f>
        <v>2.29</v>
      </c>
      <c r="I1035" s="177" t="n">
        <f aca="false">TRUNC(IF(A1035&lt;$A$427,$D$427*$R$10+$P$10,IF(A1035&gt;$A$782,$D$782*$R$10+$P$10,D1035*$R$10+$P$10)),2)</f>
        <v>117.29</v>
      </c>
      <c r="J1035" s="174" t="n">
        <f aca="false">TRUNC(IF(A1035&lt;$A$427,($D$427*$R$11)+$P$11,IF(A1035&gt;$A$782,$D$782*$R$11+$P$11,D1035*$R$11+$P$11)),2)</f>
        <v>299.57</v>
      </c>
      <c r="K1035" s="176" t="n">
        <f aca="false">TRUNC(IF(A1035&lt;$A$427,$D$427*$R$12+$P$12,IF(A1035&gt;$A$782,$D$782*$R$12+$P$12,D1035*$R$12+$P$12)),2)</f>
        <v>217.82</v>
      </c>
      <c r="L1035" s="179" t="n">
        <v>1125</v>
      </c>
      <c r="M1035" s="164" t="n">
        <f aca="false">A1035</f>
        <v>913</v>
      </c>
      <c r="N1035" s="181" t="n">
        <v>1125</v>
      </c>
      <c r="O1035" s="182" t="n">
        <f aca="false">A1035</f>
        <v>913</v>
      </c>
      <c r="U1035" s="171"/>
    </row>
    <row r="1036" customFormat="false" ht="10.5" hidden="false" customHeight="false" outlineLevel="0" collapsed="false">
      <c r="A1036" s="156" t="n">
        <v>914</v>
      </c>
      <c r="B1036" s="157" t="n">
        <v>1126</v>
      </c>
      <c r="C1036" s="158" t="n">
        <f aca="false">ROUND($P$1*A1036,2)</f>
        <v>53993.09</v>
      </c>
      <c r="D1036" s="159" t="n">
        <f aca="false">TRUNC(C1036/12,2)</f>
        <v>4499.42</v>
      </c>
      <c r="E1036" s="160" t="n">
        <f aca="false">TRUNC(D1036*$P$3,2)</f>
        <v>499.43</v>
      </c>
      <c r="F1036" s="161" t="n">
        <f aca="false">TRUNC(IF(A1036&lt;=$A$270,$D$270*$P$5,D1036*$P$5),2)</f>
        <v>134.98</v>
      </c>
      <c r="G1036" s="162" t="n">
        <f aca="false">TRUNC(IF(A1036&lt;=$A$270,$D$270*$P$6,D1036*$P$6),2)</f>
        <v>44.99</v>
      </c>
      <c r="H1036" s="161" t="n">
        <f aca="false">TRUNC($P$9,2)</f>
        <v>2.29</v>
      </c>
      <c r="I1036" s="161" t="n">
        <f aca="false">TRUNC(IF(A1036&lt;$A$427,$D$427*$R$10+$P$10,IF(A1036&gt;$A$782,$D$782*$R$10+$P$10,D1036*$R$10+$P$10)),2)</f>
        <v>117.29</v>
      </c>
      <c r="J1036" s="158" t="n">
        <f aca="false">TRUNC(IF(A1036&lt;$A$427,($D$427*$R$11)+$P$11,IF(A1036&gt;$A$782,$D$782*$R$11+$P$11,D1036*$R$11+$P$11)),2)</f>
        <v>299.57</v>
      </c>
      <c r="K1036" s="160" t="n">
        <f aca="false">TRUNC(IF(A1036&lt;$A$427,$D$427*$R$12+$P$12,IF(A1036&gt;$A$782,$D$782*$R$12+$P$12,D1036*$R$12+$P$12)),2)</f>
        <v>217.82</v>
      </c>
      <c r="L1036" s="163" t="n">
        <v>1126</v>
      </c>
      <c r="M1036" s="180" t="n">
        <f aca="false">A1036</f>
        <v>914</v>
      </c>
      <c r="N1036" s="165" t="n">
        <v>1126</v>
      </c>
      <c r="O1036" s="166" t="n">
        <f aca="false">A1036</f>
        <v>914</v>
      </c>
      <c r="U1036" s="171"/>
    </row>
    <row r="1037" customFormat="false" ht="10.5" hidden="false" customHeight="false" outlineLevel="0" collapsed="false">
      <c r="A1037" s="172" t="n">
        <v>915</v>
      </c>
      <c r="B1037" s="173" t="n">
        <v>1127</v>
      </c>
      <c r="C1037" s="174" t="n">
        <f aca="false">ROUND($P$1*A1037,2)</f>
        <v>54052.16</v>
      </c>
      <c r="D1037" s="175" t="n">
        <f aca="false">TRUNC(C1037/12,2)</f>
        <v>4504.34</v>
      </c>
      <c r="E1037" s="176" t="n">
        <f aca="false">TRUNC(D1037*$P$3,2)</f>
        <v>499.98</v>
      </c>
      <c r="F1037" s="177" t="n">
        <f aca="false">TRUNC(IF(A1037&lt;=$A$270,$D$270*$P$5,D1037*$P$5),2)</f>
        <v>135.13</v>
      </c>
      <c r="G1037" s="178" t="n">
        <f aca="false">TRUNC(IF(A1037&lt;=$A$270,$D$270*$P$6,D1037*$P$6),2)</f>
        <v>45.04</v>
      </c>
      <c r="H1037" s="177" t="n">
        <f aca="false">TRUNC($P$9,2)</f>
        <v>2.29</v>
      </c>
      <c r="I1037" s="177" t="n">
        <f aca="false">TRUNC(IF(A1037&lt;$A$427,$D$427*$R$10+$P$10,IF(A1037&gt;$A$782,$D$782*$R$10+$P$10,D1037*$R$10+$P$10)),2)</f>
        <v>117.29</v>
      </c>
      <c r="J1037" s="174" t="n">
        <f aca="false">TRUNC(IF(A1037&lt;$A$427,($D$427*$R$11)+$P$11,IF(A1037&gt;$A$782,$D$782*$R$11+$P$11,D1037*$R$11+$P$11)),2)</f>
        <v>299.57</v>
      </c>
      <c r="K1037" s="176" t="n">
        <f aca="false">TRUNC(IF(A1037&lt;$A$427,$D$427*$R$12+$P$12,IF(A1037&gt;$A$782,$D$782*$R$12+$P$12,D1037*$R$12+$P$12)),2)</f>
        <v>217.82</v>
      </c>
      <c r="L1037" s="179" t="n">
        <v>1127</v>
      </c>
      <c r="M1037" s="164" t="n">
        <f aca="false">A1037</f>
        <v>915</v>
      </c>
      <c r="N1037" s="181" t="n">
        <v>1127</v>
      </c>
      <c r="O1037" s="182" t="n">
        <f aca="false">A1037</f>
        <v>915</v>
      </c>
      <c r="U1037" s="171"/>
    </row>
    <row r="1038" customFormat="false" ht="10.5" hidden="false" customHeight="false" outlineLevel="0" collapsed="false">
      <c r="A1038" s="156" t="n">
        <v>915</v>
      </c>
      <c r="B1038" s="157" t="n">
        <v>1128</v>
      </c>
      <c r="C1038" s="158" t="n">
        <f aca="false">ROUND($P$1*A1038,2)</f>
        <v>54052.16</v>
      </c>
      <c r="D1038" s="159" t="n">
        <f aca="false">TRUNC(C1038/12,2)</f>
        <v>4504.34</v>
      </c>
      <c r="E1038" s="160" t="n">
        <f aca="false">TRUNC(D1038*$P$3,2)</f>
        <v>499.98</v>
      </c>
      <c r="F1038" s="161" t="n">
        <f aca="false">TRUNC(IF(A1038&lt;=$A$270,$D$270*$P$5,D1038*$P$5),2)</f>
        <v>135.13</v>
      </c>
      <c r="G1038" s="162" t="n">
        <f aca="false">TRUNC(IF(A1038&lt;=$A$270,$D$270*$P$6,D1038*$P$6),2)</f>
        <v>45.04</v>
      </c>
      <c r="H1038" s="161" t="n">
        <f aca="false">TRUNC($P$9,2)</f>
        <v>2.29</v>
      </c>
      <c r="I1038" s="161" t="n">
        <f aca="false">TRUNC(IF(A1038&lt;$A$427,$D$427*$R$10+$P$10,IF(A1038&gt;$A$782,$D$782*$R$10+$P$10,D1038*$R$10+$P$10)),2)</f>
        <v>117.29</v>
      </c>
      <c r="J1038" s="158" t="n">
        <f aca="false">TRUNC(IF(A1038&lt;$A$427,($D$427*$R$11)+$P$11,IF(A1038&gt;$A$782,$D$782*$R$11+$P$11,D1038*$R$11+$P$11)),2)</f>
        <v>299.57</v>
      </c>
      <c r="K1038" s="160" t="n">
        <f aca="false">TRUNC(IF(A1038&lt;$A$427,$D$427*$R$12+$P$12,IF(A1038&gt;$A$782,$D$782*$R$12+$P$12,D1038*$R$12+$P$12)),2)</f>
        <v>217.82</v>
      </c>
      <c r="L1038" s="163" t="n">
        <v>1128</v>
      </c>
      <c r="M1038" s="180" t="n">
        <f aca="false">A1038</f>
        <v>915</v>
      </c>
      <c r="N1038" s="165" t="n">
        <v>1128</v>
      </c>
      <c r="O1038" s="166" t="n">
        <f aca="false">A1038</f>
        <v>915</v>
      </c>
      <c r="U1038" s="171"/>
    </row>
    <row r="1039" customFormat="false" ht="10.5" hidden="false" customHeight="false" outlineLevel="0" collapsed="false">
      <c r="A1039" s="172" t="n">
        <v>916</v>
      </c>
      <c r="B1039" s="173" t="n">
        <v>1129</v>
      </c>
      <c r="C1039" s="174" t="n">
        <f aca="false">ROUND($P$1*A1039,2)</f>
        <v>54111.23</v>
      </c>
      <c r="D1039" s="175" t="n">
        <f aca="false">TRUNC(C1039/12,2)</f>
        <v>4509.26</v>
      </c>
      <c r="E1039" s="176" t="n">
        <f aca="false">TRUNC(D1039*$P$3,2)</f>
        <v>500.52</v>
      </c>
      <c r="F1039" s="177" t="n">
        <f aca="false">TRUNC(IF(A1039&lt;=$A$270,$D$270*$P$5,D1039*$P$5),2)</f>
        <v>135.27</v>
      </c>
      <c r="G1039" s="178" t="n">
        <f aca="false">TRUNC(IF(A1039&lt;=$A$270,$D$270*$P$6,D1039*$P$6),2)</f>
        <v>45.09</v>
      </c>
      <c r="H1039" s="177" t="n">
        <f aca="false">TRUNC($P$9,2)</f>
        <v>2.29</v>
      </c>
      <c r="I1039" s="177" t="n">
        <f aca="false">TRUNC(IF(A1039&lt;$A$427,$D$427*$R$10+$P$10,IF(A1039&gt;$A$782,$D$782*$R$10+$P$10,D1039*$R$10+$P$10)),2)</f>
        <v>117.29</v>
      </c>
      <c r="J1039" s="174" t="n">
        <f aca="false">TRUNC(IF(A1039&lt;$A$427,($D$427*$R$11)+$P$11,IF(A1039&gt;$A$782,$D$782*$R$11+$P$11,D1039*$R$11+$P$11)),2)</f>
        <v>299.57</v>
      </c>
      <c r="K1039" s="176" t="n">
        <f aca="false">TRUNC(IF(A1039&lt;$A$427,$D$427*$R$12+$P$12,IF(A1039&gt;$A$782,$D$782*$R$12+$P$12,D1039*$R$12+$P$12)),2)</f>
        <v>217.82</v>
      </c>
      <c r="L1039" s="179" t="n">
        <v>1129</v>
      </c>
      <c r="M1039" s="164" t="n">
        <f aca="false">A1039</f>
        <v>916</v>
      </c>
      <c r="N1039" s="181" t="n">
        <v>1129</v>
      </c>
      <c r="O1039" s="182" t="n">
        <f aca="false">A1039</f>
        <v>916</v>
      </c>
      <c r="U1039" s="171"/>
    </row>
    <row r="1040" customFormat="false" ht="10.5" hidden="false" customHeight="false" outlineLevel="0" collapsed="false">
      <c r="A1040" s="156" t="n">
        <v>917</v>
      </c>
      <c r="B1040" s="157" t="n">
        <v>1130</v>
      </c>
      <c r="C1040" s="158" t="n">
        <f aca="false">ROUND($P$1*A1040,2)</f>
        <v>54170.31</v>
      </c>
      <c r="D1040" s="159" t="n">
        <f aca="false">TRUNC(C1040/12,2)</f>
        <v>4514.19</v>
      </c>
      <c r="E1040" s="160" t="n">
        <f aca="false">TRUNC(D1040*$P$3,2)</f>
        <v>501.07</v>
      </c>
      <c r="F1040" s="161" t="n">
        <f aca="false">TRUNC(IF(A1040&lt;=$A$270,$D$270*$P$5,D1040*$P$5),2)</f>
        <v>135.42</v>
      </c>
      <c r="G1040" s="162" t="n">
        <f aca="false">TRUNC(IF(A1040&lt;=$A$270,$D$270*$P$6,D1040*$P$6),2)</f>
        <v>45.14</v>
      </c>
      <c r="H1040" s="161" t="n">
        <f aca="false">TRUNC($P$9,2)</f>
        <v>2.29</v>
      </c>
      <c r="I1040" s="161" t="n">
        <f aca="false">TRUNC(IF(A1040&lt;$A$427,$D$427*$R$10+$P$10,IF(A1040&gt;$A$782,$D$782*$R$10+$P$10,D1040*$R$10+$P$10)),2)</f>
        <v>117.29</v>
      </c>
      <c r="J1040" s="158" t="n">
        <f aca="false">TRUNC(IF(A1040&lt;$A$427,($D$427*$R$11)+$P$11,IF(A1040&gt;$A$782,$D$782*$R$11+$P$11,D1040*$R$11+$P$11)),2)</f>
        <v>299.57</v>
      </c>
      <c r="K1040" s="160" t="n">
        <f aca="false">TRUNC(IF(A1040&lt;$A$427,$D$427*$R$12+$P$12,IF(A1040&gt;$A$782,$D$782*$R$12+$P$12,D1040*$R$12+$P$12)),2)</f>
        <v>217.82</v>
      </c>
      <c r="L1040" s="163" t="n">
        <v>1130</v>
      </c>
      <c r="M1040" s="180" t="n">
        <f aca="false">A1040</f>
        <v>917</v>
      </c>
      <c r="N1040" s="165" t="n">
        <v>1130</v>
      </c>
      <c r="O1040" s="166" t="n">
        <f aca="false">A1040</f>
        <v>917</v>
      </c>
      <c r="U1040" s="171"/>
    </row>
    <row r="1041" customFormat="false" ht="10.5" hidden="false" customHeight="false" outlineLevel="0" collapsed="false">
      <c r="A1041" s="172" t="n">
        <v>917</v>
      </c>
      <c r="B1041" s="173" t="n">
        <v>1131</v>
      </c>
      <c r="C1041" s="174" t="n">
        <f aca="false">ROUND($P$1*A1041,2)</f>
        <v>54170.31</v>
      </c>
      <c r="D1041" s="175" t="n">
        <f aca="false">TRUNC(C1041/12,2)</f>
        <v>4514.19</v>
      </c>
      <c r="E1041" s="176" t="n">
        <f aca="false">TRUNC(D1041*$P$3,2)</f>
        <v>501.07</v>
      </c>
      <c r="F1041" s="177" t="n">
        <f aca="false">TRUNC(IF(A1041&lt;=$A$270,$D$270*$P$5,D1041*$P$5),2)</f>
        <v>135.42</v>
      </c>
      <c r="G1041" s="178" t="n">
        <f aca="false">TRUNC(IF(A1041&lt;=$A$270,$D$270*$P$6,D1041*$P$6),2)</f>
        <v>45.14</v>
      </c>
      <c r="H1041" s="177" t="n">
        <f aca="false">TRUNC($P$9,2)</f>
        <v>2.29</v>
      </c>
      <c r="I1041" s="177" t="n">
        <f aca="false">TRUNC(IF(A1041&lt;$A$427,$D$427*$R$10+$P$10,IF(A1041&gt;$A$782,$D$782*$R$10+$P$10,D1041*$R$10+$P$10)),2)</f>
        <v>117.29</v>
      </c>
      <c r="J1041" s="174" t="n">
        <f aca="false">TRUNC(IF(A1041&lt;$A$427,($D$427*$R$11)+$P$11,IF(A1041&gt;$A$782,$D$782*$R$11+$P$11,D1041*$R$11+$P$11)),2)</f>
        <v>299.57</v>
      </c>
      <c r="K1041" s="176" t="n">
        <f aca="false">TRUNC(IF(A1041&lt;$A$427,$D$427*$R$12+$P$12,IF(A1041&gt;$A$782,$D$782*$R$12+$P$12,D1041*$R$12+$P$12)),2)</f>
        <v>217.82</v>
      </c>
      <c r="L1041" s="179" t="n">
        <v>1131</v>
      </c>
      <c r="M1041" s="164" t="n">
        <f aca="false">A1041</f>
        <v>917</v>
      </c>
      <c r="N1041" s="181" t="n">
        <v>1131</v>
      </c>
      <c r="O1041" s="182" t="n">
        <f aca="false">A1041</f>
        <v>917</v>
      </c>
      <c r="U1041" s="171"/>
    </row>
    <row r="1042" customFormat="false" ht="10.5" hidden="false" customHeight="false" outlineLevel="0" collapsed="false">
      <c r="A1042" s="156" t="n">
        <v>918</v>
      </c>
      <c r="B1042" s="157" t="n">
        <v>1132</v>
      </c>
      <c r="C1042" s="158" t="n">
        <f aca="false">ROUND($P$1*A1042,2)</f>
        <v>54229.38</v>
      </c>
      <c r="D1042" s="159" t="n">
        <f aca="false">TRUNC(C1042/12,2)</f>
        <v>4519.11</v>
      </c>
      <c r="E1042" s="160" t="n">
        <f aca="false">TRUNC(D1042*$P$3,2)</f>
        <v>501.62</v>
      </c>
      <c r="F1042" s="161" t="n">
        <f aca="false">TRUNC(IF(A1042&lt;=$A$270,$D$270*$P$5,D1042*$P$5),2)</f>
        <v>135.57</v>
      </c>
      <c r="G1042" s="162" t="n">
        <f aca="false">TRUNC(IF(A1042&lt;=$A$270,$D$270*$P$6,D1042*$P$6),2)</f>
        <v>45.19</v>
      </c>
      <c r="H1042" s="161" t="n">
        <f aca="false">TRUNC($P$9,2)</f>
        <v>2.29</v>
      </c>
      <c r="I1042" s="161" t="n">
        <f aca="false">TRUNC(IF(A1042&lt;$A$427,$D$427*$R$10+$P$10,IF(A1042&gt;$A$782,$D$782*$R$10+$P$10,D1042*$R$10+$P$10)),2)</f>
        <v>117.29</v>
      </c>
      <c r="J1042" s="158" t="n">
        <f aca="false">TRUNC(IF(A1042&lt;$A$427,($D$427*$R$11)+$P$11,IF(A1042&gt;$A$782,$D$782*$R$11+$P$11,D1042*$R$11+$P$11)),2)</f>
        <v>299.57</v>
      </c>
      <c r="K1042" s="160" t="n">
        <f aca="false">TRUNC(IF(A1042&lt;$A$427,$D$427*$R$12+$P$12,IF(A1042&gt;$A$782,$D$782*$R$12+$P$12,D1042*$R$12+$P$12)),2)</f>
        <v>217.82</v>
      </c>
      <c r="L1042" s="163" t="n">
        <v>1132</v>
      </c>
      <c r="M1042" s="180" t="n">
        <f aca="false">A1042</f>
        <v>918</v>
      </c>
      <c r="N1042" s="165" t="n">
        <v>1132</v>
      </c>
      <c r="O1042" s="166" t="n">
        <f aca="false">A1042</f>
        <v>918</v>
      </c>
      <c r="U1042" s="171"/>
    </row>
    <row r="1043" customFormat="false" ht="10.5" hidden="false" customHeight="false" outlineLevel="0" collapsed="false">
      <c r="A1043" s="172" t="n">
        <v>919</v>
      </c>
      <c r="B1043" s="173" t="n">
        <v>1133</v>
      </c>
      <c r="C1043" s="174" t="n">
        <f aca="false">ROUND($P$1*A1043,2)</f>
        <v>54288.45</v>
      </c>
      <c r="D1043" s="175" t="n">
        <f aca="false">TRUNC(C1043/12,2)</f>
        <v>4524.03</v>
      </c>
      <c r="E1043" s="176" t="n">
        <f aca="false">TRUNC(D1043*$P$3,2)</f>
        <v>502.16</v>
      </c>
      <c r="F1043" s="177" t="n">
        <f aca="false">TRUNC(IF(A1043&lt;=$A$270,$D$270*$P$5,D1043*$P$5),2)</f>
        <v>135.72</v>
      </c>
      <c r="G1043" s="178" t="n">
        <f aca="false">TRUNC(IF(A1043&lt;=$A$270,$D$270*$P$6,D1043*$P$6),2)</f>
        <v>45.24</v>
      </c>
      <c r="H1043" s="177" t="n">
        <f aca="false">TRUNC($P$9,2)</f>
        <v>2.29</v>
      </c>
      <c r="I1043" s="177" t="n">
        <f aca="false">TRUNC(IF(A1043&lt;$A$427,$D$427*$R$10+$P$10,IF(A1043&gt;$A$782,$D$782*$R$10+$P$10,D1043*$R$10+$P$10)),2)</f>
        <v>117.29</v>
      </c>
      <c r="J1043" s="174" t="n">
        <f aca="false">TRUNC(IF(A1043&lt;$A$427,($D$427*$R$11)+$P$11,IF(A1043&gt;$A$782,$D$782*$R$11+$P$11,D1043*$R$11+$P$11)),2)</f>
        <v>299.57</v>
      </c>
      <c r="K1043" s="176" t="n">
        <f aca="false">TRUNC(IF(A1043&lt;$A$427,$D$427*$R$12+$P$12,IF(A1043&gt;$A$782,$D$782*$R$12+$P$12,D1043*$R$12+$P$12)),2)</f>
        <v>217.82</v>
      </c>
      <c r="L1043" s="179" t="n">
        <v>1133</v>
      </c>
      <c r="M1043" s="164" t="n">
        <f aca="false">A1043</f>
        <v>919</v>
      </c>
      <c r="N1043" s="181" t="n">
        <v>1133</v>
      </c>
      <c r="O1043" s="182" t="n">
        <f aca="false">A1043</f>
        <v>919</v>
      </c>
      <c r="U1043" s="171"/>
    </row>
    <row r="1044" customFormat="false" ht="10.5" hidden="false" customHeight="false" outlineLevel="0" collapsed="false">
      <c r="A1044" s="156" t="n">
        <v>919</v>
      </c>
      <c r="B1044" s="157" t="n">
        <v>1134</v>
      </c>
      <c r="C1044" s="158" t="n">
        <f aca="false">ROUND($P$1*A1044,2)</f>
        <v>54288.45</v>
      </c>
      <c r="D1044" s="159" t="n">
        <f aca="false">TRUNC(C1044/12,2)</f>
        <v>4524.03</v>
      </c>
      <c r="E1044" s="160" t="n">
        <f aca="false">TRUNC(D1044*$P$3,2)</f>
        <v>502.16</v>
      </c>
      <c r="F1044" s="161" t="n">
        <f aca="false">TRUNC(IF(A1044&lt;=$A$270,$D$270*$P$5,D1044*$P$5),2)</f>
        <v>135.72</v>
      </c>
      <c r="G1044" s="162" t="n">
        <f aca="false">TRUNC(IF(A1044&lt;=$A$270,$D$270*$P$6,D1044*$P$6),2)</f>
        <v>45.24</v>
      </c>
      <c r="H1044" s="161" t="n">
        <f aca="false">TRUNC($P$9,2)</f>
        <v>2.29</v>
      </c>
      <c r="I1044" s="161" t="n">
        <f aca="false">TRUNC(IF(A1044&lt;$A$427,$D$427*$R$10+$P$10,IF(A1044&gt;$A$782,$D$782*$R$10+$P$10,D1044*$R$10+$P$10)),2)</f>
        <v>117.29</v>
      </c>
      <c r="J1044" s="158" t="n">
        <f aca="false">TRUNC(IF(A1044&lt;$A$427,($D$427*$R$11)+$P$11,IF(A1044&gt;$A$782,$D$782*$R$11+$P$11,D1044*$R$11+$P$11)),2)</f>
        <v>299.57</v>
      </c>
      <c r="K1044" s="160" t="n">
        <f aca="false">TRUNC(IF(A1044&lt;$A$427,$D$427*$R$12+$P$12,IF(A1044&gt;$A$782,$D$782*$R$12+$P$12,D1044*$R$12+$P$12)),2)</f>
        <v>217.82</v>
      </c>
      <c r="L1044" s="163" t="n">
        <v>1134</v>
      </c>
      <c r="M1044" s="180" t="n">
        <f aca="false">A1044</f>
        <v>919</v>
      </c>
      <c r="N1044" s="165" t="n">
        <v>1134</v>
      </c>
      <c r="O1044" s="166" t="n">
        <f aca="false">A1044</f>
        <v>919</v>
      </c>
      <c r="U1044" s="171"/>
    </row>
    <row r="1045" customFormat="false" ht="10.5" hidden="false" customHeight="false" outlineLevel="0" collapsed="false">
      <c r="A1045" s="172" t="n">
        <v>920</v>
      </c>
      <c r="B1045" s="173" t="n">
        <v>1135</v>
      </c>
      <c r="C1045" s="174" t="n">
        <f aca="false">ROUND($P$1*A1045,2)</f>
        <v>54347.53</v>
      </c>
      <c r="D1045" s="175" t="n">
        <f aca="false">TRUNC(C1045/12,2)</f>
        <v>4528.96</v>
      </c>
      <c r="E1045" s="176" t="n">
        <f aca="false">TRUNC(D1045*$P$3,2)</f>
        <v>502.71</v>
      </c>
      <c r="F1045" s="177" t="n">
        <f aca="false">TRUNC(IF(A1045&lt;=$A$270,$D$270*$P$5,D1045*$P$5),2)</f>
        <v>135.86</v>
      </c>
      <c r="G1045" s="178" t="n">
        <f aca="false">TRUNC(IF(A1045&lt;=$A$270,$D$270*$P$6,D1045*$P$6),2)</f>
        <v>45.28</v>
      </c>
      <c r="H1045" s="177" t="n">
        <f aca="false">TRUNC($P$9,2)</f>
        <v>2.29</v>
      </c>
      <c r="I1045" s="177" t="n">
        <f aca="false">TRUNC(IF(A1045&lt;$A$427,$D$427*$R$10+$P$10,IF(A1045&gt;$A$782,$D$782*$R$10+$P$10,D1045*$R$10+$P$10)),2)</f>
        <v>117.29</v>
      </c>
      <c r="J1045" s="174" t="n">
        <f aca="false">TRUNC(IF(A1045&lt;$A$427,($D$427*$R$11)+$P$11,IF(A1045&gt;$A$782,$D$782*$R$11+$P$11,D1045*$R$11+$P$11)),2)</f>
        <v>299.57</v>
      </c>
      <c r="K1045" s="176" t="n">
        <f aca="false">TRUNC(IF(A1045&lt;$A$427,$D$427*$R$12+$P$12,IF(A1045&gt;$A$782,$D$782*$R$12+$P$12,D1045*$R$12+$P$12)),2)</f>
        <v>217.82</v>
      </c>
      <c r="L1045" s="179" t="n">
        <v>1135</v>
      </c>
      <c r="M1045" s="164" t="n">
        <f aca="false">A1045</f>
        <v>920</v>
      </c>
      <c r="N1045" s="181" t="n">
        <v>1135</v>
      </c>
      <c r="O1045" s="182" t="n">
        <f aca="false">A1045</f>
        <v>920</v>
      </c>
      <c r="U1045" s="171"/>
    </row>
    <row r="1046" customFormat="false" ht="10.5" hidden="false" customHeight="false" outlineLevel="0" collapsed="false">
      <c r="A1046" s="156" t="n">
        <v>921</v>
      </c>
      <c r="B1046" s="157" t="n">
        <v>1136</v>
      </c>
      <c r="C1046" s="158" t="n">
        <f aca="false">ROUND($P$1*A1046,2)</f>
        <v>54406.6</v>
      </c>
      <c r="D1046" s="159" t="n">
        <f aca="false">TRUNC(C1046/12,2)</f>
        <v>4533.88</v>
      </c>
      <c r="E1046" s="160" t="n">
        <f aca="false">TRUNC(D1046*$P$3,2)</f>
        <v>503.26</v>
      </c>
      <c r="F1046" s="161" t="n">
        <f aca="false">TRUNC(IF(A1046&lt;=$A$270,$D$270*$P$5,D1046*$P$5),2)</f>
        <v>136.01</v>
      </c>
      <c r="G1046" s="162" t="n">
        <f aca="false">TRUNC(IF(A1046&lt;=$A$270,$D$270*$P$6,D1046*$P$6),2)</f>
        <v>45.33</v>
      </c>
      <c r="H1046" s="161" t="n">
        <f aca="false">TRUNC($P$9,2)</f>
        <v>2.29</v>
      </c>
      <c r="I1046" s="161" t="n">
        <f aca="false">TRUNC(IF(A1046&lt;$A$427,$D$427*$R$10+$P$10,IF(A1046&gt;$A$782,$D$782*$R$10+$P$10,D1046*$R$10+$P$10)),2)</f>
        <v>117.29</v>
      </c>
      <c r="J1046" s="158" t="n">
        <f aca="false">TRUNC(IF(A1046&lt;$A$427,($D$427*$R$11)+$P$11,IF(A1046&gt;$A$782,$D$782*$R$11+$P$11,D1046*$R$11+$P$11)),2)</f>
        <v>299.57</v>
      </c>
      <c r="K1046" s="160" t="n">
        <f aca="false">TRUNC(IF(A1046&lt;$A$427,$D$427*$R$12+$P$12,IF(A1046&gt;$A$782,$D$782*$R$12+$P$12,D1046*$R$12+$P$12)),2)</f>
        <v>217.82</v>
      </c>
      <c r="L1046" s="163" t="n">
        <v>1136</v>
      </c>
      <c r="M1046" s="180" t="n">
        <f aca="false">A1046</f>
        <v>921</v>
      </c>
      <c r="N1046" s="165" t="n">
        <v>1136</v>
      </c>
      <c r="O1046" s="166" t="n">
        <f aca="false">A1046</f>
        <v>921</v>
      </c>
      <c r="U1046" s="171"/>
    </row>
    <row r="1047" customFormat="false" ht="10.5" hidden="false" customHeight="false" outlineLevel="0" collapsed="false">
      <c r="A1047" s="172" t="n">
        <v>921</v>
      </c>
      <c r="B1047" s="173" t="n">
        <v>1137</v>
      </c>
      <c r="C1047" s="174" t="n">
        <f aca="false">ROUND($P$1*A1047,2)</f>
        <v>54406.6</v>
      </c>
      <c r="D1047" s="175" t="n">
        <f aca="false">TRUNC(C1047/12,2)</f>
        <v>4533.88</v>
      </c>
      <c r="E1047" s="176" t="n">
        <f aca="false">TRUNC(D1047*$P$3,2)</f>
        <v>503.26</v>
      </c>
      <c r="F1047" s="177" t="n">
        <f aca="false">TRUNC(IF(A1047&lt;=$A$270,$D$270*$P$5,D1047*$P$5),2)</f>
        <v>136.01</v>
      </c>
      <c r="G1047" s="178" t="n">
        <f aca="false">TRUNC(IF(A1047&lt;=$A$270,$D$270*$P$6,D1047*$P$6),2)</f>
        <v>45.33</v>
      </c>
      <c r="H1047" s="177" t="n">
        <f aca="false">TRUNC($P$9,2)</f>
        <v>2.29</v>
      </c>
      <c r="I1047" s="177" t="n">
        <f aca="false">TRUNC(IF(A1047&lt;$A$427,$D$427*$R$10+$P$10,IF(A1047&gt;$A$782,$D$782*$R$10+$P$10,D1047*$R$10+$P$10)),2)</f>
        <v>117.29</v>
      </c>
      <c r="J1047" s="174" t="n">
        <f aca="false">TRUNC(IF(A1047&lt;$A$427,($D$427*$R$11)+$P$11,IF(A1047&gt;$A$782,$D$782*$R$11+$P$11,D1047*$R$11+$P$11)),2)</f>
        <v>299.57</v>
      </c>
      <c r="K1047" s="176" t="n">
        <f aca="false">TRUNC(IF(A1047&lt;$A$427,$D$427*$R$12+$P$12,IF(A1047&gt;$A$782,$D$782*$R$12+$P$12,D1047*$R$12+$P$12)),2)</f>
        <v>217.82</v>
      </c>
      <c r="L1047" s="179" t="n">
        <v>1137</v>
      </c>
      <c r="M1047" s="164" t="n">
        <f aca="false">A1047</f>
        <v>921</v>
      </c>
      <c r="N1047" s="181" t="n">
        <v>1137</v>
      </c>
      <c r="O1047" s="182" t="n">
        <f aca="false">A1047</f>
        <v>921</v>
      </c>
      <c r="U1047" s="171"/>
    </row>
    <row r="1048" customFormat="false" ht="10.5" hidden="false" customHeight="false" outlineLevel="0" collapsed="false">
      <c r="A1048" s="156" t="n">
        <v>922</v>
      </c>
      <c r="B1048" s="157" t="n">
        <v>1138</v>
      </c>
      <c r="C1048" s="158" t="n">
        <f aca="false">ROUND($P$1*A1048,2)</f>
        <v>54465.67</v>
      </c>
      <c r="D1048" s="159" t="n">
        <f aca="false">TRUNC(C1048/12,2)</f>
        <v>4538.8</v>
      </c>
      <c r="E1048" s="160" t="n">
        <f aca="false">TRUNC(D1048*$P$3,2)</f>
        <v>503.8</v>
      </c>
      <c r="F1048" s="161" t="n">
        <f aca="false">TRUNC(IF(A1048&lt;=$A$270,$D$270*$P$5,D1048*$P$5),2)</f>
        <v>136.16</v>
      </c>
      <c r="G1048" s="162" t="n">
        <f aca="false">TRUNC(IF(A1048&lt;=$A$270,$D$270*$P$6,D1048*$P$6),2)</f>
        <v>45.38</v>
      </c>
      <c r="H1048" s="161" t="n">
        <f aca="false">TRUNC($P$9,2)</f>
        <v>2.29</v>
      </c>
      <c r="I1048" s="161" t="n">
        <f aca="false">TRUNC(IF(A1048&lt;$A$427,$D$427*$R$10+$P$10,IF(A1048&gt;$A$782,$D$782*$R$10+$P$10,D1048*$R$10+$P$10)),2)</f>
        <v>117.29</v>
      </c>
      <c r="J1048" s="158" t="n">
        <f aca="false">TRUNC(IF(A1048&lt;$A$427,($D$427*$R$11)+$P$11,IF(A1048&gt;$A$782,$D$782*$R$11+$P$11,D1048*$R$11+$P$11)),2)</f>
        <v>299.57</v>
      </c>
      <c r="K1048" s="160" t="n">
        <f aca="false">TRUNC(IF(A1048&lt;$A$427,$D$427*$R$12+$P$12,IF(A1048&gt;$A$782,$D$782*$R$12+$P$12,D1048*$R$12+$P$12)),2)</f>
        <v>217.82</v>
      </c>
      <c r="L1048" s="163" t="n">
        <v>1138</v>
      </c>
      <c r="M1048" s="180" t="n">
        <f aca="false">A1048</f>
        <v>922</v>
      </c>
      <c r="N1048" s="165" t="n">
        <v>1138</v>
      </c>
      <c r="O1048" s="166" t="n">
        <f aca="false">A1048</f>
        <v>922</v>
      </c>
      <c r="U1048" s="171"/>
    </row>
    <row r="1049" customFormat="false" ht="10.5" hidden="false" customHeight="false" outlineLevel="0" collapsed="false">
      <c r="A1049" s="172" t="n">
        <v>923</v>
      </c>
      <c r="B1049" s="173" t="n">
        <v>1139</v>
      </c>
      <c r="C1049" s="174" t="n">
        <f aca="false">ROUND($P$1*A1049,2)</f>
        <v>54524.75</v>
      </c>
      <c r="D1049" s="175" t="n">
        <f aca="false">TRUNC(C1049/12,2)</f>
        <v>4543.72</v>
      </c>
      <c r="E1049" s="176" t="n">
        <f aca="false">TRUNC(D1049*$P$3,2)</f>
        <v>504.35</v>
      </c>
      <c r="F1049" s="177" t="n">
        <f aca="false">TRUNC(IF(A1049&lt;=$A$270,$D$270*$P$5,D1049*$P$5),2)</f>
        <v>136.31</v>
      </c>
      <c r="G1049" s="178" t="n">
        <f aca="false">TRUNC(IF(A1049&lt;=$A$270,$D$270*$P$6,D1049*$P$6),2)</f>
        <v>45.43</v>
      </c>
      <c r="H1049" s="177" t="n">
        <f aca="false">TRUNC($P$9,2)</f>
        <v>2.29</v>
      </c>
      <c r="I1049" s="177" t="n">
        <f aca="false">TRUNC(IF(A1049&lt;$A$427,$D$427*$R$10+$P$10,IF(A1049&gt;$A$782,$D$782*$R$10+$P$10,D1049*$R$10+$P$10)),2)</f>
        <v>117.29</v>
      </c>
      <c r="J1049" s="174" t="n">
        <f aca="false">TRUNC(IF(A1049&lt;$A$427,($D$427*$R$11)+$P$11,IF(A1049&gt;$A$782,$D$782*$R$11+$P$11,D1049*$R$11+$P$11)),2)</f>
        <v>299.57</v>
      </c>
      <c r="K1049" s="176" t="n">
        <f aca="false">TRUNC(IF(A1049&lt;$A$427,$D$427*$R$12+$P$12,IF(A1049&gt;$A$782,$D$782*$R$12+$P$12,D1049*$R$12+$P$12)),2)</f>
        <v>217.82</v>
      </c>
      <c r="L1049" s="179" t="n">
        <v>1139</v>
      </c>
      <c r="M1049" s="164" t="n">
        <f aca="false">A1049</f>
        <v>923</v>
      </c>
      <c r="N1049" s="181" t="n">
        <v>1139</v>
      </c>
      <c r="O1049" s="182" t="n">
        <f aca="false">A1049</f>
        <v>923</v>
      </c>
      <c r="U1049" s="171"/>
    </row>
    <row r="1050" customFormat="false" ht="10.5" hidden="false" customHeight="false" outlineLevel="0" collapsed="false">
      <c r="A1050" s="156" t="n">
        <v>924</v>
      </c>
      <c r="B1050" s="157" t="n">
        <v>1140</v>
      </c>
      <c r="C1050" s="158" t="n">
        <f aca="false">ROUND($P$1*A1050,2)</f>
        <v>54583.82</v>
      </c>
      <c r="D1050" s="159" t="n">
        <f aca="false">TRUNC(C1050/12,2)</f>
        <v>4548.65</v>
      </c>
      <c r="E1050" s="160" t="n">
        <f aca="false">TRUNC(D1050*$P$3,2)</f>
        <v>504.9</v>
      </c>
      <c r="F1050" s="161" t="n">
        <f aca="false">TRUNC(IF(A1050&lt;=$A$270,$D$270*$P$5,D1050*$P$5),2)</f>
        <v>136.45</v>
      </c>
      <c r="G1050" s="162" t="n">
        <f aca="false">TRUNC(IF(A1050&lt;=$A$270,$D$270*$P$6,D1050*$P$6),2)</f>
        <v>45.48</v>
      </c>
      <c r="H1050" s="161" t="n">
        <f aca="false">TRUNC($P$9,2)</f>
        <v>2.29</v>
      </c>
      <c r="I1050" s="161" t="n">
        <f aca="false">TRUNC(IF(A1050&lt;$A$427,$D$427*$R$10+$P$10,IF(A1050&gt;$A$782,$D$782*$R$10+$P$10,D1050*$R$10+$P$10)),2)</f>
        <v>117.29</v>
      </c>
      <c r="J1050" s="158" t="n">
        <f aca="false">TRUNC(IF(A1050&lt;$A$427,($D$427*$R$11)+$P$11,IF(A1050&gt;$A$782,$D$782*$R$11+$P$11,D1050*$R$11+$P$11)),2)</f>
        <v>299.57</v>
      </c>
      <c r="K1050" s="160" t="n">
        <f aca="false">TRUNC(IF(A1050&lt;$A$427,$D$427*$R$12+$P$12,IF(A1050&gt;$A$782,$D$782*$R$12+$P$12,D1050*$R$12+$P$12)),2)</f>
        <v>217.82</v>
      </c>
      <c r="L1050" s="163" t="n">
        <v>1140</v>
      </c>
      <c r="M1050" s="180" t="n">
        <f aca="false">A1050</f>
        <v>924</v>
      </c>
      <c r="N1050" s="165" t="n">
        <v>1140</v>
      </c>
      <c r="O1050" s="166" t="n">
        <f aca="false">A1050</f>
        <v>924</v>
      </c>
      <c r="U1050" s="171"/>
    </row>
    <row r="1051" customFormat="false" ht="10.5" hidden="false" customHeight="false" outlineLevel="0" collapsed="false">
      <c r="A1051" s="172" t="n">
        <v>924</v>
      </c>
      <c r="B1051" s="173" t="n">
        <v>1141</v>
      </c>
      <c r="C1051" s="174" t="n">
        <f aca="false">ROUND($P$1*A1051,2)</f>
        <v>54583.82</v>
      </c>
      <c r="D1051" s="175" t="n">
        <f aca="false">TRUNC(C1051/12,2)</f>
        <v>4548.65</v>
      </c>
      <c r="E1051" s="176" t="n">
        <f aca="false">TRUNC(D1051*$P$3,2)</f>
        <v>504.9</v>
      </c>
      <c r="F1051" s="177" t="n">
        <f aca="false">TRUNC(IF(A1051&lt;=$A$270,$D$270*$P$5,D1051*$P$5),2)</f>
        <v>136.45</v>
      </c>
      <c r="G1051" s="178" t="n">
        <f aca="false">TRUNC(IF(A1051&lt;=$A$270,$D$270*$P$6,D1051*$P$6),2)</f>
        <v>45.48</v>
      </c>
      <c r="H1051" s="177" t="n">
        <f aca="false">TRUNC($P$9,2)</f>
        <v>2.29</v>
      </c>
      <c r="I1051" s="177" t="n">
        <f aca="false">TRUNC(IF(A1051&lt;$A$427,$D$427*$R$10+$P$10,IF(A1051&gt;$A$782,$D$782*$R$10+$P$10,D1051*$R$10+$P$10)),2)</f>
        <v>117.29</v>
      </c>
      <c r="J1051" s="174" t="n">
        <f aca="false">TRUNC(IF(A1051&lt;$A$427,($D$427*$R$11)+$P$11,IF(A1051&gt;$A$782,$D$782*$R$11+$P$11,D1051*$R$11+$P$11)),2)</f>
        <v>299.57</v>
      </c>
      <c r="K1051" s="176" t="n">
        <f aca="false">TRUNC(IF(A1051&lt;$A$427,$D$427*$R$12+$P$12,IF(A1051&gt;$A$782,$D$782*$R$12+$P$12,D1051*$R$12+$P$12)),2)</f>
        <v>217.82</v>
      </c>
      <c r="L1051" s="179" t="n">
        <v>1141</v>
      </c>
      <c r="M1051" s="164" t="n">
        <f aca="false">A1051</f>
        <v>924</v>
      </c>
      <c r="N1051" s="181" t="n">
        <v>1141</v>
      </c>
      <c r="O1051" s="182" t="n">
        <f aca="false">A1051</f>
        <v>924</v>
      </c>
      <c r="U1051" s="171"/>
    </row>
    <row r="1052" customFormat="false" ht="10.5" hidden="false" customHeight="false" outlineLevel="0" collapsed="false">
      <c r="A1052" s="156" t="n">
        <v>925</v>
      </c>
      <c r="B1052" s="157" t="n">
        <v>1142</v>
      </c>
      <c r="C1052" s="158" t="n">
        <f aca="false">ROUND($P$1*A1052,2)</f>
        <v>54642.9</v>
      </c>
      <c r="D1052" s="159" t="n">
        <f aca="false">TRUNC(C1052/12,2)</f>
        <v>4553.57</v>
      </c>
      <c r="E1052" s="160" t="n">
        <f aca="false">TRUNC(D1052*$P$3,2)</f>
        <v>505.44</v>
      </c>
      <c r="F1052" s="161" t="n">
        <f aca="false">TRUNC(IF(A1052&lt;=$A$270,$D$270*$P$5,D1052*$P$5),2)</f>
        <v>136.6</v>
      </c>
      <c r="G1052" s="162" t="n">
        <f aca="false">TRUNC(IF(A1052&lt;=$A$270,$D$270*$P$6,D1052*$P$6),2)</f>
        <v>45.53</v>
      </c>
      <c r="H1052" s="161" t="n">
        <f aca="false">TRUNC($P$9,2)</f>
        <v>2.29</v>
      </c>
      <c r="I1052" s="161" t="n">
        <f aca="false">TRUNC(IF(A1052&lt;$A$427,$D$427*$R$10+$P$10,IF(A1052&gt;$A$782,$D$782*$R$10+$P$10,D1052*$R$10+$P$10)),2)</f>
        <v>117.29</v>
      </c>
      <c r="J1052" s="158" t="n">
        <f aca="false">TRUNC(IF(A1052&lt;$A$427,($D$427*$R$11)+$P$11,IF(A1052&gt;$A$782,$D$782*$R$11+$P$11,D1052*$R$11+$P$11)),2)</f>
        <v>299.57</v>
      </c>
      <c r="K1052" s="160" t="n">
        <f aca="false">TRUNC(IF(A1052&lt;$A$427,$D$427*$R$12+$P$12,IF(A1052&gt;$A$782,$D$782*$R$12+$P$12,D1052*$R$12+$P$12)),2)</f>
        <v>217.82</v>
      </c>
      <c r="L1052" s="163" t="n">
        <v>1142</v>
      </c>
      <c r="M1052" s="164" t="n">
        <f aca="false">A1052</f>
        <v>925</v>
      </c>
      <c r="N1052" s="165" t="n">
        <v>1142</v>
      </c>
      <c r="O1052" s="166" t="n">
        <f aca="false">A1052</f>
        <v>925</v>
      </c>
      <c r="U1052" s="171"/>
    </row>
    <row r="1053" customFormat="false" ht="10.5" hidden="false" customHeight="false" outlineLevel="0" collapsed="false">
      <c r="A1053" s="172" t="n">
        <v>926</v>
      </c>
      <c r="B1053" s="173" t="n">
        <v>1143</v>
      </c>
      <c r="C1053" s="174" t="n">
        <f aca="false">ROUND($P$1*A1053,2)</f>
        <v>54701.97</v>
      </c>
      <c r="D1053" s="175" t="n">
        <f aca="false">TRUNC(C1053/12,2)</f>
        <v>4558.49</v>
      </c>
      <c r="E1053" s="176" t="n">
        <f aca="false">TRUNC(D1053*$P$3,2)</f>
        <v>505.99</v>
      </c>
      <c r="F1053" s="177" t="n">
        <f aca="false">TRUNC(IF(A1053&lt;=$A$270,$D$270*$P$5,D1053*$P$5),2)</f>
        <v>136.75</v>
      </c>
      <c r="G1053" s="178" t="n">
        <f aca="false">TRUNC(IF(A1053&lt;=$A$270,$D$270*$P$6,D1053*$P$6),2)</f>
        <v>45.58</v>
      </c>
      <c r="H1053" s="177" t="n">
        <f aca="false">TRUNC($P$9,2)</f>
        <v>2.29</v>
      </c>
      <c r="I1053" s="177" t="n">
        <f aca="false">TRUNC(IF(A1053&lt;$A$427,$D$427*$R$10+$P$10,IF(A1053&gt;$A$782,$D$782*$R$10+$P$10,D1053*$R$10+$P$10)),2)</f>
        <v>117.29</v>
      </c>
      <c r="J1053" s="174" t="n">
        <f aca="false">TRUNC(IF(A1053&lt;$A$427,($D$427*$R$11)+$P$11,IF(A1053&gt;$A$782,$D$782*$R$11+$P$11,D1053*$R$11+$P$11)),2)</f>
        <v>299.57</v>
      </c>
      <c r="K1053" s="176" t="n">
        <f aca="false">TRUNC(IF(A1053&lt;$A$427,$D$427*$R$12+$P$12,IF(A1053&gt;$A$782,$D$782*$R$12+$P$12,D1053*$R$12+$P$12)),2)</f>
        <v>217.82</v>
      </c>
      <c r="L1053" s="179" t="n">
        <v>1143</v>
      </c>
      <c r="M1053" s="180" t="n">
        <f aca="false">A1053</f>
        <v>926</v>
      </c>
      <c r="N1053" s="181" t="n">
        <v>1143</v>
      </c>
      <c r="O1053" s="182" t="n">
        <f aca="false">A1053</f>
        <v>926</v>
      </c>
      <c r="U1053" s="171"/>
    </row>
    <row r="1054" customFormat="false" ht="10.5" hidden="false" customHeight="false" outlineLevel="0" collapsed="false">
      <c r="A1054" s="156" t="n">
        <v>926</v>
      </c>
      <c r="B1054" s="157" t="n">
        <v>1144</v>
      </c>
      <c r="C1054" s="158" t="n">
        <f aca="false">ROUND($P$1*A1054,2)</f>
        <v>54701.97</v>
      </c>
      <c r="D1054" s="159" t="n">
        <f aca="false">TRUNC(C1054/12,2)</f>
        <v>4558.49</v>
      </c>
      <c r="E1054" s="160" t="n">
        <f aca="false">TRUNC(D1054*$P$3,2)</f>
        <v>505.99</v>
      </c>
      <c r="F1054" s="161" t="n">
        <f aca="false">TRUNC(IF(A1054&lt;=$A$270,$D$270*$P$5,D1054*$P$5),2)</f>
        <v>136.75</v>
      </c>
      <c r="G1054" s="162" t="n">
        <f aca="false">TRUNC(IF(A1054&lt;=$A$270,$D$270*$P$6,D1054*$P$6),2)</f>
        <v>45.58</v>
      </c>
      <c r="H1054" s="161" t="n">
        <f aca="false">TRUNC($P$9,2)</f>
        <v>2.29</v>
      </c>
      <c r="I1054" s="161" t="n">
        <f aca="false">TRUNC(IF(A1054&lt;$A$427,$D$427*$R$10+$P$10,IF(A1054&gt;$A$782,$D$782*$R$10+$P$10,D1054*$R$10+$P$10)),2)</f>
        <v>117.29</v>
      </c>
      <c r="J1054" s="158" t="n">
        <f aca="false">TRUNC(IF(A1054&lt;$A$427,($D$427*$R$11)+$P$11,IF(A1054&gt;$A$782,$D$782*$R$11+$P$11,D1054*$R$11+$P$11)),2)</f>
        <v>299.57</v>
      </c>
      <c r="K1054" s="160" t="n">
        <f aca="false">TRUNC(IF(A1054&lt;$A$427,$D$427*$R$12+$P$12,IF(A1054&gt;$A$782,$D$782*$R$12+$P$12,D1054*$R$12+$P$12)),2)</f>
        <v>217.82</v>
      </c>
      <c r="L1054" s="163" t="n">
        <v>1144</v>
      </c>
      <c r="M1054" s="164" t="n">
        <f aca="false">A1054</f>
        <v>926</v>
      </c>
      <c r="N1054" s="165" t="n">
        <v>1144</v>
      </c>
      <c r="O1054" s="166" t="n">
        <f aca="false">A1054</f>
        <v>926</v>
      </c>
      <c r="U1054" s="171"/>
    </row>
    <row r="1055" customFormat="false" ht="10.5" hidden="false" customHeight="false" outlineLevel="0" collapsed="false">
      <c r="A1055" s="172" t="n">
        <v>927</v>
      </c>
      <c r="B1055" s="173" t="n">
        <v>1145</v>
      </c>
      <c r="C1055" s="174" t="n">
        <f aca="false">ROUND($P$1*A1055,2)</f>
        <v>54761.04</v>
      </c>
      <c r="D1055" s="175" t="n">
        <f aca="false">TRUNC(C1055/12,2)</f>
        <v>4563.42</v>
      </c>
      <c r="E1055" s="176" t="n">
        <f aca="false">TRUNC(D1055*$P$3,2)</f>
        <v>506.53</v>
      </c>
      <c r="F1055" s="177" t="n">
        <f aca="false">TRUNC(IF(A1055&lt;=$A$270,$D$270*$P$5,D1055*$P$5),2)</f>
        <v>136.9</v>
      </c>
      <c r="G1055" s="178" t="n">
        <f aca="false">TRUNC(IF(A1055&lt;=$A$270,$D$270*$P$6,D1055*$P$6),2)</f>
        <v>45.63</v>
      </c>
      <c r="H1055" s="177" t="n">
        <f aca="false">TRUNC($P$9,2)</f>
        <v>2.29</v>
      </c>
      <c r="I1055" s="177" t="n">
        <f aca="false">TRUNC(IF(A1055&lt;$A$427,$D$427*$R$10+$P$10,IF(A1055&gt;$A$782,$D$782*$R$10+$P$10,D1055*$R$10+$P$10)),2)</f>
        <v>117.29</v>
      </c>
      <c r="J1055" s="174" t="n">
        <f aca="false">TRUNC(IF(A1055&lt;$A$427,($D$427*$R$11)+$P$11,IF(A1055&gt;$A$782,$D$782*$R$11+$P$11,D1055*$R$11+$P$11)),2)</f>
        <v>299.57</v>
      </c>
      <c r="K1055" s="176" t="n">
        <f aca="false">TRUNC(IF(A1055&lt;$A$427,$D$427*$R$12+$P$12,IF(A1055&gt;$A$782,$D$782*$R$12+$P$12,D1055*$R$12+$P$12)),2)</f>
        <v>217.82</v>
      </c>
      <c r="L1055" s="179" t="n">
        <v>1145</v>
      </c>
      <c r="M1055" s="180" t="n">
        <f aca="false">A1055</f>
        <v>927</v>
      </c>
      <c r="N1055" s="181" t="n">
        <v>1145</v>
      </c>
      <c r="O1055" s="182" t="n">
        <f aca="false">A1055</f>
        <v>927</v>
      </c>
      <c r="U1055" s="171"/>
    </row>
    <row r="1056" customFormat="false" ht="10.5" hidden="false" customHeight="false" outlineLevel="0" collapsed="false">
      <c r="A1056" s="156" t="n">
        <v>928</v>
      </c>
      <c r="B1056" s="157" t="n">
        <v>1146</v>
      </c>
      <c r="C1056" s="158" t="n">
        <f aca="false">ROUND($P$1*A1056,2)</f>
        <v>54820.12</v>
      </c>
      <c r="D1056" s="159" t="n">
        <f aca="false">TRUNC(C1056/12,2)</f>
        <v>4568.34</v>
      </c>
      <c r="E1056" s="160" t="n">
        <f aca="false">TRUNC(D1056*$P$3,2)</f>
        <v>507.08</v>
      </c>
      <c r="F1056" s="161" t="n">
        <f aca="false">TRUNC(IF(A1056&lt;=$A$270,$D$270*$P$5,D1056*$P$5),2)</f>
        <v>137.05</v>
      </c>
      <c r="G1056" s="162" t="n">
        <f aca="false">TRUNC(IF(A1056&lt;=$A$270,$D$270*$P$6,D1056*$P$6),2)</f>
        <v>45.68</v>
      </c>
      <c r="H1056" s="161" t="n">
        <f aca="false">TRUNC($P$9,2)</f>
        <v>2.29</v>
      </c>
      <c r="I1056" s="161" t="n">
        <f aca="false">TRUNC(IF(A1056&lt;$A$427,$D$427*$R$10+$P$10,IF(A1056&gt;$A$782,$D$782*$R$10+$P$10,D1056*$R$10+$P$10)),2)</f>
        <v>117.29</v>
      </c>
      <c r="J1056" s="158" t="n">
        <f aca="false">TRUNC(IF(A1056&lt;$A$427,($D$427*$R$11)+$P$11,IF(A1056&gt;$A$782,$D$782*$R$11+$P$11,D1056*$R$11+$P$11)),2)</f>
        <v>299.57</v>
      </c>
      <c r="K1056" s="160" t="n">
        <f aca="false">TRUNC(IF(A1056&lt;$A$427,$D$427*$R$12+$P$12,IF(A1056&gt;$A$782,$D$782*$R$12+$P$12,D1056*$R$12+$P$12)),2)</f>
        <v>217.82</v>
      </c>
      <c r="L1056" s="163" t="n">
        <v>1146</v>
      </c>
      <c r="M1056" s="164" t="n">
        <f aca="false">A1056</f>
        <v>928</v>
      </c>
      <c r="N1056" s="165" t="n">
        <v>1146</v>
      </c>
      <c r="O1056" s="166" t="n">
        <f aca="false">A1056</f>
        <v>928</v>
      </c>
      <c r="U1056" s="171"/>
    </row>
    <row r="1057" customFormat="false" ht="10.5" hidden="false" customHeight="false" outlineLevel="0" collapsed="false">
      <c r="A1057" s="172" t="n">
        <v>928</v>
      </c>
      <c r="B1057" s="173" t="n">
        <v>1147</v>
      </c>
      <c r="C1057" s="174" t="n">
        <f aca="false">ROUND($P$1*A1057,2)</f>
        <v>54820.12</v>
      </c>
      <c r="D1057" s="175" t="n">
        <f aca="false">TRUNC(C1057/12,2)</f>
        <v>4568.34</v>
      </c>
      <c r="E1057" s="176" t="n">
        <f aca="false">TRUNC(D1057*$P$3,2)</f>
        <v>507.08</v>
      </c>
      <c r="F1057" s="177" t="n">
        <f aca="false">TRUNC(IF(A1057&lt;=$A$270,$D$270*$P$5,D1057*$P$5),2)</f>
        <v>137.05</v>
      </c>
      <c r="G1057" s="178" t="n">
        <f aca="false">TRUNC(IF(A1057&lt;=$A$270,$D$270*$P$6,D1057*$P$6),2)</f>
        <v>45.68</v>
      </c>
      <c r="H1057" s="177" t="n">
        <f aca="false">TRUNC($P$9,2)</f>
        <v>2.29</v>
      </c>
      <c r="I1057" s="177" t="n">
        <f aca="false">TRUNC(IF(A1057&lt;$A$427,$D$427*$R$10+$P$10,IF(A1057&gt;$A$782,$D$782*$R$10+$P$10,D1057*$R$10+$P$10)),2)</f>
        <v>117.29</v>
      </c>
      <c r="J1057" s="174" t="n">
        <f aca="false">TRUNC(IF(A1057&lt;$A$427,($D$427*$R$11)+$P$11,IF(A1057&gt;$A$782,$D$782*$R$11+$P$11,D1057*$R$11+$P$11)),2)</f>
        <v>299.57</v>
      </c>
      <c r="K1057" s="176" t="n">
        <f aca="false">TRUNC(IF(A1057&lt;$A$427,$D$427*$R$12+$P$12,IF(A1057&gt;$A$782,$D$782*$R$12+$P$12,D1057*$R$12+$P$12)),2)</f>
        <v>217.82</v>
      </c>
      <c r="L1057" s="179" t="n">
        <v>1147</v>
      </c>
      <c r="M1057" s="180" t="n">
        <f aca="false">A1057</f>
        <v>928</v>
      </c>
      <c r="N1057" s="181" t="n">
        <v>1147</v>
      </c>
      <c r="O1057" s="182" t="n">
        <f aca="false">A1057</f>
        <v>928</v>
      </c>
      <c r="U1057" s="171"/>
    </row>
    <row r="1058" customFormat="false" ht="10.5" hidden="false" customHeight="false" outlineLevel="0" collapsed="false">
      <c r="A1058" s="156" t="n">
        <v>929</v>
      </c>
      <c r="B1058" s="157" t="n">
        <v>1148</v>
      </c>
      <c r="C1058" s="158" t="n">
        <f aca="false">ROUND($P$1*A1058,2)</f>
        <v>54879.19</v>
      </c>
      <c r="D1058" s="159" t="n">
        <f aca="false">TRUNC(C1058/12,2)</f>
        <v>4573.26</v>
      </c>
      <c r="E1058" s="160" t="n">
        <f aca="false">TRUNC(D1058*$P$3,2)</f>
        <v>507.63</v>
      </c>
      <c r="F1058" s="161" t="n">
        <f aca="false">TRUNC(IF(A1058&lt;=$A$270,$D$270*$P$5,D1058*$P$5),2)</f>
        <v>137.19</v>
      </c>
      <c r="G1058" s="162" t="n">
        <f aca="false">TRUNC(IF(A1058&lt;=$A$270,$D$270*$P$6,D1058*$P$6),2)</f>
        <v>45.73</v>
      </c>
      <c r="H1058" s="161" t="n">
        <f aca="false">TRUNC($P$9,2)</f>
        <v>2.29</v>
      </c>
      <c r="I1058" s="161" t="n">
        <f aca="false">TRUNC(IF(A1058&lt;$A$427,$D$427*$R$10+$P$10,IF(A1058&gt;$A$782,$D$782*$R$10+$P$10,D1058*$R$10+$P$10)),2)</f>
        <v>117.29</v>
      </c>
      <c r="J1058" s="158" t="n">
        <f aca="false">TRUNC(IF(A1058&lt;$A$427,($D$427*$R$11)+$P$11,IF(A1058&gt;$A$782,$D$782*$R$11+$P$11,D1058*$R$11+$P$11)),2)</f>
        <v>299.57</v>
      </c>
      <c r="K1058" s="160" t="n">
        <f aca="false">TRUNC(IF(A1058&lt;$A$427,$D$427*$R$12+$P$12,IF(A1058&gt;$A$782,$D$782*$R$12+$P$12,D1058*$R$12+$P$12)),2)</f>
        <v>217.82</v>
      </c>
      <c r="L1058" s="163" t="n">
        <v>1148</v>
      </c>
      <c r="M1058" s="164" t="n">
        <f aca="false">A1058</f>
        <v>929</v>
      </c>
      <c r="N1058" s="165" t="n">
        <v>1148</v>
      </c>
      <c r="O1058" s="166" t="n">
        <f aca="false">A1058</f>
        <v>929</v>
      </c>
      <c r="U1058" s="171"/>
    </row>
    <row r="1059" customFormat="false" ht="10.5" hidden="false" customHeight="false" outlineLevel="0" collapsed="false">
      <c r="A1059" s="172" t="n">
        <v>929</v>
      </c>
      <c r="B1059" s="173" t="n">
        <v>1149</v>
      </c>
      <c r="C1059" s="174" t="n">
        <f aca="false">ROUND($P$1*A1059,2)</f>
        <v>54879.19</v>
      </c>
      <c r="D1059" s="175" t="n">
        <f aca="false">TRUNC(C1059/12,2)</f>
        <v>4573.26</v>
      </c>
      <c r="E1059" s="176" t="n">
        <f aca="false">TRUNC(D1059*$P$3,2)</f>
        <v>507.63</v>
      </c>
      <c r="F1059" s="177" t="n">
        <f aca="false">TRUNC(IF(A1059&lt;=$A$270,$D$270*$P$5,D1059*$P$5),2)</f>
        <v>137.19</v>
      </c>
      <c r="G1059" s="178" t="n">
        <f aca="false">TRUNC(IF(A1059&lt;=$A$270,$D$270*$P$6,D1059*$P$6),2)</f>
        <v>45.73</v>
      </c>
      <c r="H1059" s="177" t="n">
        <f aca="false">TRUNC($P$9,2)</f>
        <v>2.29</v>
      </c>
      <c r="I1059" s="177" t="n">
        <f aca="false">TRUNC(IF(A1059&lt;$A$427,$D$427*$R$10+$P$10,IF(A1059&gt;$A$782,$D$782*$R$10+$P$10,D1059*$R$10+$P$10)),2)</f>
        <v>117.29</v>
      </c>
      <c r="J1059" s="174" t="n">
        <f aca="false">TRUNC(IF(A1059&lt;$A$427,($D$427*$R$11)+$P$11,IF(A1059&gt;$A$782,$D$782*$R$11+$P$11,D1059*$R$11+$P$11)),2)</f>
        <v>299.57</v>
      </c>
      <c r="K1059" s="176" t="n">
        <f aca="false">TRUNC(IF(A1059&lt;$A$427,$D$427*$R$12+$P$12,IF(A1059&gt;$A$782,$D$782*$R$12+$P$12,D1059*$R$12+$P$12)),2)</f>
        <v>217.82</v>
      </c>
      <c r="L1059" s="179" t="n">
        <v>1149</v>
      </c>
      <c r="M1059" s="180" t="n">
        <f aca="false">A1059</f>
        <v>929</v>
      </c>
      <c r="N1059" s="181" t="n">
        <v>1149</v>
      </c>
      <c r="O1059" s="182" t="n">
        <f aca="false">A1059</f>
        <v>929</v>
      </c>
      <c r="U1059" s="171"/>
    </row>
    <row r="1060" customFormat="false" ht="10.5" hidden="false" customHeight="false" outlineLevel="0" collapsed="false">
      <c r="A1060" s="156" t="n">
        <v>930</v>
      </c>
      <c r="B1060" s="157" t="n">
        <v>1150</v>
      </c>
      <c r="C1060" s="158" t="n">
        <f aca="false">ROUND($P$1*A1060,2)</f>
        <v>54938.26</v>
      </c>
      <c r="D1060" s="159" t="n">
        <f aca="false">TRUNC(C1060/12,2)</f>
        <v>4578.18</v>
      </c>
      <c r="E1060" s="160" t="n">
        <f aca="false">TRUNC(D1060*$P$3,2)</f>
        <v>508.17</v>
      </c>
      <c r="F1060" s="161" t="n">
        <f aca="false">TRUNC(IF(A1060&lt;=$A$270,$D$270*$P$5,D1060*$P$5),2)</f>
        <v>137.34</v>
      </c>
      <c r="G1060" s="162" t="n">
        <f aca="false">TRUNC(IF(A1060&lt;=$A$270,$D$270*$P$6,D1060*$P$6),2)</f>
        <v>45.78</v>
      </c>
      <c r="H1060" s="161" t="n">
        <f aca="false">TRUNC($P$9,2)</f>
        <v>2.29</v>
      </c>
      <c r="I1060" s="161" t="n">
        <f aca="false">TRUNC(IF(A1060&lt;$A$427,$D$427*$R$10+$P$10,IF(A1060&gt;$A$782,$D$782*$R$10+$P$10,D1060*$R$10+$P$10)),2)</f>
        <v>117.29</v>
      </c>
      <c r="J1060" s="158" t="n">
        <f aca="false">TRUNC(IF(A1060&lt;$A$427,($D$427*$R$11)+$P$11,IF(A1060&gt;$A$782,$D$782*$R$11+$P$11,D1060*$R$11+$P$11)),2)</f>
        <v>299.57</v>
      </c>
      <c r="K1060" s="160" t="n">
        <f aca="false">TRUNC(IF(A1060&lt;$A$427,$D$427*$R$12+$P$12,IF(A1060&gt;$A$782,$D$782*$R$12+$P$12,D1060*$R$12+$P$12)),2)</f>
        <v>217.82</v>
      </c>
      <c r="L1060" s="163" t="n">
        <v>1150</v>
      </c>
      <c r="M1060" s="164" t="n">
        <f aca="false">A1060</f>
        <v>930</v>
      </c>
      <c r="N1060" s="165" t="n">
        <v>1150</v>
      </c>
      <c r="O1060" s="166" t="n">
        <f aca="false">A1060</f>
        <v>930</v>
      </c>
      <c r="U1060" s="171"/>
    </row>
    <row r="1061" customFormat="false" ht="10.5" hidden="false" customHeight="false" outlineLevel="0" collapsed="false">
      <c r="A1061" s="172" t="n">
        <v>931</v>
      </c>
      <c r="B1061" s="173" t="n">
        <v>1151</v>
      </c>
      <c r="C1061" s="174" t="n">
        <f aca="false">ROUND($P$1*A1061,2)</f>
        <v>54997.34</v>
      </c>
      <c r="D1061" s="175" t="n">
        <f aca="false">TRUNC(C1061/12,2)</f>
        <v>4583.11</v>
      </c>
      <c r="E1061" s="176" t="n">
        <f aca="false">TRUNC(D1061*$P$3,2)</f>
        <v>508.72</v>
      </c>
      <c r="F1061" s="177" t="n">
        <f aca="false">TRUNC(IF(A1061&lt;=$A$270,$D$270*$P$5,D1061*$P$5),2)</f>
        <v>137.49</v>
      </c>
      <c r="G1061" s="178" t="n">
        <f aca="false">TRUNC(IF(A1061&lt;=$A$270,$D$270*$P$6,D1061*$P$6),2)</f>
        <v>45.83</v>
      </c>
      <c r="H1061" s="177" t="n">
        <f aca="false">TRUNC($P$9,2)</f>
        <v>2.29</v>
      </c>
      <c r="I1061" s="177" t="n">
        <f aca="false">TRUNC(IF(A1061&lt;$A$427,$D$427*$R$10+$P$10,IF(A1061&gt;$A$782,$D$782*$R$10+$P$10,D1061*$R$10+$P$10)),2)</f>
        <v>117.29</v>
      </c>
      <c r="J1061" s="174" t="n">
        <f aca="false">TRUNC(IF(A1061&lt;$A$427,($D$427*$R$11)+$P$11,IF(A1061&gt;$A$782,$D$782*$R$11+$P$11,D1061*$R$11+$P$11)),2)</f>
        <v>299.57</v>
      </c>
      <c r="K1061" s="176" t="n">
        <f aca="false">TRUNC(IF(A1061&lt;$A$427,$D$427*$R$12+$P$12,IF(A1061&gt;$A$782,$D$782*$R$12+$P$12,D1061*$R$12+$P$12)),2)</f>
        <v>217.82</v>
      </c>
      <c r="L1061" s="179" t="n">
        <v>1151</v>
      </c>
      <c r="M1061" s="180" t="n">
        <f aca="false">A1061</f>
        <v>931</v>
      </c>
      <c r="N1061" s="181" t="n">
        <v>1151</v>
      </c>
      <c r="O1061" s="182" t="n">
        <f aca="false">A1061</f>
        <v>931</v>
      </c>
      <c r="U1061" s="171"/>
    </row>
    <row r="1062" customFormat="false" ht="10.5" hidden="false" customHeight="false" outlineLevel="0" collapsed="false">
      <c r="A1062" s="156" t="n">
        <v>932</v>
      </c>
      <c r="B1062" s="157" t="n">
        <v>1152</v>
      </c>
      <c r="C1062" s="158" t="n">
        <f aca="false">ROUND($P$1*A1062,2)</f>
        <v>55056.41</v>
      </c>
      <c r="D1062" s="159" t="n">
        <f aca="false">TRUNC(C1062/12,2)</f>
        <v>4588.03</v>
      </c>
      <c r="E1062" s="160" t="n">
        <f aca="false">TRUNC(D1062*$P$3,2)</f>
        <v>509.27</v>
      </c>
      <c r="F1062" s="161" t="n">
        <f aca="false">TRUNC(IF(A1062&lt;=$A$270,$D$270*$P$5,D1062*$P$5),2)</f>
        <v>137.64</v>
      </c>
      <c r="G1062" s="162" t="n">
        <f aca="false">TRUNC(IF(A1062&lt;=$A$270,$D$270*$P$6,D1062*$P$6),2)</f>
        <v>45.88</v>
      </c>
      <c r="H1062" s="161" t="n">
        <f aca="false">TRUNC($P$9,2)</f>
        <v>2.29</v>
      </c>
      <c r="I1062" s="161" t="n">
        <f aca="false">TRUNC(IF(A1062&lt;$A$427,$D$427*$R$10+$P$10,IF(A1062&gt;$A$782,$D$782*$R$10+$P$10,D1062*$R$10+$P$10)),2)</f>
        <v>117.29</v>
      </c>
      <c r="J1062" s="158" t="n">
        <f aca="false">TRUNC(IF(A1062&lt;$A$427,($D$427*$R$11)+$P$11,IF(A1062&gt;$A$782,$D$782*$R$11+$P$11,D1062*$R$11+$P$11)),2)</f>
        <v>299.57</v>
      </c>
      <c r="K1062" s="160" t="n">
        <f aca="false">TRUNC(IF(A1062&lt;$A$427,$D$427*$R$12+$P$12,IF(A1062&gt;$A$782,$D$782*$R$12+$P$12,D1062*$R$12+$P$12)),2)</f>
        <v>217.82</v>
      </c>
      <c r="L1062" s="163" t="n">
        <v>1152</v>
      </c>
      <c r="M1062" s="164" t="n">
        <f aca="false">A1062</f>
        <v>932</v>
      </c>
      <c r="N1062" s="165" t="n">
        <v>1152</v>
      </c>
      <c r="O1062" s="166" t="n">
        <f aca="false">A1062</f>
        <v>932</v>
      </c>
      <c r="U1062" s="171"/>
    </row>
    <row r="1063" customFormat="false" ht="10.5" hidden="false" customHeight="false" outlineLevel="0" collapsed="false">
      <c r="A1063" s="172" t="n">
        <v>932</v>
      </c>
      <c r="B1063" s="173" t="n">
        <v>1153</v>
      </c>
      <c r="C1063" s="174" t="n">
        <f aca="false">ROUND($P$1*A1063,2)</f>
        <v>55056.41</v>
      </c>
      <c r="D1063" s="175" t="n">
        <f aca="false">TRUNC(C1063/12,2)</f>
        <v>4588.03</v>
      </c>
      <c r="E1063" s="176" t="n">
        <f aca="false">TRUNC(D1063*$P$3,2)</f>
        <v>509.27</v>
      </c>
      <c r="F1063" s="177" t="n">
        <f aca="false">TRUNC(IF(A1063&lt;=$A$270,$D$270*$P$5,D1063*$P$5),2)</f>
        <v>137.64</v>
      </c>
      <c r="G1063" s="178" t="n">
        <f aca="false">TRUNC(IF(A1063&lt;=$A$270,$D$270*$P$6,D1063*$P$6),2)</f>
        <v>45.88</v>
      </c>
      <c r="H1063" s="177" t="n">
        <f aca="false">TRUNC($P$9,2)</f>
        <v>2.29</v>
      </c>
      <c r="I1063" s="177" t="n">
        <f aca="false">TRUNC(IF(A1063&lt;$A$427,$D$427*$R$10+$P$10,IF(A1063&gt;$A$782,$D$782*$R$10+$P$10,D1063*$R$10+$P$10)),2)</f>
        <v>117.29</v>
      </c>
      <c r="J1063" s="174" t="n">
        <f aca="false">TRUNC(IF(A1063&lt;$A$427,($D$427*$R$11)+$P$11,IF(A1063&gt;$A$782,$D$782*$R$11+$P$11,D1063*$R$11+$P$11)),2)</f>
        <v>299.57</v>
      </c>
      <c r="K1063" s="176" t="n">
        <f aca="false">TRUNC(IF(A1063&lt;$A$427,$D$427*$R$12+$P$12,IF(A1063&gt;$A$782,$D$782*$R$12+$P$12,D1063*$R$12+$P$12)),2)</f>
        <v>217.82</v>
      </c>
      <c r="L1063" s="179" t="n">
        <v>1153</v>
      </c>
      <c r="M1063" s="180" t="n">
        <f aca="false">A1063</f>
        <v>932</v>
      </c>
      <c r="N1063" s="181" t="n">
        <v>1153</v>
      </c>
      <c r="O1063" s="182" t="n">
        <f aca="false">A1063</f>
        <v>932</v>
      </c>
      <c r="U1063" s="171"/>
    </row>
    <row r="1064" customFormat="false" ht="10.5" hidden="false" customHeight="false" outlineLevel="0" collapsed="false">
      <c r="A1064" s="156" t="n">
        <v>933</v>
      </c>
      <c r="B1064" s="157" t="n">
        <v>1154</v>
      </c>
      <c r="C1064" s="158" t="n">
        <f aca="false">ROUND($P$1*A1064,2)</f>
        <v>55115.48</v>
      </c>
      <c r="D1064" s="159" t="n">
        <f aca="false">TRUNC(C1064/12,2)</f>
        <v>4592.95</v>
      </c>
      <c r="E1064" s="160" t="n">
        <f aca="false">TRUNC(D1064*$P$3,2)</f>
        <v>509.81</v>
      </c>
      <c r="F1064" s="161" t="n">
        <f aca="false">TRUNC(IF(A1064&lt;=$A$270,$D$270*$P$5,D1064*$P$5),2)</f>
        <v>137.78</v>
      </c>
      <c r="G1064" s="162" t="n">
        <f aca="false">TRUNC(IF(A1064&lt;=$A$270,$D$270*$P$6,D1064*$P$6),2)</f>
        <v>45.92</v>
      </c>
      <c r="H1064" s="161" t="n">
        <f aca="false">TRUNC($P$9,2)</f>
        <v>2.29</v>
      </c>
      <c r="I1064" s="161" t="n">
        <f aca="false">TRUNC(IF(A1064&lt;$A$427,$D$427*$R$10+$P$10,IF(A1064&gt;$A$782,$D$782*$R$10+$P$10,D1064*$R$10+$P$10)),2)</f>
        <v>117.29</v>
      </c>
      <c r="J1064" s="158" t="n">
        <f aca="false">TRUNC(IF(A1064&lt;$A$427,($D$427*$R$11)+$P$11,IF(A1064&gt;$A$782,$D$782*$R$11+$P$11,D1064*$R$11+$P$11)),2)</f>
        <v>299.57</v>
      </c>
      <c r="K1064" s="160" t="n">
        <f aca="false">TRUNC(IF(A1064&lt;$A$427,$D$427*$R$12+$P$12,IF(A1064&gt;$A$782,$D$782*$R$12+$P$12,D1064*$R$12+$P$12)),2)</f>
        <v>217.82</v>
      </c>
      <c r="L1064" s="163" t="n">
        <v>1154</v>
      </c>
      <c r="M1064" s="164" t="n">
        <f aca="false">A1064</f>
        <v>933</v>
      </c>
      <c r="N1064" s="165" t="n">
        <v>1154</v>
      </c>
      <c r="O1064" s="166" t="n">
        <f aca="false">A1064</f>
        <v>933</v>
      </c>
      <c r="U1064" s="171"/>
    </row>
    <row r="1065" customFormat="false" ht="10.5" hidden="false" customHeight="false" outlineLevel="0" collapsed="false">
      <c r="A1065" s="172" t="n">
        <v>934</v>
      </c>
      <c r="B1065" s="173" t="n">
        <v>1155</v>
      </c>
      <c r="C1065" s="174" t="n">
        <f aca="false">ROUND($P$1*A1065,2)</f>
        <v>55174.56</v>
      </c>
      <c r="D1065" s="175" t="n">
        <f aca="false">TRUNC(C1065/12,2)</f>
        <v>4597.88</v>
      </c>
      <c r="E1065" s="176" t="n">
        <f aca="false">TRUNC(D1065*$P$3,2)</f>
        <v>510.36</v>
      </c>
      <c r="F1065" s="177" t="n">
        <f aca="false">TRUNC(IF(A1065&lt;=$A$270,$D$270*$P$5,D1065*$P$5),2)</f>
        <v>137.93</v>
      </c>
      <c r="G1065" s="178" t="n">
        <f aca="false">TRUNC(IF(A1065&lt;=$A$270,$D$270*$P$6,D1065*$P$6),2)</f>
        <v>45.97</v>
      </c>
      <c r="H1065" s="177" t="n">
        <f aca="false">TRUNC($P$9,2)</f>
        <v>2.29</v>
      </c>
      <c r="I1065" s="177" t="n">
        <f aca="false">TRUNC(IF(A1065&lt;$A$427,$D$427*$R$10+$P$10,IF(A1065&gt;$A$782,$D$782*$R$10+$P$10,D1065*$R$10+$P$10)),2)</f>
        <v>117.29</v>
      </c>
      <c r="J1065" s="174" t="n">
        <f aca="false">TRUNC(IF(A1065&lt;$A$427,($D$427*$R$11)+$P$11,IF(A1065&gt;$A$782,$D$782*$R$11+$P$11,D1065*$R$11+$P$11)),2)</f>
        <v>299.57</v>
      </c>
      <c r="K1065" s="176" t="n">
        <f aca="false">TRUNC(IF(A1065&lt;$A$427,$D$427*$R$12+$P$12,IF(A1065&gt;$A$782,$D$782*$R$12+$P$12,D1065*$R$12+$P$12)),2)</f>
        <v>217.82</v>
      </c>
      <c r="L1065" s="179" t="n">
        <v>1155</v>
      </c>
      <c r="M1065" s="180" t="n">
        <f aca="false">A1065</f>
        <v>934</v>
      </c>
      <c r="N1065" s="181" t="n">
        <v>1155</v>
      </c>
      <c r="O1065" s="182" t="n">
        <f aca="false">A1065</f>
        <v>934</v>
      </c>
      <c r="U1065" s="171"/>
    </row>
    <row r="1066" customFormat="false" ht="10.5" hidden="false" customHeight="false" outlineLevel="0" collapsed="false">
      <c r="A1066" s="156" t="n">
        <v>935</v>
      </c>
      <c r="B1066" s="157" t="n">
        <v>1156</v>
      </c>
      <c r="C1066" s="158" t="n">
        <f aca="false">ROUND($P$1*A1066,2)</f>
        <v>55233.63</v>
      </c>
      <c r="D1066" s="159" t="n">
        <f aca="false">TRUNC(C1066/12,2)</f>
        <v>4602.8</v>
      </c>
      <c r="E1066" s="160" t="n">
        <f aca="false">TRUNC(D1066*$P$3,2)</f>
        <v>510.91</v>
      </c>
      <c r="F1066" s="161" t="n">
        <f aca="false">TRUNC(IF(A1066&lt;=$A$270,$D$270*$P$5,D1066*$P$5),2)</f>
        <v>138.08</v>
      </c>
      <c r="G1066" s="162" t="n">
        <f aca="false">TRUNC(IF(A1066&lt;=$A$270,$D$270*$P$6,D1066*$P$6),2)</f>
        <v>46.02</v>
      </c>
      <c r="H1066" s="161" t="n">
        <f aca="false">TRUNC($P$9,2)</f>
        <v>2.29</v>
      </c>
      <c r="I1066" s="161" t="n">
        <f aca="false">TRUNC(IF(A1066&lt;$A$427,$D$427*$R$10+$P$10,IF(A1066&gt;$A$782,$D$782*$R$10+$P$10,D1066*$R$10+$P$10)),2)</f>
        <v>117.29</v>
      </c>
      <c r="J1066" s="158" t="n">
        <f aca="false">TRUNC(IF(A1066&lt;$A$427,($D$427*$R$11)+$P$11,IF(A1066&gt;$A$782,$D$782*$R$11+$P$11,D1066*$R$11+$P$11)),2)</f>
        <v>299.57</v>
      </c>
      <c r="K1066" s="160" t="n">
        <f aca="false">TRUNC(IF(A1066&lt;$A$427,$D$427*$R$12+$P$12,IF(A1066&gt;$A$782,$D$782*$R$12+$P$12,D1066*$R$12+$P$12)),2)</f>
        <v>217.82</v>
      </c>
      <c r="L1066" s="163" t="n">
        <v>1156</v>
      </c>
      <c r="M1066" s="164" t="n">
        <f aca="false">A1066</f>
        <v>935</v>
      </c>
      <c r="N1066" s="165" t="n">
        <v>1156</v>
      </c>
      <c r="O1066" s="166" t="n">
        <f aca="false">A1066</f>
        <v>935</v>
      </c>
      <c r="U1066" s="171"/>
    </row>
    <row r="1067" customFormat="false" ht="10.5" hidden="false" customHeight="false" outlineLevel="0" collapsed="false">
      <c r="A1067" s="172" t="n">
        <v>936</v>
      </c>
      <c r="B1067" s="173" t="n">
        <v>1157</v>
      </c>
      <c r="C1067" s="174" t="n">
        <f aca="false">ROUND($P$1*A1067,2)</f>
        <v>55292.7</v>
      </c>
      <c r="D1067" s="175" t="n">
        <f aca="false">TRUNC(C1067/12,2)</f>
        <v>4607.72</v>
      </c>
      <c r="E1067" s="176" t="n">
        <f aca="false">TRUNC(D1067*$P$3,2)</f>
        <v>511.45</v>
      </c>
      <c r="F1067" s="177" t="n">
        <f aca="false">TRUNC(IF(A1067&lt;=$A$270,$D$270*$P$5,D1067*$P$5),2)</f>
        <v>138.23</v>
      </c>
      <c r="G1067" s="178" t="n">
        <f aca="false">TRUNC(IF(A1067&lt;=$A$270,$D$270*$P$6,D1067*$P$6),2)</f>
        <v>46.07</v>
      </c>
      <c r="H1067" s="177" t="n">
        <f aca="false">TRUNC($P$9,2)</f>
        <v>2.29</v>
      </c>
      <c r="I1067" s="177" t="n">
        <f aca="false">TRUNC(IF(A1067&lt;$A$427,$D$427*$R$10+$P$10,IF(A1067&gt;$A$782,$D$782*$R$10+$P$10,D1067*$R$10+$P$10)),2)</f>
        <v>117.29</v>
      </c>
      <c r="J1067" s="174" t="n">
        <f aca="false">TRUNC(IF(A1067&lt;$A$427,($D$427*$R$11)+$P$11,IF(A1067&gt;$A$782,$D$782*$R$11+$P$11,D1067*$R$11+$P$11)),2)</f>
        <v>299.57</v>
      </c>
      <c r="K1067" s="176" t="n">
        <f aca="false">TRUNC(IF(A1067&lt;$A$427,$D$427*$R$12+$P$12,IF(A1067&gt;$A$782,$D$782*$R$12+$P$12,D1067*$R$12+$P$12)),2)</f>
        <v>217.82</v>
      </c>
      <c r="L1067" s="179" t="n">
        <v>1157</v>
      </c>
      <c r="M1067" s="180" t="n">
        <f aca="false">A1067</f>
        <v>936</v>
      </c>
      <c r="N1067" s="181" t="n">
        <v>1157</v>
      </c>
      <c r="O1067" s="182" t="n">
        <f aca="false">A1067</f>
        <v>936</v>
      </c>
      <c r="U1067" s="171"/>
    </row>
    <row r="1068" customFormat="false" ht="10.5" hidden="false" customHeight="false" outlineLevel="0" collapsed="false">
      <c r="A1068" s="156" t="n">
        <v>937</v>
      </c>
      <c r="B1068" s="157" t="n">
        <v>1158</v>
      </c>
      <c r="C1068" s="158" t="n">
        <f aca="false">ROUND($P$1*A1068,2)</f>
        <v>55351.78</v>
      </c>
      <c r="D1068" s="159" t="n">
        <f aca="false">TRUNC(C1068/12,2)</f>
        <v>4612.64</v>
      </c>
      <c r="E1068" s="160" t="n">
        <f aca="false">TRUNC(D1068*$P$3,2)</f>
        <v>512</v>
      </c>
      <c r="F1068" s="161" t="n">
        <f aca="false">TRUNC(IF(A1068&lt;=$A$270,$D$270*$P$5,D1068*$P$5),2)</f>
        <v>138.37</v>
      </c>
      <c r="G1068" s="162" t="n">
        <f aca="false">TRUNC(IF(A1068&lt;=$A$270,$D$270*$P$6,D1068*$P$6),2)</f>
        <v>46.12</v>
      </c>
      <c r="H1068" s="161" t="n">
        <f aca="false">TRUNC($P$9,2)</f>
        <v>2.29</v>
      </c>
      <c r="I1068" s="161" t="n">
        <f aca="false">TRUNC(IF(A1068&lt;$A$427,$D$427*$R$10+$P$10,IF(A1068&gt;$A$782,$D$782*$R$10+$P$10,D1068*$R$10+$P$10)),2)</f>
        <v>117.29</v>
      </c>
      <c r="J1068" s="158" t="n">
        <f aca="false">TRUNC(IF(A1068&lt;$A$427,($D$427*$R$11)+$P$11,IF(A1068&gt;$A$782,$D$782*$R$11+$P$11,D1068*$R$11+$P$11)),2)</f>
        <v>299.57</v>
      </c>
      <c r="K1068" s="160" t="n">
        <f aca="false">TRUNC(IF(A1068&lt;$A$427,$D$427*$R$12+$P$12,IF(A1068&gt;$A$782,$D$782*$R$12+$P$12,D1068*$R$12+$P$12)),2)</f>
        <v>217.82</v>
      </c>
      <c r="L1068" s="163" t="n">
        <v>1158</v>
      </c>
      <c r="M1068" s="164" t="n">
        <f aca="false">A1068</f>
        <v>937</v>
      </c>
      <c r="N1068" s="165" t="n">
        <v>1158</v>
      </c>
      <c r="O1068" s="166" t="n">
        <f aca="false">A1068</f>
        <v>937</v>
      </c>
      <c r="U1068" s="171"/>
    </row>
    <row r="1069" customFormat="false" ht="10.5" hidden="false" customHeight="false" outlineLevel="0" collapsed="false">
      <c r="A1069" s="172" t="n">
        <v>937</v>
      </c>
      <c r="B1069" s="173" t="n">
        <v>1159</v>
      </c>
      <c r="C1069" s="174" t="n">
        <f aca="false">ROUND($P$1*A1069,2)</f>
        <v>55351.78</v>
      </c>
      <c r="D1069" s="175" t="n">
        <f aca="false">TRUNC(C1069/12,2)</f>
        <v>4612.64</v>
      </c>
      <c r="E1069" s="176" t="n">
        <f aca="false">TRUNC(D1069*$P$3,2)</f>
        <v>512</v>
      </c>
      <c r="F1069" s="177" t="n">
        <f aca="false">TRUNC(IF(A1069&lt;=$A$270,$D$270*$P$5,D1069*$P$5),2)</f>
        <v>138.37</v>
      </c>
      <c r="G1069" s="178" t="n">
        <f aca="false">TRUNC(IF(A1069&lt;=$A$270,$D$270*$P$6,D1069*$P$6),2)</f>
        <v>46.12</v>
      </c>
      <c r="H1069" s="177" t="n">
        <f aca="false">TRUNC($P$9,2)</f>
        <v>2.29</v>
      </c>
      <c r="I1069" s="177" t="n">
        <f aca="false">TRUNC(IF(A1069&lt;$A$427,$D$427*$R$10+$P$10,IF(A1069&gt;$A$782,$D$782*$R$10+$P$10,D1069*$R$10+$P$10)),2)</f>
        <v>117.29</v>
      </c>
      <c r="J1069" s="174" t="n">
        <f aca="false">TRUNC(IF(A1069&lt;$A$427,($D$427*$R$11)+$P$11,IF(A1069&gt;$A$782,$D$782*$R$11+$P$11,D1069*$R$11+$P$11)),2)</f>
        <v>299.57</v>
      </c>
      <c r="K1069" s="176" t="n">
        <f aca="false">TRUNC(IF(A1069&lt;$A$427,$D$427*$R$12+$P$12,IF(A1069&gt;$A$782,$D$782*$R$12+$P$12,D1069*$R$12+$P$12)),2)</f>
        <v>217.82</v>
      </c>
      <c r="L1069" s="179" t="n">
        <v>1159</v>
      </c>
      <c r="M1069" s="180" t="n">
        <f aca="false">A1069</f>
        <v>937</v>
      </c>
      <c r="N1069" s="181" t="n">
        <v>1159</v>
      </c>
      <c r="O1069" s="182" t="n">
        <f aca="false">A1069</f>
        <v>937</v>
      </c>
      <c r="U1069" s="171"/>
    </row>
    <row r="1070" customFormat="false" ht="10.5" hidden="false" customHeight="false" outlineLevel="0" collapsed="false">
      <c r="A1070" s="156" t="n">
        <v>938</v>
      </c>
      <c r="B1070" s="157" t="n">
        <v>1160</v>
      </c>
      <c r="C1070" s="158" t="n">
        <f aca="false">ROUND($P$1*A1070,2)</f>
        <v>55410.85</v>
      </c>
      <c r="D1070" s="159" t="n">
        <f aca="false">TRUNC(C1070/12,2)</f>
        <v>4617.57</v>
      </c>
      <c r="E1070" s="160" t="n">
        <f aca="false">TRUNC(D1070*$P$3,2)</f>
        <v>512.55</v>
      </c>
      <c r="F1070" s="161" t="n">
        <f aca="false">TRUNC(IF(A1070&lt;=$A$270,$D$270*$P$5,D1070*$P$5),2)</f>
        <v>138.52</v>
      </c>
      <c r="G1070" s="162" t="n">
        <f aca="false">TRUNC(IF(A1070&lt;=$A$270,$D$270*$P$6,D1070*$P$6),2)</f>
        <v>46.17</v>
      </c>
      <c r="H1070" s="161" t="n">
        <f aca="false">TRUNC($P$9,2)</f>
        <v>2.29</v>
      </c>
      <c r="I1070" s="161" t="n">
        <f aca="false">TRUNC(IF(A1070&lt;$A$427,$D$427*$R$10+$P$10,IF(A1070&gt;$A$782,$D$782*$R$10+$P$10,D1070*$R$10+$P$10)),2)</f>
        <v>117.29</v>
      </c>
      <c r="J1070" s="158" t="n">
        <f aca="false">TRUNC(IF(A1070&lt;$A$427,($D$427*$R$11)+$P$11,IF(A1070&gt;$A$782,$D$782*$R$11+$P$11,D1070*$R$11+$P$11)),2)</f>
        <v>299.57</v>
      </c>
      <c r="K1070" s="160" t="n">
        <f aca="false">TRUNC(IF(A1070&lt;$A$427,$D$427*$R$12+$P$12,IF(A1070&gt;$A$782,$D$782*$R$12+$P$12,D1070*$R$12+$P$12)),2)</f>
        <v>217.82</v>
      </c>
      <c r="L1070" s="163" t="n">
        <v>1160</v>
      </c>
      <c r="M1070" s="164" t="n">
        <f aca="false">A1070</f>
        <v>938</v>
      </c>
      <c r="N1070" s="165" t="n">
        <v>1160</v>
      </c>
      <c r="O1070" s="166" t="n">
        <f aca="false">A1070</f>
        <v>938</v>
      </c>
      <c r="U1070" s="171"/>
    </row>
    <row r="1071" customFormat="false" ht="10.5" hidden="false" customHeight="false" outlineLevel="0" collapsed="false">
      <c r="A1071" s="172" t="n">
        <v>939</v>
      </c>
      <c r="B1071" s="173" t="n">
        <v>1161</v>
      </c>
      <c r="C1071" s="174" t="n">
        <f aca="false">ROUND($P$1*A1071,2)</f>
        <v>55469.92</v>
      </c>
      <c r="D1071" s="175" t="n">
        <f aca="false">TRUNC(C1071/12,2)</f>
        <v>4622.49</v>
      </c>
      <c r="E1071" s="176" t="n">
        <f aca="false">TRUNC(D1071*$P$3,2)</f>
        <v>513.09</v>
      </c>
      <c r="F1071" s="177" t="n">
        <f aca="false">TRUNC(IF(A1071&lt;=$A$270,$D$270*$P$5,D1071*$P$5),2)</f>
        <v>138.67</v>
      </c>
      <c r="G1071" s="178" t="n">
        <f aca="false">TRUNC(IF(A1071&lt;=$A$270,$D$270*$P$6,D1071*$P$6),2)</f>
        <v>46.22</v>
      </c>
      <c r="H1071" s="177" t="n">
        <f aca="false">TRUNC($P$9,2)</f>
        <v>2.29</v>
      </c>
      <c r="I1071" s="177" t="n">
        <f aca="false">TRUNC(IF(A1071&lt;$A$427,$D$427*$R$10+$P$10,IF(A1071&gt;$A$782,$D$782*$R$10+$P$10,D1071*$R$10+$P$10)),2)</f>
        <v>117.29</v>
      </c>
      <c r="J1071" s="174" t="n">
        <f aca="false">TRUNC(IF(A1071&lt;$A$427,($D$427*$R$11)+$P$11,IF(A1071&gt;$A$782,$D$782*$R$11+$P$11,D1071*$R$11+$P$11)),2)</f>
        <v>299.57</v>
      </c>
      <c r="K1071" s="176" t="n">
        <f aca="false">TRUNC(IF(A1071&lt;$A$427,$D$427*$R$12+$P$12,IF(A1071&gt;$A$782,$D$782*$R$12+$P$12,D1071*$R$12+$P$12)),2)</f>
        <v>217.82</v>
      </c>
      <c r="L1071" s="179" t="n">
        <v>1161</v>
      </c>
      <c r="M1071" s="164" t="n">
        <f aca="false">A1071</f>
        <v>939</v>
      </c>
      <c r="N1071" s="181" t="n">
        <v>1161</v>
      </c>
      <c r="O1071" s="182" t="n">
        <f aca="false">A1071</f>
        <v>939</v>
      </c>
      <c r="U1071" s="171"/>
    </row>
    <row r="1072" customFormat="false" ht="10.5" hidden="false" customHeight="false" outlineLevel="0" collapsed="false">
      <c r="A1072" s="156" t="n">
        <v>939</v>
      </c>
      <c r="B1072" s="157" t="n">
        <v>1162</v>
      </c>
      <c r="C1072" s="158" t="n">
        <f aca="false">ROUND($P$1*A1072,2)</f>
        <v>55469.92</v>
      </c>
      <c r="D1072" s="159" t="n">
        <f aca="false">TRUNC(C1072/12,2)</f>
        <v>4622.49</v>
      </c>
      <c r="E1072" s="160" t="n">
        <f aca="false">TRUNC(D1072*$P$3,2)</f>
        <v>513.09</v>
      </c>
      <c r="F1072" s="161" t="n">
        <f aca="false">TRUNC(IF(A1072&lt;=$A$270,$D$270*$P$5,D1072*$P$5),2)</f>
        <v>138.67</v>
      </c>
      <c r="G1072" s="162" t="n">
        <f aca="false">TRUNC(IF(A1072&lt;=$A$270,$D$270*$P$6,D1072*$P$6),2)</f>
        <v>46.22</v>
      </c>
      <c r="H1072" s="161" t="n">
        <f aca="false">TRUNC($P$9,2)</f>
        <v>2.29</v>
      </c>
      <c r="I1072" s="161" t="n">
        <f aca="false">TRUNC(IF(A1072&lt;$A$427,$D$427*$R$10+$P$10,IF(A1072&gt;$A$782,$D$782*$R$10+$P$10,D1072*$R$10+$P$10)),2)</f>
        <v>117.29</v>
      </c>
      <c r="J1072" s="158" t="n">
        <f aca="false">TRUNC(IF(A1072&lt;$A$427,($D$427*$R$11)+$P$11,IF(A1072&gt;$A$782,$D$782*$R$11+$P$11,D1072*$R$11+$P$11)),2)</f>
        <v>299.57</v>
      </c>
      <c r="K1072" s="160" t="n">
        <f aca="false">TRUNC(IF(A1072&lt;$A$427,$D$427*$R$12+$P$12,IF(A1072&gt;$A$782,$D$782*$R$12+$P$12,D1072*$R$12+$P$12)),2)</f>
        <v>217.82</v>
      </c>
      <c r="L1072" s="163" t="n">
        <v>1162</v>
      </c>
      <c r="M1072" s="180" t="n">
        <f aca="false">A1072</f>
        <v>939</v>
      </c>
      <c r="N1072" s="165" t="n">
        <v>1162</v>
      </c>
      <c r="O1072" s="166" t="n">
        <f aca="false">A1072</f>
        <v>939</v>
      </c>
      <c r="U1072" s="171"/>
    </row>
    <row r="1073" customFormat="false" ht="10.5" hidden="false" customHeight="false" outlineLevel="0" collapsed="false">
      <c r="A1073" s="172" t="n">
        <v>940</v>
      </c>
      <c r="B1073" s="173" t="n">
        <v>1163</v>
      </c>
      <c r="C1073" s="174" t="n">
        <f aca="false">ROUND($P$1*A1073,2)</f>
        <v>55529</v>
      </c>
      <c r="D1073" s="175" t="n">
        <f aca="false">TRUNC(C1073/12,2)</f>
        <v>4627.41</v>
      </c>
      <c r="E1073" s="176" t="n">
        <f aca="false">TRUNC(D1073*$P$3,2)</f>
        <v>513.64</v>
      </c>
      <c r="F1073" s="177" t="n">
        <f aca="false">TRUNC(IF(A1073&lt;=$A$270,$D$270*$P$5,D1073*$P$5),2)</f>
        <v>138.82</v>
      </c>
      <c r="G1073" s="178" t="n">
        <f aca="false">TRUNC(IF(A1073&lt;=$A$270,$D$270*$P$6,D1073*$P$6),2)</f>
        <v>46.27</v>
      </c>
      <c r="H1073" s="177" t="n">
        <f aca="false">TRUNC($P$9,2)</f>
        <v>2.29</v>
      </c>
      <c r="I1073" s="177" t="n">
        <f aca="false">TRUNC(IF(A1073&lt;$A$427,$D$427*$R$10+$P$10,IF(A1073&gt;$A$782,$D$782*$R$10+$P$10,D1073*$R$10+$P$10)),2)</f>
        <v>117.29</v>
      </c>
      <c r="J1073" s="174" t="n">
        <f aca="false">TRUNC(IF(A1073&lt;$A$427,($D$427*$R$11)+$P$11,IF(A1073&gt;$A$782,$D$782*$R$11+$P$11,D1073*$R$11+$P$11)),2)</f>
        <v>299.57</v>
      </c>
      <c r="K1073" s="176" t="n">
        <f aca="false">TRUNC(IF(A1073&lt;$A$427,$D$427*$R$12+$P$12,IF(A1073&gt;$A$782,$D$782*$R$12+$P$12,D1073*$R$12+$P$12)),2)</f>
        <v>217.82</v>
      </c>
      <c r="L1073" s="179" t="n">
        <v>1163</v>
      </c>
      <c r="M1073" s="164" t="n">
        <f aca="false">A1073</f>
        <v>940</v>
      </c>
      <c r="N1073" s="181" t="n">
        <v>1163</v>
      </c>
      <c r="O1073" s="182" t="n">
        <f aca="false">A1073</f>
        <v>940</v>
      </c>
      <c r="U1073" s="171"/>
    </row>
    <row r="1074" customFormat="false" ht="10.5" hidden="false" customHeight="false" outlineLevel="0" collapsed="false">
      <c r="A1074" s="156" t="n">
        <v>941</v>
      </c>
      <c r="B1074" s="157" t="n">
        <v>1164</v>
      </c>
      <c r="C1074" s="158" t="n">
        <f aca="false">ROUND($P$1*A1074,2)</f>
        <v>55588.07</v>
      </c>
      <c r="D1074" s="159" t="n">
        <f aca="false">TRUNC(C1074/12,2)</f>
        <v>4632.33</v>
      </c>
      <c r="E1074" s="160" t="n">
        <f aca="false">TRUNC(D1074*$P$3,2)</f>
        <v>514.18</v>
      </c>
      <c r="F1074" s="161" t="n">
        <f aca="false">TRUNC(IF(A1074&lt;=$A$270,$D$270*$P$5,D1074*$P$5),2)</f>
        <v>138.96</v>
      </c>
      <c r="G1074" s="162" t="n">
        <f aca="false">TRUNC(IF(A1074&lt;=$A$270,$D$270*$P$6,D1074*$P$6),2)</f>
        <v>46.32</v>
      </c>
      <c r="H1074" s="161" t="n">
        <f aca="false">TRUNC($P$9,2)</f>
        <v>2.29</v>
      </c>
      <c r="I1074" s="161" t="n">
        <f aca="false">TRUNC(IF(A1074&lt;$A$427,$D$427*$R$10+$P$10,IF(A1074&gt;$A$782,$D$782*$R$10+$P$10,D1074*$R$10+$P$10)),2)</f>
        <v>117.29</v>
      </c>
      <c r="J1074" s="158" t="n">
        <f aca="false">TRUNC(IF(A1074&lt;$A$427,($D$427*$R$11)+$P$11,IF(A1074&gt;$A$782,$D$782*$R$11+$P$11,D1074*$R$11+$P$11)),2)</f>
        <v>299.57</v>
      </c>
      <c r="K1074" s="160" t="n">
        <f aca="false">TRUNC(IF(A1074&lt;$A$427,$D$427*$R$12+$P$12,IF(A1074&gt;$A$782,$D$782*$R$12+$P$12,D1074*$R$12+$P$12)),2)</f>
        <v>217.82</v>
      </c>
      <c r="L1074" s="163" t="n">
        <v>1164</v>
      </c>
      <c r="M1074" s="180" t="n">
        <f aca="false">A1074</f>
        <v>941</v>
      </c>
      <c r="N1074" s="165" t="n">
        <v>1164</v>
      </c>
      <c r="O1074" s="166" t="n">
        <f aca="false">A1074</f>
        <v>941</v>
      </c>
      <c r="U1074" s="171"/>
    </row>
    <row r="1075" customFormat="false" ht="10.5" hidden="false" customHeight="false" outlineLevel="0" collapsed="false">
      <c r="A1075" s="172" t="n">
        <v>941</v>
      </c>
      <c r="B1075" s="173" t="n">
        <v>1165</v>
      </c>
      <c r="C1075" s="174" t="n">
        <f aca="false">ROUND($P$1*A1075,2)</f>
        <v>55588.07</v>
      </c>
      <c r="D1075" s="175" t="n">
        <f aca="false">TRUNC(C1075/12,2)</f>
        <v>4632.33</v>
      </c>
      <c r="E1075" s="176" t="n">
        <f aca="false">TRUNC(D1075*$P$3,2)</f>
        <v>514.18</v>
      </c>
      <c r="F1075" s="177" t="n">
        <f aca="false">TRUNC(IF(A1075&lt;=$A$270,$D$270*$P$5,D1075*$P$5),2)</f>
        <v>138.96</v>
      </c>
      <c r="G1075" s="178" t="n">
        <f aca="false">TRUNC(IF(A1075&lt;=$A$270,$D$270*$P$6,D1075*$P$6),2)</f>
        <v>46.32</v>
      </c>
      <c r="H1075" s="177" t="n">
        <f aca="false">TRUNC($P$9,2)</f>
        <v>2.29</v>
      </c>
      <c r="I1075" s="177" t="n">
        <f aca="false">TRUNC(IF(A1075&lt;$A$427,$D$427*$R$10+$P$10,IF(A1075&gt;$A$782,$D$782*$R$10+$P$10,D1075*$R$10+$P$10)),2)</f>
        <v>117.29</v>
      </c>
      <c r="J1075" s="174" t="n">
        <f aca="false">TRUNC(IF(A1075&lt;$A$427,($D$427*$R$11)+$P$11,IF(A1075&gt;$A$782,$D$782*$R$11+$P$11,D1075*$R$11+$P$11)),2)</f>
        <v>299.57</v>
      </c>
      <c r="K1075" s="176" t="n">
        <f aca="false">TRUNC(IF(A1075&lt;$A$427,$D$427*$R$12+$P$12,IF(A1075&gt;$A$782,$D$782*$R$12+$P$12,D1075*$R$12+$P$12)),2)</f>
        <v>217.82</v>
      </c>
      <c r="L1075" s="179" t="n">
        <v>1165</v>
      </c>
      <c r="M1075" s="164" t="n">
        <f aca="false">A1075</f>
        <v>941</v>
      </c>
      <c r="N1075" s="181" t="n">
        <v>1165</v>
      </c>
      <c r="O1075" s="182" t="n">
        <f aca="false">A1075</f>
        <v>941</v>
      </c>
      <c r="U1075" s="171"/>
    </row>
    <row r="1076" customFormat="false" ht="10.5" hidden="false" customHeight="false" outlineLevel="0" collapsed="false">
      <c r="A1076" s="156" t="n">
        <v>942</v>
      </c>
      <c r="B1076" s="157" t="n">
        <v>1166</v>
      </c>
      <c r="C1076" s="158" t="n">
        <f aca="false">ROUND($P$1*A1076,2)</f>
        <v>55647.14</v>
      </c>
      <c r="D1076" s="159" t="n">
        <f aca="false">TRUNC(C1076/12,2)</f>
        <v>4637.26</v>
      </c>
      <c r="E1076" s="160" t="n">
        <f aca="false">TRUNC(D1076*$P$3,2)</f>
        <v>514.73</v>
      </c>
      <c r="F1076" s="161" t="n">
        <f aca="false">TRUNC(IF(A1076&lt;=$A$270,$D$270*$P$5,D1076*$P$5),2)</f>
        <v>139.11</v>
      </c>
      <c r="G1076" s="162" t="n">
        <f aca="false">TRUNC(IF(A1076&lt;=$A$270,$D$270*$P$6,D1076*$P$6),2)</f>
        <v>46.37</v>
      </c>
      <c r="H1076" s="161" t="n">
        <f aca="false">TRUNC($P$9,2)</f>
        <v>2.29</v>
      </c>
      <c r="I1076" s="161" t="n">
        <f aca="false">TRUNC(IF(A1076&lt;$A$427,$D$427*$R$10+$P$10,IF(A1076&gt;$A$782,$D$782*$R$10+$P$10,D1076*$R$10+$P$10)),2)</f>
        <v>117.29</v>
      </c>
      <c r="J1076" s="158" t="n">
        <f aca="false">TRUNC(IF(A1076&lt;$A$427,($D$427*$R$11)+$P$11,IF(A1076&gt;$A$782,$D$782*$R$11+$P$11,D1076*$R$11+$P$11)),2)</f>
        <v>299.57</v>
      </c>
      <c r="K1076" s="160" t="n">
        <f aca="false">TRUNC(IF(A1076&lt;$A$427,$D$427*$R$12+$P$12,IF(A1076&gt;$A$782,$D$782*$R$12+$P$12,D1076*$R$12+$P$12)),2)</f>
        <v>217.82</v>
      </c>
      <c r="L1076" s="163" t="n">
        <v>1166</v>
      </c>
      <c r="M1076" s="180" t="n">
        <f aca="false">A1076</f>
        <v>942</v>
      </c>
      <c r="N1076" s="165" t="n">
        <v>1166</v>
      </c>
      <c r="O1076" s="166" t="n">
        <f aca="false">A1076</f>
        <v>942</v>
      </c>
      <c r="U1076" s="171"/>
    </row>
    <row r="1077" customFormat="false" ht="10.5" hidden="false" customHeight="false" outlineLevel="0" collapsed="false">
      <c r="A1077" s="172" t="n">
        <v>943</v>
      </c>
      <c r="B1077" s="173" t="n">
        <v>1167</v>
      </c>
      <c r="C1077" s="174" t="n">
        <f aca="false">ROUND($P$1*A1077,2)</f>
        <v>55706.22</v>
      </c>
      <c r="D1077" s="175" t="n">
        <f aca="false">TRUNC(C1077/12,2)</f>
        <v>4642.18</v>
      </c>
      <c r="E1077" s="176" t="n">
        <f aca="false">TRUNC(D1077*$P$3,2)</f>
        <v>515.28</v>
      </c>
      <c r="F1077" s="177" t="n">
        <f aca="false">TRUNC(IF(A1077&lt;=$A$270,$D$270*$P$5,D1077*$P$5),2)</f>
        <v>139.26</v>
      </c>
      <c r="G1077" s="178" t="n">
        <f aca="false">TRUNC(IF(A1077&lt;=$A$270,$D$270*$P$6,D1077*$P$6),2)</f>
        <v>46.42</v>
      </c>
      <c r="H1077" s="177" t="n">
        <f aca="false">TRUNC($P$9,2)</f>
        <v>2.29</v>
      </c>
      <c r="I1077" s="177" t="n">
        <f aca="false">TRUNC(IF(A1077&lt;$A$427,$D$427*$R$10+$P$10,IF(A1077&gt;$A$782,$D$782*$R$10+$P$10,D1077*$R$10+$P$10)),2)</f>
        <v>117.29</v>
      </c>
      <c r="J1077" s="174" t="n">
        <f aca="false">TRUNC(IF(A1077&lt;$A$427,($D$427*$R$11)+$P$11,IF(A1077&gt;$A$782,$D$782*$R$11+$P$11,D1077*$R$11+$P$11)),2)</f>
        <v>299.57</v>
      </c>
      <c r="K1077" s="176" t="n">
        <f aca="false">TRUNC(IF(A1077&lt;$A$427,$D$427*$R$12+$P$12,IF(A1077&gt;$A$782,$D$782*$R$12+$P$12,D1077*$R$12+$P$12)),2)</f>
        <v>217.82</v>
      </c>
      <c r="L1077" s="179" t="n">
        <v>1167</v>
      </c>
      <c r="M1077" s="164" t="n">
        <f aca="false">A1077</f>
        <v>943</v>
      </c>
      <c r="N1077" s="181" t="n">
        <v>1167</v>
      </c>
      <c r="O1077" s="182" t="n">
        <f aca="false">A1077</f>
        <v>943</v>
      </c>
      <c r="U1077" s="171"/>
    </row>
    <row r="1078" customFormat="false" ht="10.5" hidden="false" customHeight="false" outlineLevel="0" collapsed="false">
      <c r="A1078" s="156" t="n">
        <v>943</v>
      </c>
      <c r="B1078" s="157" t="n">
        <v>1168</v>
      </c>
      <c r="C1078" s="158" t="n">
        <f aca="false">ROUND($P$1*A1078,2)</f>
        <v>55706.22</v>
      </c>
      <c r="D1078" s="159" t="n">
        <f aca="false">TRUNC(C1078/12,2)</f>
        <v>4642.18</v>
      </c>
      <c r="E1078" s="160" t="n">
        <f aca="false">TRUNC(D1078*$P$3,2)</f>
        <v>515.28</v>
      </c>
      <c r="F1078" s="161" t="n">
        <f aca="false">TRUNC(IF(A1078&lt;=$A$270,$D$270*$P$5,D1078*$P$5),2)</f>
        <v>139.26</v>
      </c>
      <c r="G1078" s="162" t="n">
        <f aca="false">TRUNC(IF(A1078&lt;=$A$270,$D$270*$P$6,D1078*$P$6),2)</f>
        <v>46.42</v>
      </c>
      <c r="H1078" s="161" t="n">
        <f aca="false">TRUNC($P$9,2)</f>
        <v>2.29</v>
      </c>
      <c r="I1078" s="161" t="n">
        <f aca="false">TRUNC(IF(A1078&lt;$A$427,$D$427*$R$10+$P$10,IF(A1078&gt;$A$782,$D$782*$R$10+$P$10,D1078*$R$10+$P$10)),2)</f>
        <v>117.29</v>
      </c>
      <c r="J1078" s="158" t="n">
        <f aca="false">TRUNC(IF(A1078&lt;$A$427,($D$427*$R$11)+$P$11,IF(A1078&gt;$A$782,$D$782*$R$11+$P$11,D1078*$R$11+$P$11)),2)</f>
        <v>299.57</v>
      </c>
      <c r="K1078" s="160" t="n">
        <f aca="false">TRUNC(IF(A1078&lt;$A$427,$D$427*$R$12+$P$12,IF(A1078&gt;$A$782,$D$782*$R$12+$P$12,D1078*$R$12+$P$12)),2)</f>
        <v>217.82</v>
      </c>
      <c r="L1078" s="163" t="n">
        <v>1168</v>
      </c>
      <c r="M1078" s="180" t="n">
        <f aca="false">A1078</f>
        <v>943</v>
      </c>
      <c r="N1078" s="165" t="n">
        <v>1168</v>
      </c>
      <c r="O1078" s="166" t="n">
        <f aca="false">A1078</f>
        <v>943</v>
      </c>
      <c r="U1078" s="171"/>
    </row>
    <row r="1079" customFormat="false" ht="10.5" hidden="false" customHeight="false" outlineLevel="0" collapsed="false">
      <c r="A1079" s="172" t="n">
        <v>944</v>
      </c>
      <c r="B1079" s="173" t="n">
        <v>1169</v>
      </c>
      <c r="C1079" s="174" t="n">
        <f aca="false">ROUND($P$1*A1079,2)</f>
        <v>55765.29</v>
      </c>
      <c r="D1079" s="175" t="n">
        <f aca="false">TRUNC(C1079/12,2)</f>
        <v>4647.1</v>
      </c>
      <c r="E1079" s="176" t="n">
        <f aca="false">TRUNC(D1079*$P$3,2)</f>
        <v>515.82</v>
      </c>
      <c r="F1079" s="177" t="n">
        <f aca="false">TRUNC(IF(A1079&lt;=$A$270,$D$270*$P$5,D1079*$P$5),2)</f>
        <v>139.41</v>
      </c>
      <c r="G1079" s="178" t="n">
        <f aca="false">TRUNC(IF(A1079&lt;=$A$270,$D$270*$P$6,D1079*$P$6),2)</f>
        <v>46.47</v>
      </c>
      <c r="H1079" s="177" t="n">
        <f aca="false">TRUNC($P$9,2)</f>
        <v>2.29</v>
      </c>
      <c r="I1079" s="177" t="n">
        <f aca="false">TRUNC(IF(A1079&lt;$A$427,$D$427*$R$10+$P$10,IF(A1079&gt;$A$782,$D$782*$R$10+$P$10,D1079*$R$10+$P$10)),2)</f>
        <v>117.29</v>
      </c>
      <c r="J1079" s="174" t="n">
        <f aca="false">TRUNC(IF(A1079&lt;$A$427,($D$427*$R$11)+$P$11,IF(A1079&gt;$A$782,$D$782*$R$11+$P$11,D1079*$R$11+$P$11)),2)</f>
        <v>299.57</v>
      </c>
      <c r="K1079" s="176" t="n">
        <f aca="false">TRUNC(IF(A1079&lt;$A$427,$D$427*$R$12+$P$12,IF(A1079&gt;$A$782,$D$782*$R$12+$P$12,D1079*$R$12+$P$12)),2)</f>
        <v>217.82</v>
      </c>
      <c r="L1079" s="179" t="n">
        <v>1169</v>
      </c>
      <c r="M1079" s="164" t="n">
        <f aca="false">A1079</f>
        <v>944</v>
      </c>
      <c r="N1079" s="181" t="n">
        <v>1169</v>
      </c>
      <c r="O1079" s="182" t="n">
        <f aca="false">A1079</f>
        <v>944</v>
      </c>
      <c r="U1079" s="171"/>
    </row>
    <row r="1080" customFormat="false" ht="10.5" hidden="false" customHeight="false" outlineLevel="0" collapsed="false">
      <c r="A1080" s="156" t="n">
        <v>945</v>
      </c>
      <c r="B1080" s="157" t="n">
        <v>1170</v>
      </c>
      <c r="C1080" s="158" t="n">
        <f aca="false">ROUND($P$1*A1080,2)</f>
        <v>55824.36</v>
      </c>
      <c r="D1080" s="159" t="n">
        <f aca="false">TRUNC(C1080/12,2)</f>
        <v>4652.03</v>
      </c>
      <c r="E1080" s="160" t="n">
        <f aca="false">TRUNC(D1080*$P$3,2)</f>
        <v>516.37</v>
      </c>
      <c r="F1080" s="161" t="n">
        <f aca="false">TRUNC(IF(A1080&lt;=$A$270,$D$270*$P$5,D1080*$P$5),2)</f>
        <v>139.56</v>
      </c>
      <c r="G1080" s="162" t="n">
        <f aca="false">TRUNC(IF(A1080&lt;=$A$270,$D$270*$P$6,D1080*$P$6),2)</f>
        <v>46.52</v>
      </c>
      <c r="H1080" s="161" t="n">
        <f aca="false">TRUNC($P$9,2)</f>
        <v>2.29</v>
      </c>
      <c r="I1080" s="161" t="n">
        <f aca="false">TRUNC(IF(A1080&lt;$A$427,$D$427*$R$10+$P$10,IF(A1080&gt;$A$782,$D$782*$R$10+$P$10,D1080*$R$10+$P$10)),2)</f>
        <v>117.29</v>
      </c>
      <c r="J1080" s="158" t="n">
        <f aca="false">TRUNC(IF(A1080&lt;$A$427,($D$427*$R$11)+$P$11,IF(A1080&gt;$A$782,$D$782*$R$11+$P$11,D1080*$R$11+$P$11)),2)</f>
        <v>299.57</v>
      </c>
      <c r="K1080" s="160" t="n">
        <f aca="false">TRUNC(IF(A1080&lt;$A$427,$D$427*$R$12+$P$12,IF(A1080&gt;$A$782,$D$782*$R$12+$P$12,D1080*$R$12+$P$12)),2)</f>
        <v>217.82</v>
      </c>
      <c r="L1080" s="163" t="n">
        <v>1170</v>
      </c>
      <c r="M1080" s="180" t="n">
        <f aca="false">A1080</f>
        <v>945</v>
      </c>
      <c r="N1080" s="165" t="n">
        <v>1170</v>
      </c>
      <c r="O1080" s="166" t="n">
        <f aca="false">A1080</f>
        <v>945</v>
      </c>
      <c r="U1080" s="171"/>
    </row>
    <row r="1081" customFormat="false" ht="10.5" hidden="false" customHeight="false" outlineLevel="0" collapsed="false">
      <c r="A1081" s="172" t="n">
        <v>945</v>
      </c>
      <c r="B1081" s="173" t="n">
        <v>1171</v>
      </c>
      <c r="C1081" s="174" t="n">
        <f aca="false">ROUND($P$1*A1081,2)</f>
        <v>55824.36</v>
      </c>
      <c r="D1081" s="175" t="n">
        <f aca="false">TRUNC(C1081/12,2)</f>
        <v>4652.03</v>
      </c>
      <c r="E1081" s="176" t="n">
        <f aca="false">TRUNC(D1081*$P$3,2)</f>
        <v>516.37</v>
      </c>
      <c r="F1081" s="177" t="n">
        <f aca="false">TRUNC(IF(A1081&lt;=$A$270,$D$270*$P$5,D1081*$P$5),2)</f>
        <v>139.56</v>
      </c>
      <c r="G1081" s="178" t="n">
        <f aca="false">TRUNC(IF(A1081&lt;=$A$270,$D$270*$P$6,D1081*$P$6),2)</f>
        <v>46.52</v>
      </c>
      <c r="H1081" s="177" t="n">
        <f aca="false">TRUNC($P$9,2)</f>
        <v>2.29</v>
      </c>
      <c r="I1081" s="177" t="n">
        <f aca="false">TRUNC(IF(A1081&lt;$A$427,$D$427*$R$10+$P$10,IF(A1081&gt;$A$782,$D$782*$R$10+$P$10,D1081*$R$10+$P$10)),2)</f>
        <v>117.29</v>
      </c>
      <c r="J1081" s="174" t="n">
        <f aca="false">TRUNC(IF(A1081&lt;$A$427,($D$427*$R$11)+$P$11,IF(A1081&gt;$A$782,$D$782*$R$11+$P$11,D1081*$R$11+$P$11)),2)</f>
        <v>299.57</v>
      </c>
      <c r="K1081" s="176" t="n">
        <f aca="false">TRUNC(IF(A1081&lt;$A$427,$D$427*$R$12+$P$12,IF(A1081&gt;$A$782,$D$782*$R$12+$P$12,D1081*$R$12+$P$12)),2)</f>
        <v>217.82</v>
      </c>
      <c r="L1081" s="179" t="n">
        <v>1171</v>
      </c>
      <c r="M1081" s="164" t="n">
        <f aca="false">A1081</f>
        <v>945</v>
      </c>
      <c r="N1081" s="181" t="n">
        <v>1171</v>
      </c>
      <c r="O1081" s="182" t="n">
        <f aca="false">A1081</f>
        <v>945</v>
      </c>
      <c r="U1081" s="171"/>
    </row>
    <row r="1082" customFormat="false" ht="10.5" hidden="false" customHeight="false" outlineLevel="0" collapsed="false">
      <c r="A1082" s="156" t="n">
        <v>946</v>
      </c>
      <c r="B1082" s="157" t="n">
        <v>1172</v>
      </c>
      <c r="C1082" s="158" t="n">
        <f aca="false">ROUND($P$1*A1082,2)</f>
        <v>55883.44</v>
      </c>
      <c r="D1082" s="159" t="n">
        <f aca="false">TRUNC(C1082/12,2)</f>
        <v>4656.95</v>
      </c>
      <c r="E1082" s="160" t="n">
        <f aca="false">TRUNC(D1082*$P$3,2)</f>
        <v>516.92</v>
      </c>
      <c r="F1082" s="161" t="n">
        <f aca="false">TRUNC(IF(A1082&lt;=$A$270,$D$270*$P$5,D1082*$P$5),2)</f>
        <v>139.7</v>
      </c>
      <c r="G1082" s="162" t="n">
        <f aca="false">TRUNC(IF(A1082&lt;=$A$270,$D$270*$P$6,D1082*$P$6),2)</f>
        <v>46.56</v>
      </c>
      <c r="H1082" s="161" t="n">
        <f aca="false">TRUNC($P$9,2)</f>
        <v>2.29</v>
      </c>
      <c r="I1082" s="161" t="n">
        <f aca="false">TRUNC(IF(A1082&lt;$A$427,$D$427*$R$10+$P$10,IF(A1082&gt;$A$782,$D$782*$R$10+$P$10,D1082*$R$10+$P$10)),2)</f>
        <v>117.29</v>
      </c>
      <c r="J1082" s="158" t="n">
        <f aca="false">TRUNC(IF(A1082&lt;$A$427,($D$427*$R$11)+$P$11,IF(A1082&gt;$A$782,$D$782*$R$11+$P$11,D1082*$R$11+$P$11)),2)</f>
        <v>299.57</v>
      </c>
      <c r="K1082" s="160" t="n">
        <f aca="false">TRUNC(IF(A1082&lt;$A$427,$D$427*$R$12+$P$12,IF(A1082&gt;$A$782,$D$782*$R$12+$P$12,D1082*$R$12+$P$12)),2)</f>
        <v>217.82</v>
      </c>
      <c r="L1082" s="163" t="n">
        <v>1172</v>
      </c>
      <c r="M1082" s="180" t="n">
        <f aca="false">A1082</f>
        <v>946</v>
      </c>
      <c r="N1082" s="165" t="n">
        <v>1172</v>
      </c>
      <c r="O1082" s="166" t="n">
        <f aca="false">A1082</f>
        <v>946</v>
      </c>
      <c r="U1082" s="171"/>
    </row>
    <row r="1083" customFormat="false" ht="10.5" hidden="false" customHeight="false" outlineLevel="0" collapsed="false">
      <c r="A1083" s="172" t="n">
        <v>947</v>
      </c>
      <c r="B1083" s="173" t="n">
        <v>1173</v>
      </c>
      <c r="C1083" s="174" t="n">
        <f aca="false">ROUND($P$1*A1083,2)</f>
        <v>55942.51</v>
      </c>
      <c r="D1083" s="175" t="n">
        <f aca="false">TRUNC(C1083/12,2)</f>
        <v>4661.87</v>
      </c>
      <c r="E1083" s="176" t="n">
        <f aca="false">TRUNC(D1083*$P$3,2)</f>
        <v>517.46</v>
      </c>
      <c r="F1083" s="177" t="n">
        <f aca="false">TRUNC(IF(A1083&lt;=$A$270,$D$270*$P$5,D1083*$P$5),2)</f>
        <v>139.85</v>
      </c>
      <c r="G1083" s="178" t="n">
        <f aca="false">TRUNC(IF(A1083&lt;=$A$270,$D$270*$P$6,D1083*$P$6),2)</f>
        <v>46.61</v>
      </c>
      <c r="H1083" s="177" t="n">
        <f aca="false">TRUNC($P$9,2)</f>
        <v>2.29</v>
      </c>
      <c r="I1083" s="177" t="n">
        <f aca="false">TRUNC(IF(A1083&lt;$A$427,$D$427*$R$10+$P$10,IF(A1083&gt;$A$782,$D$782*$R$10+$P$10,D1083*$R$10+$P$10)),2)</f>
        <v>117.29</v>
      </c>
      <c r="J1083" s="174" t="n">
        <f aca="false">TRUNC(IF(A1083&lt;$A$427,($D$427*$R$11)+$P$11,IF(A1083&gt;$A$782,$D$782*$R$11+$P$11,D1083*$R$11+$P$11)),2)</f>
        <v>299.57</v>
      </c>
      <c r="K1083" s="176" t="n">
        <f aca="false">TRUNC(IF(A1083&lt;$A$427,$D$427*$R$12+$P$12,IF(A1083&gt;$A$782,$D$782*$R$12+$P$12,D1083*$R$12+$P$12)),2)</f>
        <v>217.82</v>
      </c>
      <c r="L1083" s="179" t="n">
        <v>1173</v>
      </c>
      <c r="M1083" s="164" t="n">
        <f aca="false">A1083</f>
        <v>947</v>
      </c>
      <c r="N1083" s="181" t="n">
        <v>1173</v>
      </c>
      <c r="O1083" s="182" t="n">
        <f aca="false">A1083</f>
        <v>947</v>
      </c>
      <c r="U1083" s="171"/>
    </row>
    <row r="1084" customFormat="false" ht="10.5" hidden="false" customHeight="false" outlineLevel="0" collapsed="false">
      <c r="A1084" s="156" t="n">
        <v>947</v>
      </c>
      <c r="B1084" s="157" t="n">
        <v>1174</v>
      </c>
      <c r="C1084" s="158" t="n">
        <f aca="false">ROUND($P$1*A1084,2)</f>
        <v>55942.51</v>
      </c>
      <c r="D1084" s="159" t="n">
        <f aca="false">TRUNC(C1084/12,2)</f>
        <v>4661.87</v>
      </c>
      <c r="E1084" s="160" t="n">
        <f aca="false">TRUNC(D1084*$P$3,2)</f>
        <v>517.46</v>
      </c>
      <c r="F1084" s="161" t="n">
        <f aca="false">TRUNC(IF(A1084&lt;=$A$270,$D$270*$P$5,D1084*$P$5),2)</f>
        <v>139.85</v>
      </c>
      <c r="G1084" s="162" t="n">
        <f aca="false">TRUNC(IF(A1084&lt;=$A$270,$D$270*$P$6,D1084*$P$6),2)</f>
        <v>46.61</v>
      </c>
      <c r="H1084" s="161" t="n">
        <f aca="false">TRUNC($P$9,2)</f>
        <v>2.29</v>
      </c>
      <c r="I1084" s="161" t="n">
        <f aca="false">TRUNC(IF(A1084&lt;$A$427,$D$427*$R$10+$P$10,IF(A1084&gt;$A$782,$D$782*$R$10+$P$10,D1084*$R$10+$P$10)),2)</f>
        <v>117.29</v>
      </c>
      <c r="J1084" s="158" t="n">
        <f aca="false">TRUNC(IF(A1084&lt;$A$427,($D$427*$R$11)+$P$11,IF(A1084&gt;$A$782,$D$782*$R$11+$P$11,D1084*$R$11+$P$11)),2)</f>
        <v>299.57</v>
      </c>
      <c r="K1084" s="160" t="n">
        <f aca="false">TRUNC(IF(A1084&lt;$A$427,$D$427*$R$12+$P$12,IF(A1084&gt;$A$782,$D$782*$R$12+$P$12,D1084*$R$12+$P$12)),2)</f>
        <v>217.82</v>
      </c>
      <c r="L1084" s="163" t="n">
        <v>1174</v>
      </c>
      <c r="M1084" s="180" t="n">
        <f aca="false">A1084</f>
        <v>947</v>
      </c>
      <c r="N1084" s="165" t="n">
        <v>1174</v>
      </c>
      <c r="O1084" s="166" t="n">
        <f aca="false">A1084</f>
        <v>947</v>
      </c>
      <c r="U1084" s="171"/>
    </row>
    <row r="1085" customFormat="false" ht="10.5" hidden="false" customHeight="false" outlineLevel="0" collapsed="false">
      <c r="A1085" s="172" t="n">
        <v>948</v>
      </c>
      <c r="B1085" s="173" t="n">
        <v>1175</v>
      </c>
      <c r="C1085" s="174" t="n">
        <f aca="false">ROUND($P$1*A1085,2)</f>
        <v>56001.58</v>
      </c>
      <c r="D1085" s="175" t="n">
        <f aca="false">TRUNC(C1085/12,2)</f>
        <v>4666.79</v>
      </c>
      <c r="E1085" s="176" t="n">
        <f aca="false">TRUNC(D1085*$P$3,2)</f>
        <v>518.01</v>
      </c>
      <c r="F1085" s="177" t="n">
        <f aca="false">TRUNC(IF(A1085&lt;=$A$270,$D$270*$P$5,D1085*$P$5),2)</f>
        <v>140</v>
      </c>
      <c r="G1085" s="178" t="n">
        <f aca="false">TRUNC(IF(A1085&lt;=$A$270,$D$270*$P$6,D1085*$P$6),2)</f>
        <v>46.66</v>
      </c>
      <c r="H1085" s="177" t="n">
        <f aca="false">TRUNC($P$9,2)</f>
        <v>2.29</v>
      </c>
      <c r="I1085" s="177" t="n">
        <f aca="false">TRUNC(IF(A1085&lt;$A$427,$D$427*$R$10+$P$10,IF(A1085&gt;$A$782,$D$782*$R$10+$P$10,D1085*$R$10+$P$10)),2)</f>
        <v>117.29</v>
      </c>
      <c r="J1085" s="174" t="n">
        <f aca="false">TRUNC(IF(A1085&lt;$A$427,($D$427*$R$11)+$P$11,IF(A1085&gt;$A$782,$D$782*$R$11+$P$11,D1085*$R$11+$P$11)),2)</f>
        <v>299.57</v>
      </c>
      <c r="K1085" s="176" t="n">
        <f aca="false">TRUNC(IF(A1085&lt;$A$427,$D$427*$R$12+$P$12,IF(A1085&gt;$A$782,$D$782*$R$12+$P$12,D1085*$R$12+$P$12)),2)</f>
        <v>217.82</v>
      </c>
      <c r="L1085" s="179" t="n">
        <v>1175</v>
      </c>
      <c r="M1085" s="164" t="n">
        <f aca="false">A1085</f>
        <v>948</v>
      </c>
      <c r="N1085" s="181" t="n">
        <v>1175</v>
      </c>
      <c r="O1085" s="182" t="n">
        <f aca="false">A1085</f>
        <v>948</v>
      </c>
      <c r="U1085" s="171"/>
    </row>
    <row r="1086" customFormat="false" ht="10.5" hidden="false" customHeight="false" outlineLevel="0" collapsed="false">
      <c r="A1086" s="156" t="n">
        <v>949</v>
      </c>
      <c r="B1086" s="157" t="n">
        <v>1176</v>
      </c>
      <c r="C1086" s="158" t="n">
        <f aca="false">ROUND($P$1*A1086,2)</f>
        <v>56060.66</v>
      </c>
      <c r="D1086" s="159" t="n">
        <f aca="false">TRUNC(C1086/12,2)</f>
        <v>4671.72</v>
      </c>
      <c r="E1086" s="160" t="n">
        <f aca="false">TRUNC(D1086*$P$3,2)</f>
        <v>518.56</v>
      </c>
      <c r="F1086" s="161" t="n">
        <f aca="false">TRUNC(IF(A1086&lt;=$A$270,$D$270*$P$5,D1086*$P$5),2)</f>
        <v>140.15</v>
      </c>
      <c r="G1086" s="162" t="n">
        <f aca="false">TRUNC(IF(A1086&lt;=$A$270,$D$270*$P$6,D1086*$P$6),2)</f>
        <v>46.71</v>
      </c>
      <c r="H1086" s="161" t="n">
        <f aca="false">TRUNC($P$9,2)</f>
        <v>2.29</v>
      </c>
      <c r="I1086" s="161" t="n">
        <f aca="false">TRUNC(IF(A1086&lt;$A$427,$D$427*$R$10+$P$10,IF(A1086&gt;$A$782,$D$782*$R$10+$P$10,D1086*$R$10+$P$10)),2)</f>
        <v>117.29</v>
      </c>
      <c r="J1086" s="158" t="n">
        <f aca="false">TRUNC(IF(A1086&lt;$A$427,($D$427*$R$11)+$P$11,IF(A1086&gt;$A$782,$D$782*$R$11+$P$11,D1086*$R$11+$P$11)),2)</f>
        <v>299.57</v>
      </c>
      <c r="K1086" s="160" t="n">
        <f aca="false">TRUNC(IF(A1086&lt;$A$427,$D$427*$R$12+$P$12,IF(A1086&gt;$A$782,$D$782*$R$12+$P$12,D1086*$R$12+$P$12)),2)</f>
        <v>217.82</v>
      </c>
      <c r="L1086" s="163" t="n">
        <v>1176</v>
      </c>
      <c r="M1086" s="180" t="n">
        <f aca="false">A1086</f>
        <v>949</v>
      </c>
      <c r="N1086" s="165" t="n">
        <v>1176</v>
      </c>
      <c r="O1086" s="166" t="n">
        <f aca="false">A1086</f>
        <v>949</v>
      </c>
      <c r="U1086" s="171"/>
    </row>
    <row r="1087" customFormat="false" ht="10.5" hidden="false" customHeight="false" outlineLevel="0" collapsed="false">
      <c r="A1087" s="172" t="n">
        <v>949</v>
      </c>
      <c r="B1087" s="173" t="n">
        <v>1177</v>
      </c>
      <c r="C1087" s="174" t="n">
        <f aca="false">ROUND($P$1*A1087,2)</f>
        <v>56060.66</v>
      </c>
      <c r="D1087" s="175" t="n">
        <f aca="false">TRUNC(C1087/12,2)</f>
        <v>4671.72</v>
      </c>
      <c r="E1087" s="176" t="n">
        <f aca="false">TRUNC(D1087*$P$3,2)</f>
        <v>518.56</v>
      </c>
      <c r="F1087" s="177" t="n">
        <f aca="false">TRUNC(IF(A1087&lt;=$A$270,$D$270*$P$5,D1087*$P$5),2)</f>
        <v>140.15</v>
      </c>
      <c r="G1087" s="178" t="n">
        <f aca="false">TRUNC(IF(A1087&lt;=$A$270,$D$270*$P$6,D1087*$P$6),2)</f>
        <v>46.71</v>
      </c>
      <c r="H1087" s="177" t="n">
        <f aca="false">TRUNC($P$9,2)</f>
        <v>2.29</v>
      </c>
      <c r="I1087" s="177" t="n">
        <f aca="false">TRUNC(IF(A1087&lt;$A$427,$D$427*$R$10+$P$10,IF(A1087&gt;$A$782,$D$782*$R$10+$P$10,D1087*$R$10+$P$10)),2)</f>
        <v>117.29</v>
      </c>
      <c r="J1087" s="174" t="n">
        <f aca="false">TRUNC(IF(A1087&lt;$A$427,($D$427*$R$11)+$P$11,IF(A1087&gt;$A$782,$D$782*$R$11+$P$11,D1087*$R$11+$P$11)),2)</f>
        <v>299.57</v>
      </c>
      <c r="K1087" s="176" t="n">
        <f aca="false">TRUNC(IF(A1087&lt;$A$427,$D$427*$R$12+$P$12,IF(A1087&gt;$A$782,$D$782*$R$12+$P$12,D1087*$R$12+$P$12)),2)</f>
        <v>217.82</v>
      </c>
      <c r="L1087" s="179" t="n">
        <v>1177</v>
      </c>
      <c r="M1087" s="164" t="n">
        <f aca="false">A1087</f>
        <v>949</v>
      </c>
      <c r="N1087" s="181" t="n">
        <v>1177</v>
      </c>
      <c r="O1087" s="182" t="n">
        <f aca="false">A1087</f>
        <v>949</v>
      </c>
      <c r="U1087" s="171"/>
    </row>
    <row r="1088" customFormat="false" ht="10.5" hidden="false" customHeight="false" outlineLevel="0" collapsed="false">
      <c r="A1088" s="156" t="n">
        <v>950</v>
      </c>
      <c r="B1088" s="157" t="n">
        <v>1178</v>
      </c>
      <c r="C1088" s="158" t="n">
        <f aca="false">ROUND($P$1*A1088,2)</f>
        <v>56119.73</v>
      </c>
      <c r="D1088" s="159" t="n">
        <f aca="false">TRUNC(C1088/12,2)</f>
        <v>4676.64</v>
      </c>
      <c r="E1088" s="160" t="n">
        <f aca="false">TRUNC(D1088*$P$3,2)</f>
        <v>519.1</v>
      </c>
      <c r="F1088" s="161" t="n">
        <f aca="false">TRUNC(IF(A1088&lt;=$A$270,$D$270*$P$5,D1088*$P$5),2)</f>
        <v>140.29</v>
      </c>
      <c r="G1088" s="162" t="n">
        <f aca="false">TRUNC(IF(A1088&lt;=$A$270,$D$270*$P$6,D1088*$P$6),2)</f>
        <v>46.76</v>
      </c>
      <c r="H1088" s="161" t="n">
        <f aca="false">TRUNC($P$9,2)</f>
        <v>2.29</v>
      </c>
      <c r="I1088" s="161" t="n">
        <f aca="false">TRUNC(IF(A1088&lt;$A$427,$D$427*$R$10+$P$10,IF(A1088&gt;$A$782,$D$782*$R$10+$P$10,D1088*$R$10+$P$10)),2)</f>
        <v>117.29</v>
      </c>
      <c r="J1088" s="158" t="n">
        <f aca="false">TRUNC(IF(A1088&lt;$A$427,($D$427*$R$11)+$P$11,IF(A1088&gt;$A$782,$D$782*$R$11+$P$11,D1088*$R$11+$P$11)),2)</f>
        <v>299.57</v>
      </c>
      <c r="K1088" s="160" t="n">
        <f aca="false">TRUNC(IF(A1088&lt;$A$427,$D$427*$R$12+$P$12,IF(A1088&gt;$A$782,$D$782*$R$12+$P$12,D1088*$R$12+$P$12)),2)</f>
        <v>217.82</v>
      </c>
      <c r="L1088" s="163" t="n">
        <v>1178</v>
      </c>
      <c r="M1088" s="180" t="n">
        <f aca="false">A1088</f>
        <v>950</v>
      </c>
      <c r="N1088" s="165" t="n">
        <v>1178</v>
      </c>
      <c r="O1088" s="166" t="n">
        <f aca="false">A1088</f>
        <v>950</v>
      </c>
      <c r="U1088" s="171"/>
    </row>
    <row r="1089" customFormat="false" ht="10.5" hidden="false" customHeight="false" outlineLevel="0" collapsed="false">
      <c r="A1089" s="172" t="n">
        <v>951</v>
      </c>
      <c r="B1089" s="173" t="n">
        <v>1179</v>
      </c>
      <c r="C1089" s="174" t="n">
        <f aca="false">ROUND($P$1*A1089,2)</f>
        <v>56178.8</v>
      </c>
      <c r="D1089" s="175" t="n">
        <f aca="false">TRUNC(C1089/12,2)</f>
        <v>4681.56</v>
      </c>
      <c r="E1089" s="176" t="n">
        <f aca="false">TRUNC(D1089*$P$3,2)</f>
        <v>519.65</v>
      </c>
      <c r="F1089" s="177" t="n">
        <f aca="false">TRUNC(IF(A1089&lt;=$A$270,$D$270*$P$5,D1089*$P$5),2)</f>
        <v>140.44</v>
      </c>
      <c r="G1089" s="178" t="n">
        <f aca="false">TRUNC(IF(A1089&lt;=$A$270,$D$270*$P$6,D1089*$P$6),2)</f>
        <v>46.81</v>
      </c>
      <c r="H1089" s="177" t="n">
        <f aca="false">TRUNC($P$9,2)</f>
        <v>2.29</v>
      </c>
      <c r="I1089" s="177" t="n">
        <f aca="false">TRUNC(IF(A1089&lt;$A$427,$D$427*$R$10+$P$10,IF(A1089&gt;$A$782,$D$782*$R$10+$P$10,D1089*$R$10+$P$10)),2)</f>
        <v>117.29</v>
      </c>
      <c r="J1089" s="174" t="n">
        <f aca="false">TRUNC(IF(A1089&lt;$A$427,($D$427*$R$11)+$P$11,IF(A1089&gt;$A$782,$D$782*$R$11+$P$11,D1089*$R$11+$P$11)),2)</f>
        <v>299.57</v>
      </c>
      <c r="K1089" s="176" t="n">
        <f aca="false">TRUNC(IF(A1089&lt;$A$427,$D$427*$R$12+$P$12,IF(A1089&gt;$A$782,$D$782*$R$12+$P$12,D1089*$R$12+$P$12)),2)</f>
        <v>217.82</v>
      </c>
      <c r="L1089" s="179" t="n">
        <v>1179</v>
      </c>
      <c r="M1089" s="164" t="n">
        <f aca="false">A1089</f>
        <v>951</v>
      </c>
      <c r="N1089" s="181" t="n">
        <v>1179</v>
      </c>
      <c r="O1089" s="182" t="n">
        <f aca="false">A1089</f>
        <v>951</v>
      </c>
      <c r="U1089" s="171"/>
    </row>
    <row r="1090" customFormat="false" ht="10.5" hidden="false" customHeight="false" outlineLevel="0" collapsed="false">
      <c r="A1090" s="156" t="n">
        <v>951</v>
      </c>
      <c r="B1090" s="157" t="n">
        <v>1180</v>
      </c>
      <c r="C1090" s="158" t="n">
        <f aca="false">ROUND($P$1*A1090,2)</f>
        <v>56178.8</v>
      </c>
      <c r="D1090" s="159" t="n">
        <f aca="false">TRUNC(C1090/12,2)</f>
        <v>4681.56</v>
      </c>
      <c r="E1090" s="160" t="n">
        <f aca="false">TRUNC(D1090*$P$3,2)</f>
        <v>519.65</v>
      </c>
      <c r="F1090" s="161" t="n">
        <f aca="false">TRUNC(IF(A1090&lt;=$A$270,$D$270*$P$5,D1090*$P$5),2)</f>
        <v>140.44</v>
      </c>
      <c r="G1090" s="162" t="n">
        <f aca="false">TRUNC(IF(A1090&lt;=$A$270,$D$270*$P$6,D1090*$P$6),2)</f>
        <v>46.81</v>
      </c>
      <c r="H1090" s="161" t="n">
        <f aca="false">TRUNC($P$9,2)</f>
        <v>2.29</v>
      </c>
      <c r="I1090" s="161" t="n">
        <f aca="false">TRUNC(IF(A1090&lt;$A$427,$D$427*$R$10+$P$10,IF(A1090&gt;$A$782,$D$782*$R$10+$P$10,D1090*$R$10+$P$10)),2)</f>
        <v>117.29</v>
      </c>
      <c r="J1090" s="158" t="n">
        <f aca="false">TRUNC(IF(A1090&lt;$A$427,($D$427*$R$11)+$P$11,IF(A1090&gt;$A$782,$D$782*$R$11+$P$11,D1090*$R$11+$P$11)),2)</f>
        <v>299.57</v>
      </c>
      <c r="K1090" s="160" t="n">
        <f aca="false">TRUNC(IF(A1090&lt;$A$427,$D$427*$R$12+$P$12,IF(A1090&gt;$A$782,$D$782*$R$12+$P$12,D1090*$R$12+$P$12)),2)</f>
        <v>217.82</v>
      </c>
      <c r="L1090" s="163" t="n">
        <v>1180</v>
      </c>
      <c r="M1090" s="164" t="n">
        <f aca="false">A1090</f>
        <v>951</v>
      </c>
      <c r="N1090" s="165" t="n">
        <v>1180</v>
      </c>
      <c r="O1090" s="166" t="n">
        <f aca="false">A1090</f>
        <v>951</v>
      </c>
      <c r="U1090" s="171"/>
    </row>
    <row r="1091" customFormat="false" ht="10.5" hidden="false" customHeight="false" outlineLevel="0" collapsed="false">
      <c r="A1091" s="172" t="n">
        <v>952</v>
      </c>
      <c r="B1091" s="173" t="n">
        <v>1181</v>
      </c>
      <c r="C1091" s="174" t="n">
        <f aca="false">ROUND($P$1*A1091,2)</f>
        <v>56237.88</v>
      </c>
      <c r="D1091" s="175" t="n">
        <f aca="false">TRUNC(C1091/12,2)</f>
        <v>4686.49</v>
      </c>
      <c r="E1091" s="176" t="n">
        <f aca="false">TRUNC(D1091*$P$3,2)</f>
        <v>520.2</v>
      </c>
      <c r="F1091" s="177" t="n">
        <f aca="false">TRUNC(IF(A1091&lt;=$A$270,$D$270*$P$5,D1091*$P$5),2)</f>
        <v>140.59</v>
      </c>
      <c r="G1091" s="178" t="n">
        <f aca="false">TRUNC(IF(A1091&lt;=$A$270,$D$270*$P$6,D1091*$P$6),2)</f>
        <v>46.86</v>
      </c>
      <c r="H1091" s="177" t="n">
        <f aca="false">TRUNC($P$9,2)</f>
        <v>2.29</v>
      </c>
      <c r="I1091" s="177" t="n">
        <f aca="false">TRUNC(IF(A1091&lt;$A$427,$D$427*$R$10+$P$10,IF(A1091&gt;$A$782,$D$782*$R$10+$P$10,D1091*$R$10+$P$10)),2)</f>
        <v>117.29</v>
      </c>
      <c r="J1091" s="174" t="n">
        <f aca="false">TRUNC(IF(A1091&lt;$A$427,($D$427*$R$11)+$P$11,IF(A1091&gt;$A$782,$D$782*$R$11+$P$11,D1091*$R$11+$P$11)),2)</f>
        <v>299.57</v>
      </c>
      <c r="K1091" s="176" t="n">
        <f aca="false">TRUNC(IF(A1091&lt;$A$427,$D$427*$R$12+$P$12,IF(A1091&gt;$A$782,$D$782*$R$12+$P$12,D1091*$R$12+$P$12)),2)</f>
        <v>217.82</v>
      </c>
      <c r="L1091" s="179" t="n">
        <v>1181</v>
      </c>
      <c r="M1091" s="180" t="n">
        <f aca="false">A1091</f>
        <v>952</v>
      </c>
      <c r="N1091" s="181" t="n">
        <v>1181</v>
      </c>
      <c r="O1091" s="182" t="n">
        <f aca="false">A1091</f>
        <v>952</v>
      </c>
      <c r="U1091" s="171"/>
    </row>
    <row r="1092" customFormat="false" ht="10.5" hidden="false" customHeight="false" outlineLevel="0" collapsed="false">
      <c r="A1092" s="156" t="n">
        <v>953</v>
      </c>
      <c r="B1092" s="157" t="n">
        <v>1182</v>
      </c>
      <c r="C1092" s="158" t="n">
        <f aca="false">ROUND($P$1*A1092,2)</f>
        <v>56296.95</v>
      </c>
      <c r="D1092" s="159" t="n">
        <f aca="false">TRUNC(C1092/12,2)</f>
        <v>4691.41</v>
      </c>
      <c r="E1092" s="160" t="n">
        <f aca="false">TRUNC(D1092*$P$3,2)</f>
        <v>520.74</v>
      </c>
      <c r="F1092" s="161" t="n">
        <f aca="false">TRUNC(IF(A1092&lt;=$A$270,$D$270*$P$5,D1092*$P$5),2)</f>
        <v>140.74</v>
      </c>
      <c r="G1092" s="162" t="n">
        <f aca="false">TRUNC(IF(A1092&lt;=$A$270,$D$270*$P$6,D1092*$P$6),2)</f>
        <v>46.91</v>
      </c>
      <c r="H1092" s="161" t="n">
        <f aca="false">TRUNC($P$9,2)</f>
        <v>2.29</v>
      </c>
      <c r="I1092" s="161" t="n">
        <f aca="false">TRUNC(IF(A1092&lt;$A$427,$D$427*$R$10+$P$10,IF(A1092&gt;$A$782,$D$782*$R$10+$P$10,D1092*$R$10+$P$10)),2)</f>
        <v>117.29</v>
      </c>
      <c r="J1092" s="158" t="n">
        <f aca="false">TRUNC(IF(A1092&lt;$A$427,($D$427*$R$11)+$P$11,IF(A1092&gt;$A$782,$D$782*$R$11+$P$11,D1092*$R$11+$P$11)),2)</f>
        <v>299.57</v>
      </c>
      <c r="K1092" s="160" t="n">
        <f aca="false">TRUNC(IF(A1092&lt;$A$427,$D$427*$R$12+$P$12,IF(A1092&gt;$A$782,$D$782*$R$12+$P$12,D1092*$R$12+$P$12)),2)</f>
        <v>217.82</v>
      </c>
      <c r="L1092" s="163" t="n">
        <v>1182</v>
      </c>
      <c r="M1092" s="164" t="n">
        <f aca="false">A1092</f>
        <v>953</v>
      </c>
      <c r="N1092" s="165" t="n">
        <v>1182</v>
      </c>
      <c r="O1092" s="166" t="n">
        <f aca="false">A1092</f>
        <v>953</v>
      </c>
      <c r="U1092" s="171"/>
    </row>
    <row r="1093" customFormat="false" ht="10.5" hidden="false" customHeight="false" outlineLevel="0" collapsed="false">
      <c r="A1093" s="172" t="n">
        <v>954</v>
      </c>
      <c r="B1093" s="173" t="n">
        <v>1183</v>
      </c>
      <c r="C1093" s="174" t="n">
        <f aca="false">ROUND($P$1*A1093,2)</f>
        <v>56356.02</v>
      </c>
      <c r="D1093" s="175" t="n">
        <f aca="false">TRUNC(C1093/12,2)</f>
        <v>4696.33</v>
      </c>
      <c r="E1093" s="176" t="n">
        <f aca="false">TRUNC(D1093*$P$3,2)</f>
        <v>521.29</v>
      </c>
      <c r="F1093" s="177" t="n">
        <f aca="false">TRUNC(IF(A1093&lt;=$A$270,$D$270*$P$5,D1093*$P$5),2)</f>
        <v>140.88</v>
      </c>
      <c r="G1093" s="178" t="n">
        <f aca="false">TRUNC(IF(A1093&lt;=$A$270,$D$270*$P$6,D1093*$P$6),2)</f>
        <v>46.96</v>
      </c>
      <c r="H1093" s="177" t="n">
        <f aca="false">TRUNC($P$9,2)</f>
        <v>2.29</v>
      </c>
      <c r="I1093" s="177" t="n">
        <f aca="false">TRUNC(IF(A1093&lt;$A$427,$D$427*$R$10+$P$10,IF(A1093&gt;$A$782,$D$782*$R$10+$P$10,D1093*$R$10+$P$10)),2)</f>
        <v>117.29</v>
      </c>
      <c r="J1093" s="174" t="n">
        <f aca="false">TRUNC(IF(A1093&lt;$A$427,($D$427*$R$11)+$P$11,IF(A1093&gt;$A$782,$D$782*$R$11+$P$11,D1093*$R$11+$P$11)),2)</f>
        <v>299.57</v>
      </c>
      <c r="K1093" s="176" t="n">
        <f aca="false">TRUNC(IF(A1093&lt;$A$427,$D$427*$R$12+$P$12,IF(A1093&gt;$A$782,$D$782*$R$12+$P$12,D1093*$R$12+$P$12)),2)</f>
        <v>217.82</v>
      </c>
      <c r="L1093" s="179" t="n">
        <v>1183</v>
      </c>
      <c r="M1093" s="180" t="n">
        <f aca="false">A1093</f>
        <v>954</v>
      </c>
      <c r="N1093" s="181" t="n">
        <v>1183</v>
      </c>
      <c r="O1093" s="182" t="n">
        <f aca="false">A1093</f>
        <v>954</v>
      </c>
      <c r="U1093" s="171"/>
    </row>
    <row r="1094" customFormat="false" ht="10.5" hidden="false" customHeight="false" outlineLevel="0" collapsed="false">
      <c r="A1094" s="156" t="n">
        <v>954</v>
      </c>
      <c r="B1094" s="157" t="n">
        <v>1184</v>
      </c>
      <c r="C1094" s="158" t="n">
        <f aca="false">ROUND($P$1*A1094,2)</f>
        <v>56356.02</v>
      </c>
      <c r="D1094" s="159" t="n">
        <f aca="false">TRUNC(C1094/12,2)</f>
        <v>4696.33</v>
      </c>
      <c r="E1094" s="160" t="n">
        <f aca="false">TRUNC(D1094*$P$3,2)</f>
        <v>521.29</v>
      </c>
      <c r="F1094" s="161" t="n">
        <f aca="false">TRUNC(IF(A1094&lt;=$A$270,$D$270*$P$5,D1094*$P$5),2)</f>
        <v>140.88</v>
      </c>
      <c r="G1094" s="162" t="n">
        <f aca="false">TRUNC(IF(A1094&lt;=$A$270,$D$270*$P$6,D1094*$P$6),2)</f>
        <v>46.96</v>
      </c>
      <c r="H1094" s="161" t="n">
        <f aca="false">TRUNC($P$9,2)</f>
        <v>2.29</v>
      </c>
      <c r="I1094" s="161" t="n">
        <f aca="false">TRUNC(IF(A1094&lt;$A$427,$D$427*$R$10+$P$10,IF(A1094&gt;$A$782,$D$782*$R$10+$P$10,D1094*$R$10+$P$10)),2)</f>
        <v>117.29</v>
      </c>
      <c r="J1094" s="158" t="n">
        <f aca="false">TRUNC(IF(A1094&lt;$A$427,($D$427*$R$11)+$P$11,IF(A1094&gt;$A$782,$D$782*$R$11+$P$11,D1094*$R$11+$P$11)),2)</f>
        <v>299.57</v>
      </c>
      <c r="K1094" s="160" t="n">
        <f aca="false">TRUNC(IF(A1094&lt;$A$427,$D$427*$R$12+$P$12,IF(A1094&gt;$A$782,$D$782*$R$12+$P$12,D1094*$R$12+$P$12)),2)</f>
        <v>217.82</v>
      </c>
      <c r="L1094" s="163" t="n">
        <v>1184</v>
      </c>
      <c r="M1094" s="164" t="n">
        <f aca="false">A1094</f>
        <v>954</v>
      </c>
      <c r="N1094" s="165" t="n">
        <v>1184</v>
      </c>
      <c r="O1094" s="166" t="n">
        <f aca="false">A1094</f>
        <v>954</v>
      </c>
      <c r="U1094" s="171"/>
    </row>
    <row r="1095" customFormat="false" ht="10.5" hidden="false" customHeight="false" outlineLevel="0" collapsed="false">
      <c r="A1095" s="172" t="n">
        <v>955</v>
      </c>
      <c r="B1095" s="173" t="n">
        <v>1185</v>
      </c>
      <c r="C1095" s="174" t="n">
        <f aca="false">ROUND($P$1*A1095,2)</f>
        <v>56415.1</v>
      </c>
      <c r="D1095" s="175" t="n">
        <f aca="false">TRUNC(C1095/12,2)</f>
        <v>4701.25</v>
      </c>
      <c r="E1095" s="176" t="n">
        <f aca="false">TRUNC(D1095*$P$3,2)</f>
        <v>521.83</v>
      </c>
      <c r="F1095" s="177" t="n">
        <f aca="false">TRUNC(IF(A1095&lt;=$A$270,$D$270*$P$5,D1095*$P$5),2)</f>
        <v>141.03</v>
      </c>
      <c r="G1095" s="178" t="n">
        <f aca="false">TRUNC(IF(A1095&lt;=$A$270,$D$270*$P$6,D1095*$P$6),2)</f>
        <v>47.01</v>
      </c>
      <c r="H1095" s="177" t="n">
        <f aca="false">TRUNC($P$9,2)</f>
        <v>2.29</v>
      </c>
      <c r="I1095" s="177" t="n">
        <f aca="false">TRUNC(IF(A1095&lt;$A$427,$D$427*$R$10+$P$10,IF(A1095&gt;$A$782,$D$782*$R$10+$P$10,D1095*$R$10+$P$10)),2)</f>
        <v>117.29</v>
      </c>
      <c r="J1095" s="174" t="n">
        <f aca="false">TRUNC(IF(A1095&lt;$A$427,($D$427*$R$11)+$P$11,IF(A1095&gt;$A$782,$D$782*$R$11+$P$11,D1095*$R$11+$P$11)),2)</f>
        <v>299.57</v>
      </c>
      <c r="K1095" s="176" t="n">
        <f aca="false">TRUNC(IF(A1095&lt;$A$427,$D$427*$R$12+$P$12,IF(A1095&gt;$A$782,$D$782*$R$12+$P$12,D1095*$R$12+$P$12)),2)</f>
        <v>217.82</v>
      </c>
      <c r="L1095" s="179" t="n">
        <v>1185</v>
      </c>
      <c r="M1095" s="180" t="n">
        <f aca="false">A1095</f>
        <v>955</v>
      </c>
      <c r="N1095" s="181" t="n">
        <v>1185</v>
      </c>
      <c r="O1095" s="182" t="n">
        <f aca="false">A1095</f>
        <v>955</v>
      </c>
      <c r="U1095" s="171"/>
    </row>
    <row r="1096" customFormat="false" ht="10.5" hidden="false" customHeight="false" outlineLevel="0" collapsed="false">
      <c r="A1096" s="156" t="n">
        <v>956</v>
      </c>
      <c r="B1096" s="157" t="n">
        <v>1186</v>
      </c>
      <c r="C1096" s="158" t="n">
        <f aca="false">ROUND($P$1*A1096,2)</f>
        <v>56474.17</v>
      </c>
      <c r="D1096" s="159" t="n">
        <f aca="false">TRUNC(C1096/12,2)</f>
        <v>4706.18</v>
      </c>
      <c r="E1096" s="160" t="n">
        <f aca="false">TRUNC(D1096*$P$3,2)</f>
        <v>522.38</v>
      </c>
      <c r="F1096" s="161" t="n">
        <f aca="false">TRUNC(IF(A1096&lt;=$A$270,$D$270*$P$5,D1096*$P$5),2)</f>
        <v>141.18</v>
      </c>
      <c r="G1096" s="162" t="n">
        <f aca="false">TRUNC(IF(A1096&lt;=$A$270,$D$270*$P$6,D1096*$P$6),2)</f>
        <v>47.06</v>
      </c>
      <c r="H1096" s="161" t="n">
        <f aca="false">TRUNC($P$9,2)</f>
        <v>2.29</v>
      </c>
      <c r="I1096" s="161" t="n">
        <f aca="false">TRUNC(IF(A1096&lt;$A$427,$D$427*$R$10+$P$10,IF(A1096&gt;$A$782,$D$782*$R$10+$P$10,D1096*$R$10+$P$10)),2)</f>
        <v>117.29</v>
      </c>
      <c r="J1096" s="158" t="n">
        <f aca="false">TRUNC(IF(A1096&lt;$A$427,($D$427*$R$11)+$P$11,IF(A1096&gt;$A$782,$D$782*$R$11+$P$11,D1096*$R$11+$P$11)),2)</f>
        <v>299.57</v>
      </c>
      <c r="K1096" s="160" t="n">
        <f aca="false">TRUNC(IF(A1096&lt;$A$427,$D$427*$R$12+$P$12,IF(A1096&gt;$A$782,$D$782*$R$12+$P$12,D1096*$R$12+$P$12)),2)</f>
        <v>217.82</v>
      </c>
      <c r="L1096" s="163" t="n">
        <v>1186</v>
      </c>
      <c r="M1096" s="164" t="n">
        <f aca="false">A1096</f>
        <v>956</v>
      </c>
      <c r="N1096" s="165" t="n">
        <v>1186</v>
      </c>
      <c r="O1096" s="166" t="n">
        <f aca="false">A1096</f>
        <v>956</v>
      </c>
      <c r="U1096" s="171"/>
    </row>
    <row r="1097" customFormat="false" ht="10.5" hidden="false" customHeight="false" outlineLevel="0" collapsed="false">
      <c r="A1097" s="172" t="n">
        <v>957</v>
      </c>
      <c r="B1097" s="173" t="n">
        <v>1187</v>
      </c>
      <c r="C1097" s="174" t="n">
        <f aca="false">ROUND($P$1*A1097,2)</f>
        <v>56533.24</v>
      </c>
      <c r="D1097" s="175" t="n">
        <f aca="false">TRUNC(C1097/12,2)</f>
        <v>4711.1</v>
      </c>
      <c r="E1097" s="176" t="n">
        <f aca="false">TRUNC(D1097*$P$3,2)</f>
        <v>522.93</v>
      </c>
      <c r="F1097" s="177" t="n">
        <f aca="false">TRUNC(IF(A1097&lt;=$A$270,$D$270*$P$5,D1097*$P$5),2)</f>
        <v>141.33</v>
      </c>
      <c r="G1097" s="178" t="n">
        <f aca="false">TRUNC(IF(A1097&lt;=$A$270,$D$270*$P$6,D1097*$P$6),2)</f>
        <v>47.11</v>
      </c>
      <c r="H1097" s="177" t="n">
        <f aca="false">TRUNC($P$9,2)</f>
        <v>2.29</v>
      </c>
      <c r="I1097" s="177" t="n">
        <f aca="false">TRUNC(IF(A1097&lt;$A$427,$D$427*$R$10+$P$10,IF(A1097&gt;$A$782,$D$782*$R$10+$P$10,D1097*$R$10+$P$10)),2)</f>
        <v>117.29</v>
      </c>
      <c r="J1097" s="174" t="n">
        <f aca="false">TRUNC(IF(A1097&lt;$A$427,($D$427*$R$11)+$P$11,IF(A1097&gt;$A$782,$D$782*$R$11+$P$11,D1097*$R$11+$P$11)),2)</f>
        <v>299.57</v>
      </c>
      <c r="K1097" s="176" t="n">
        <f aca="false">TRUNC(IF(A1097&lt;$A$427,$D$427*$R$12+$P$12,IF(A1097&gt;$A$782,$D$782*$R$12+$P$12,D1097*$R$12+$P$12)),2)</f>
        <v>217.82</v>
      </c>
      <c r="L1097" s="179" t="n">
        <v>1187</v>
      </c>
      <c r="M1097" s="180" t="n">
        <f aca="false">A1097</f>
        <v>957</v>
      </c>
      <c r="N1097" s="181" t="n">
        <v>1187</v>
      </c>
      <c r="O1097" s="182" t="n">
        <f aca="false">A1097</f>
        <v>957</v>
      </c>
      <c r="U1097" s="171"/>
    </row>
    <row r="1098" customFormat="false" ht="10.5" hidden="false" customHeight="false" outlineLevel="0" collapsed="false">
      <c r="A1098" s="156" t="n">
        <v>957</v>
      </c>
      <c r="B1098" s="157" t="n">
        <v>1188</v>
      </c>
      <c r="C1098" s="158" t="n">
        <f aca="false">ROUND($P$1*A1098,2)</f>
        <v>56533.24</v>
      </c>
      <c r="D1098" s="159" t="n">
        <f aca="false">TRUNC(C1098/12,2)</f>
        <v>4711.1</v>
      </c>
      <c r="E1098" s="160" t="n">
        <f aca="false">TRUNC(D1098*$P$3,2)</f>
        <v>522.93</v>
      </c>
      <c r="F1098" s="161" t="n">
        <f aca="false">TRUNC(IF(A1098&lt;=$A$270,$D$270*$P$5,D1098*$P$5),2)</f>
        <v>141.33</v>
      </c>
      <c r="G1098" s="162" t="n">
        <f aca="false">TRUNC(IF(A1098&lt;=$A$270,$D$270*$P$6,D1098*$P$6),2)</f>
        <v>47.11</v>
      </c>
      <c r="H1098" s="161" t="n">
        <f aca="false">TRUNC($P$9,2)</f>
        <v>2.29</v>
      </c>
      <c r="I1098" s="161" t="n">
        <f aca="false">TRUNC(IF(A1098&lt;$A$427,$D$427*$R$10+$P$10,IF(A1098&gt;$A$782,$D$782*$R$10+$P$10,D1098*$R$10+$P$10)),2)</f>
        <v>117.29</v>
      </c>
      <c r="J1098" s="158" t="n">
        <f aca="false">TRUNC(IF(A1098&lt;$A$427,($D$427*$R$11)+$P$11,IF(A1098&gt;$A$782,$D$782*$R$11+$P$11,D1098*$R$11+$P$11)),2)</f>
        <v>299.57</v>
      </c>
      <c r="K1098" s="160" t="n">
        <f aca="false">TRUNC(IF(A1098&lt;$A$427,$D$427*$R$12+$P$12,IF(A1098&gt;$A$782,$D$782*$R$12+$P$12,D1098*$R$12+$P$12)),2)</f>
        <v>217.82</v>
      </c>
      <c r="L1098" s="163" t="n">
        <v>1188</v>
      </c>
      <c r="M1098" s="164" t="n">
        <f aca="false">A1098</f>
        <v>957</v>
      </c>
      <c r="N1098" s="165" t="n">
        <v>1188</v>
      </c>
      <c r="O1098" s="166" t="n">
        <f aca="false">A1098</f>
        <v>957</v>
      </c>
      <c r="U1098" s="171"/>
    </row>
    <row r="1099" customFormat="false" ht="10.5" hidden="false" customHeight="false" outlineLevel="0" collapsed="false">
      <c r="A1099" s="172" t="n">
        <v>958</v>
      </c>
      <c r="B1099" s="173" t="n">
        <v>1189</v>
      </c>
      <c r="C1099" s="174" t="n">
        <f aca="false">ROUND($P$1*A1099,2)</f>
        <v>56592.32</v>
      </c>
      <c r="D1099" s="175" t="n">
        <f aca="false">TRUNC(C1099/12,2)</f>
        <v>4716.02</v>
      </c>
      <c r="E1099" s="176" t="n">
        <f aca="false">TRUNC(D1099*$P$3,2)</f>
        <v>523.47</v>
      </c>
      <c r="F1099" s="177" t="n">
        <f aca="false">TRUNC(IF(A1099&lt;=$A$270,$D$270*$P$5,D1099*$P$5),2)</f>
        <v>141.48</v>
      </c>
      <c r="G1099" s="178" t="n">
        <f aca="false">TRUNC(IF(A1099&lt;=$A$270,$D$270*$P$6,D1099*$P$6),2)</f>
        <v>47.16</v>
      </c>
      <c r="H1099" s="177" t="n">
        <f aca="false">TRUNC($P$9,2)</f>
        <v>2.29</v>
      </c>
      <c r="I1099" s="177" t="n">
        <f aca="false">TRUNC(IF(A1099&lt;$A$427,$D$427*$R$10+$P$10,IF(A1099&gt;$A$782,$D$782*$R$10+$P$10,D1099*$R$10+$P$10)),2)</f>
        <v>117.29</v>
      </c>
      <c r="J1099" s="174" t="n">
        <f aca="false">TRUNC(IF(A1099&lt;$A$427,($D$427*$R$11)+$P$11,IF(A1099&gt;$A$782,$D$782*$R$11+$P$11,D1099*$R$11+$P$11)),2)</f>
        <v>299.57</v>
      </c>
      <c r="K1099" s="176" t="n">
        <f aca="false">TRUNC(IF(A1099&lt;$A$427,$D$427*$R$12+$P$12,IF(A1099&gt;$A$782,$D$782*$R$12+$P$12,D1099*$R$12+$P$12)),2)</f>
        <v>217.82</v>
      </c>
      <c r="L1099" s="179" t="n">
        <v>1189</v>
      </c>
      <c r="M1099" s="180" t="n">
        <f aca="false">A1099</f>
        <v>958</v>
      </c>
      <c r="N1099" s="181" t="n">
        <v>1189</v>
      </c>
      <c r="O1099" s="182" t="n">
        <f aca="false">A1099</f>
        <v>958</v>
      </c>
      <c r="U1099" s="171"/>
    </row>
    <row r="1100" customFormat="false" ht="10.5" hidden="false" customHeight="false" outlineLevel="0" collapsed="false">
      <c r="A1100" s="156" t="n">
        <v>958</v>
      </c>
      <c r="B1100" s="157" t="n">
        <v>1190</v>
      </c>
      <c r="C1100" s="158" t="n">
        <f aca="false">ROUND($P$1*A1100,2)</f>
        <v>56592.32</v>
      </c>
      <c r="D1100" s="159" t="n">
        <f aca="false">TRUNC(C1100/12,2)</f>
        <v>4716.02</v>
      </c>
      <c r="E1100" s="160" t="n">
        <f aca="false">TRUNC(D1100*$P$3,2)</f>
        <v>523.47</v>
      </c>
      <c r="F1100" s="161" t="n">
        <f aca="false">TRUNC(IF(A1100&lt;=$A$270,$D$270*$P$5,D1100*$P$5),2)</f>
        <v>141.48</v>
      </c>
      <c r="G1100" s="162" t="n">
        <f aca="false">TRUNC(IF(A1100&lt;=$A$270,$D$270*$P$6,D1100*$P$6),2)</f>
        <v>47.16</v>
      </c>
      <c r="H1100" s="161" t="n">
        <f aca="false">TRUNC($P$9,2)</f>
        <v>2.29</v>
      </c>
      <c r="I1100" s="161" t="n">
        <f aca="false">TRUNC(IF(A1100&lt;$A$427,$D$427*$R$10+$P$10,IF(A1100&gt;$A$782,$D$782*$R$10+$P$10,D1100*$R$10+$P$10)),2)</f>
        <v>117.29</v>
      </c>
      <c r="J1100" s="158" t="n">
        <f aca="false">TRUNC(IF(A1100&lt;$A$427,($D$427*$R$11)+$P$11,IF(A1100&gt;$A$782,$D$782*$R$11+$P$11,D1100*$R$11+$P$11)),2)</f>
        <v>299.57</v>
      </c>
      <c r="K1100" s="160" t="n">
        <f aca="false">TRUNC(IF(A1100&lt;$A$427,$D$427*$R$12+$P$12,IF(A1100&gt;$A$782,$D$782*$R$12+$P$12,D1100*$R$12+$P$12)),2)</f>
        <v>217.82</v>
      </c>
      <c r="L1100" s="163" t="n">
        <v>1190</v>
      </c>
      <c r="M1100" s="164" t="n">
        <f aca="false">A1100</f>
        <v>958</v>
      </c>
      <c r="N1100" s="165" t="n">
        <v>1190</v>
      </c>
      <c r="O1100" s="166" t="n">
        <f aca="false">A1100</f>
        <v>958</v>
      </c>
      <c r="U1100" s="171"/>
    </row>
    <row r="1101" customFormat="false" ht="10.5" hidden="false" customHeight="false" outlineLevel="0" collapsed="false">
      <c r="A1101" s="172" t="n">
        <v>959</v>
      </c>
      <c r="B1101" s="173" t="n">
        <v>1191</v>
      </c>
      <c r="C1101" s="174" t="n">
        <f aca="false">ROUND($P$1*A1101,2)</f>
        <v>56651.39</v>
      </c>
      <c r="D1101" s="175" t="n">
        <f aca="false">TRUNC(C1101/12,2)</f>
        <v>4720.94</v>
      </c>
      <c r="E1101" s="176" t="n">
        <f aca="false">TRUNC(D1101*$P$3,2)</f>
        <v>524.02</v>
      </c>
      <c r="F1101" s="177" t="n">
        <f aca="false">TRUNC(IF(A1101&lt;=$A$270,$D$270*$P$5,D1101*$P$5),2)</f>
        <v>141.62</v>
      </c>
      <c r="G1101" s="178" t="n">
        <f aca="false">TRUNC(IF(A1101&lt;=$A$270,$D$270*$P$6,D1101*$P$6),2)</f>
        <v>47.2</v>
      </c>
      <c r="H1101" s="177" t="n">
        <f aca="false">TRUNC($P$9,2)</f>
        <v>2.29</v>
      </c>
      <c r="I1101" s="177" t="n">
        <f aca="false">TRUNC(IF(A1101&lt;$A$427,$D$427*$R$10+$P$10,IF(A1101&gt;$A$782,$D$782*$R$10+$P$10,D1101*$R$10+$P$10)),2)</f>
        <v>117.29</v>
      </c>
      <c r="J1101" s="174" t="n">
        <f aca="false">TRUNC(IF(A1101&lt;$A$427,($D$427*$R$11)+$P$11,IF(A1101&gt;$A$782,$D$782*$R$11+$P$11,D1101*$R$11+$P$11)),2)</f>
        <v>299.57</v>
      </c>
      <c r="K1101" s="176" t="n">
        <f aca="false">TRUNC(IF(A1101&lt;$A$427,$D$427*$R$12+$P$12,IF(A1101&gt;$A$782,$D$782*$R$12+$P$12,D1101*$R$12+$P$12)),2)</f>
        <v>217.82</v>
      </c>
      <c r="L1101" s="179" t="n">
        <v>1191</v>
      </c>
      <c r="M1101" s="180" t="n">
        <f aca="false">A1101</f>
        <v>959</v>
      </c>
      <c r="N1101" s="181" t="n">
        <v>1191</v>
      </c>
      <c r="O1101" s="182" t="n">
        <f aca="false">A1101</f>
        <v>959</v>
      </c>
      <c r="U1101" s="171"/>
    </row>
    <row r="1102" customFormat="false" ht="10.5" hidden="false" customHeight="false" outlineLevel="0" collapsed="false">
      <c r="A1102" s="156" t="n">
        <v>960</v>
      </c>
      <c r="B1102" s="157" t="n">
        <v>1192</v>
      </c>
      <c r="C1102" s="158" t="n">
        <f aca="false">ROUND($P$1*A1102,2)</f>
        <v>56710.46</v>
      </c>
      <c r="D1102" s="159" t="n">
        <f aca="false">TRUNC(C1102/12,2)</f>
        <v>4725.87</v>
      </c>
      <c r="E1102" s="160" t="n">
        <f aca="false">TRUNC(D1102*$P$3,2)</f>
        <v>524.57</v>
      </c>
      <c r="F1102" s="161" t="n">
        <f aca="false">TRUNC(IF(A1102&lt;=$A$270,$D$270*$P$5,D1102*$P$5),2)</f>
        <v>141.77</v>
      </c>
      <c r="G1102" s="162" t="n">
        <f aca="false">TRUNC(IF(A1102&lt;=$A$270,$D$270*$P$6,D1102*$P$6),2)</f>
        <v>47.25</v>
      </c>
      <c r="H1102" s="161" t="n">
        <f aca="false">TRUNC($P$9,2)</f>
        <v>2.29</v>
      </c>
      <c r="I1102" s="161" t="n">
        <f aca="false">TRUNC(IF(A1102&lt;$A$427,$D$427*$R$10+$P$10,IF(A1102&gt;$A$782,$D$782*$R$10+$P$10,D1102*$R$10+$P$10)),2)</f>
        <v>117.29</v>
      </c>
      <c r="J1102" s="158" t="n">
        <f aca="false">TRUNC(IF(A1102&lt;$A$427,($D$427*$R$11)+$P$11,IF(A1102&gt;$A$782,$D$782*$R$11+$P$11,D1102*$R$11+$P$11)),2)</f>
        <v>299.57</v>
      </c>
      <c r="K1102" s="160" t="n">
        <f aca="false">TRUNC(IF(A1102&lt;$A$427,$D$427*$R$12+$P$12,IF(A1102&gt;$A$782,$D$782*$R$12+$P$12,D1102*$R$12+$P$12)),2)</f>
        <v>217.82</v>
      </c>
      <c r="L1102" s="163" t="n">
        <v>1192</v>
      </c>
      <c r="M1102" s="164" t="n">
        <f aca="false">A1102</f>
        <v>960</v>
      </c>
      <c r="N1102" s="165" t="n">
        <v>1192</v>
      </c>
      <c r="O1102" s="166" t="n">
        <f aca="false">A1102</f>
        <v>960</v>
      </c>
      <c r="U1102" s="171"/>
    </row>
    <row r="1103" customFormat="false" ht="10.5" hidden="false" customHeight="false" outlineLevel="0" collapsed="false">
      <c r="A1103" s="172" t="n">
        <v>960</v>
      </c>
      <c r="B1103" s="173" t="n">
        <v>1193</v>
      </c>
      <c r="C1103" s="174" t="n">
        <f aca="false">ROUND($P$1*A1103,2)</f>
        <v>56710.46</v>
      </c>
      <c r="D1103" s="175" t="n">
        <f aca="false">TRUNC(C1103/12,2)</f>
        <v>4725.87</v>
      </c>
      <c r="E1103" s="176" t="n">
        <f aca="false">TRUNC(D1103*$P$3,2)</f>
        <v>524.57</v>
      </c>
      <c r="F1103" s="177" t="n">
        <f aca="false">TRUNC(IF(A1103&lt;=$A$270,$D$270*$P$5,D1103*$P$5),2)</f>
        <v>141.77</v>
      </c>
      <c r="G1103" s="178" t="n">
        <f aca="false">TRUNC(IF(A1103&lt;=$A$270,$D$270*$P$6,D1103*$P$6),2)</f>
        <v>47.25</v>
      </c>
      <c r="H1103" s="177" t="n">
        <f aca="false">TRUNC($P$9,2)</f>
        <v>2.29</v>
      </c>
      <c r="I1103" s="177" t="n">
        <f aca="false">TRUNC(IF(A1103&lt;$A$427,$D$427*$R$10+$P$10,IF(A1103&gt;$A$782,$D$782*$R$10+$P$10,D1103*$R$10+$P$10)),2)</f>
        <v>117.29</v>
      </c>
      <c r="J1103" s="174" t="n">
        <f aca="false">TRUNC(IF(A1103&lt;$A$427,($D$427*$R$11)+$P$11,IF(A1103&gt;$A$782,$D$782*$R$11+$P$11,D1103*$R$11+$P$11)),2)</f>
        <v>299.57</v>
      </c>
      <c r="K1103" s="176" t="n">
        <f aca="false">TRUNC(IF(A1103&lt;$A$427,$D$427*$R$12+$P$12,IF(A1103&gt;$A$782,$D$782*$R$12+$P$12,D1103*$R$12+$P$12)),2)</f>
        <v>217.82</v>
      </c>
      <c r="L1103" s="179" t="n">
        <v>1193</v>
      </c>
      <c r="M1103" s="180" t="n">
        <f aca="false">A1103</f>
        <v>960</v>
      </c>
      <c r="N1103" s="181" t="n">
        <v>1193</v>
      </c>
      <c r="O1103" s="182" t="n">
        <f aca="false">A1103</f>
        <v>960</v>
      </c>
      <c r="U1103" s="171"/>
    </row>
    <row r="1104" customFormat="false" ht="10.5" hidden="false" customHeight="false" outlineLevel="0" collapsed="false">
      <c r="A1104" s="156" t="n">
        <v>961</v>
      </c>
      <c r="B1104" s="157" t="n">
        <v>1194</v>
      </c>
      <c r="C1104" s="158" t="n">
        <f aca="false">ROUND($P$1*A1104,2)</f>
        <v>56769.54</v>
      </c>
      <c r="D1104" s="159" t="n">
        <f aca="false">TRUNC(C1104/12,2)</f>
        <v>4730.79</v>
      </c>
      <c r="E1104" s="160" t="n">
        <f aca="false">TRUNC(D1104*$P$3,2)</f>
        <v>525.11</v>
      </c>
      <c r="F1104" s="161" t="n">
        <f aca="false">TRUNC(IF(A1104&lt;=$A$270,$D$270*$P$5,D1104*$P$5),2)</f>
        <v>141.92</v>
      </c>
      <c r="G1104" s="162" t="n">
        <f aca="false">TRUNC(IF(A1104&lt;=$A$270,$D$270*$P$6,D1104*$P$6),2)</f>
        <v>47.3</v>
      </c>
      <c r="H1104" s="161" t="n">
        <f aca="false">TRUNC($P$9,2)</f>
        <v>2.29</v>
      </c>
      <c r="I1104" s="161" t="n">
        <f aca="false">TRUNC(IF(A1104&lt;$A$427,$D$427*$R$10+$P$10,IF(A1104&gt;$A$782,$D$782*$R$10+$P$10,D1104*$R$10+$P$10)),2)</f>
        <v>117.29</v>
      </c>
      <c r="J1104" s="158" t="n">
        <f aca="false">TRUNC(IF(A1104&lt;$A$427,($D$427*$R$11)+$P$11,IF(A1104&gt;$A$782,$D$782*$R$11+$P$11,D1104*$R$11+$P$11)),2)</f>
        <v>299.57</v>
      </c>
      <c r="K1104" s="160" t="n">
        <f aca="false">TRUNC(IF(A1104&lt;$A$427,$D$427*$R$12+$P$12,IF(A1104&gt;$A$782,$D$782*$R$12+$P$12,D1104*$R$12+$P$12)),2)</f>
        <v>217.82</v>
      </c>
      <c r="L1104" s="163" t="n">
        <v>1194</v>
      </c>
      <c r="M1104" s="164" t="n">
        <f aca="false">A1104</f>
        <v>961</v>
      </c>
      <c r="N1104" s="165" t="n">
        <v>1194</v>
      </c>
      <c r="O1104" s="166" t="n">
        <f aca="false">A1104</f>
        <v>961</v>
      </c>
      <c r="U1104" s="171"/>
    </row>
    <row r="1105" customFormat="false" ht="10.5" hidden="false" customHeight="false" outlineLevel="0" collapsed="false">
      <c r="A1105" s="172" t="n">
        <v>962</v>
      </c>
      <c r="B1105" s="173" t="n">
        <v>1195</v>
      </c>
      <c r="C1105" s="174" t="n">
        <f aca="false">ROUND($P$1*A1105,2)</f>
        <v>56828.61</v>
      </c>
      <c r="D1105" s="175" t="n">
        <f aca="false">TRUNC(C1105/12,2)</f>
        <v>4735.71</v>
      </c>
      <c r="E1105" s="176" t="n">
        <f aca="false">TRUNC(D1105*$P$3,2)</f>
        <v>525.66</v>
      </c>
      <c r="F1105" s="177" t="n">
        <f aca="false">TRUNC(IF(A1105&lt;=$A$270,$D$270*$P$5,D1105*$P$5),2)</f>
        <v>142.07</v>
      </c>
      <c r="G1105" s="178" t="n">
        <f aca="false">TRUNC(IF(A1105&lt;=$A$270,$D$270*$P$6,D1105*$P$6),2)</f>
        <v>47.35</v>
      </c>
      <c r="H1105" s="177" t="n">
        <f aca="false">TRUNC($P$9,2)</f>
        <v>2.29</v>
      </c>
      <c r="I1105" s="177" t="n">
        <f aca="false">TRUNC(IF(A1105&lt;$A$427,$D$427*$R$10+$P$10,IF(A1105&gt;$A$782,$D$782*$R$10+$P$10,D1105*$R$10+$P$10)),2)</f>
        <v>117.29</v>
      </c>
      <c r="J1105" s="174" t="n">
        <f aca="false">TRUNC(IF(A1105&lt;$A$427,($D$427*$R$11)+$P$11,IF(A1105&gt;$A$782,$D$782*$R$11+$P$11,D1105*$R$11+$P$11)),2)</f>
        <v>299.57</v>
      </c>
      <c r="K1105" s="176" t="n">
        <f aca="false">TRUNC(IF(A1105&lt;$A$427,$D$427*$R$12+$P$12,IF(A1105&gt;$A$782,$D$782*$R$12+$P$12,D1105*$R$12+$P$12)),2)</f>
        <v>217.82</v>
      </c>
      <c r="L1105" s="179" t="n">
        <v>1195</v>
      </c>
      <c r="M1105" s="180" t="n">
        <f aca="false">A1105</f>
        <v>962</v>
      </c>
      <c r="N1105" s="181" t="n">
        <v>1195</v>
      </c>
      <c r="O1105" s="182" t="n">
        <f aca="false">A1105</f>
        <v>962</v>
      </c>
      <c r="U1105" s="171"/>
    </row>
    <row r="1106" customFormat="false" ht="10.5" hidden="false" customHeight="false" outlineLevel="0" collapsed="false">
      <c r="A1106" s="156" t="n">
        <v>962</v>
      </c>
      <c r="B1106" s="157" t="n">
        <v>1196</v>
      </c>
      <c r="C1106" s="158" t="n">
        <f aca="false">ROUND($P$1*A1106,2)</f>
        <v>56828.61</v>
      </c>
      <c r="D1106" s="159" t="n">
        <f aca="false">TRUNC(C1106/12,2)</f>
        <v>4735.71</v>
      </c>
      <c r="E1106" s="160" t="n">
        <f aca="false">TRUNC(D1106*$P$3,2)</f>
        <v>525.66</v>
      </c>
      <c r="F1106" s="161" t="n">
        <f aca="false">TRUNC(IF(A1106&lt;=$A$270,$D$270*$P$5,D1106*$P$5),2)</f>
        <v>142.07</v>
      </c>
      <c r="G1106" s="162" t="n">
        <f aca="false">TRUNC(IF(A1106&lt;=$A$270,$D$270*$P$6,D1106*$P$6),2)</f>
        <v>47.35</v>
      </c>
      <c r="H1106" s="161" t="n">
        <f aca="false">TRUNC($P$9,2)</f>
        <v>2.29</v>
      </c>
      <c r="I1106" s="161" t="n">
        <f aca="false">TRUNC(IF(A1106&lt;$A$427,$D$427*$R$10+$P$10,IF(A1106&gt;$A$782,$D$782*$R$10+$P$10,D1106*$R$10+$P$10)),2)</f>
        <v>117.29</v>
      </c>
      <c r="J1106" s="158" t="n">
        <f aca="false">TRUNC(IF(A1106&lt;$A$427,($D$427*$R$11)+$P$11,IF(A1106&gt;$A$782,$D$782*$R$11+$P$11,D1106*$R$11+$P$11)),2)</f>
        <v>299.57</v>
      </c>
      <c r="K1106" s="160" t="n">
        <f aca="false">TRUNC(IF(A1106&lt;$A$427,$D$427*$R$12+$P$12,IF(A1106&gt;$A$782,$D$782*$R$12+$P$12,D1106*$R$12+$P$12)),2)</f>
        <v>217.82</v>
      </c>
      <c r="L1106" s="163" t="n">
        <v>1196</v>
      </c>
      <c r="M1106" s="164" t="n">
        <f aca="false">A1106</f>
        <v>962</v>
      </c>
      <c r="N1106" s="165" t="n">
        <v>1196</v>
      </c>
      <c r="O1106" s="166" t="n">
        <f aca="false">A1106</f>
        <v>962</v>
      </c>
      <c r="U1106" s="171"/>
    </row>
    <row r="1107" customFormat="false" ht="10.5" hidden="false" customHeight="false" outlineLevel="0" collapsed="false">
      <c r="A1107" s="172" t="n">
        <v>963</v>
      </c>
      <c r="B1107" s="173" t="n">
        <v>1197</v>
      </c>
      <c r="C1107" s="174" t="n">
        <f aca="false">ROUND($P$1*A1107,2)</f>
        <v>56887.68</v>
      </c>
      <c r="D1107" s="175" t="n">
        <f aca="false">TRUNC(C1107/12,2)</f>
        <v>4740.64</v>
      </c>
      <c r="E1107" s="176" t="n">
        <f aca="false">TRUNC(D1107*$P$3,2)</f>
        <v>526.21</v>
      </c>
      <c r="F1107" s="177" t="n">
        <f aca="false">TRUNC(IF(A1107&lt;=$A$270,$D$270*$P$5,D1107*$P$5),2)</f>
        <v>142.21</v>
      </c>
      <c r="G1107" s="178" t="n">
        <f aca="false">TRUNC(IF(A1107&lt;=$A$270,$D$270*$P$6,D1107*$P$6),2)</f>
        <v>47.4</v>
      </c>
      <c r="H1107" s="177" t="n">
        <f aca="false">TRUNC($P$9,2)</f>
        <v>2.29</v>
      </c>
      <c r="I1107" s="177" t="n">
        <f aca="false">TRUNC(IF(A1107&lt;$A$427,$D$427*$R$10+$P$10,IF(A1107&gt;$A$782,$D$782*$R$10+$P$10,D1107*$R$10+$P$10)),2)</f>
        <v>117.29</v>
      </c>
      <c r="J1107" s="174" t="n">
        <f aca="false">TRUNC(IF(A1107&lt;$A$427,($D$427*$R$11)+$P$11,IF(A1107&gt;$A$782,$D$782*$R$11+$P$11,D1107*$R$11+$P$11)),2)</f>
        <v>299.57</v>
      </c>
      <c r="K1107" s="176" t="n">
        <f aca="false">TRUNC(IF(A1107&lt;$A$427,$D$427*$R$12+$P$12,IF(A1107&gt;$A$782,$D$782*$R$12+$P$12,D1107*$R$12+$P$12)),2)</f>
        <v>217.82</v>
      </c>
      <c r="L1107" s="179" t="n">
        <v>1197</v>
      </c>
      <c r="M1107" s="180" t="n">
        <f aca="false">A1107</f>
        <v>963</v>
      </c>
      <c r="N1107" s="181" t="n">
        <v>1197</v>
      </c>
      <c r="O1107" s="182" t="n">
        <f aca="false">A1107</f>
        <v>963</v>
      </c>
      <c r="U1107" s="171"/>
    </row>
    <row r="1108" customFormat="false" ht="10.5" hidden="false" customHeight="false" outlineLevel="0" collapsed="false">
      <c r="A1108" s="156" t="n">
        <v>964</v>
      </c>
      <c r="B1108" s="157" t="n">
        <v>1198</v>
      </c>
      <c r="C1108" s="158" t="n">
        <f aca="false">ROUND($P$1*A1108,2)</f>
        <v>56946.76</v>
      </c>
      <c r="D1108" s="159" t="n">
        <f aca="false">TRUNC(C1108/12,2)</f>
        <v>4745.56</v>
      </c>
      <c r="E1108" s="160" t="n">
        <f aca="false">TRUNC(D1108*$P$3,2)</f>
        <v>526.75</v>
      </c>
      <c r="F1108" s="161" t="n">
        <f aca="false">TRUNC(IF(A1108&lt;=$A$270,$D$270*$P$5,D1108*$P$5),2)</f>
        <v>142.36</v>
      </c>
      <c r="G1108" s="162" t="n">
        <f aca="false">TRUNC(IF(A1108&lt;=$A$270,$D$270*$P$6,D1108*$P$6),2)</f>
        <v>47.45</v>
      </c>
      <c r="H1108" s="161" t="n">
        <f aca="false">TRUNC($P$9,2)</f>
        <v>2.29</v>
      </c>
      <c r="I1108" s="161" t="n">
        <f aca="false">TRUNC(IF(A1108&lt;$A$427,$D$427*$R$10+$P$10,IF(A1108&gt;$A$782,$D$782*$R$10+$P$10,D1108*$R$10+$P$10)),2)</f>
        <v>117.29</v>
      </c>
      <c r="J1108" s="158" t="n">
        <f aca="false">TRUNC(IF(A1108&lt;$A$427,($D$427*$R$11)+$P$11,IF(A1108&gt;$A$782,$D$782*$R$11+$P$11,D1108*$R$11+$P$11)),2)</f>
        <v>299.57</v>
      </c>
      <c r="K1108" s="160" t="n">
        <f aca="false">TRUNC(IF(A1108&lt;$A$427,$D$427*$R$12+$P$12,IF(A1108&gt;$A$782,$D$782*$R$12+$P$12,D1108*$R$12+$P$12)),2)</f>
        <v>217.82</v>
      </c>
      <c r="L1108" s="163" t="n">
        <v>1198</v>
      </c>
      <c r="M1108" s="164" t="n">
        <f aca="false">A1108</f>
        <v>964</v>
      </c>
      <c r="N1108" s="165" t="n">
        <v>1198</v>
      </c>
      <c r="O1108" s="166" t="n">
        <f aca="false">A1108</f>
        <v>964</v>
      </c>
      <c r="U1108" s="171"/>
    </row>
    <row r="1109" customFormat="false" ht="10.5" hidden="false" customHeight="false" outlineLevel="0" collapsed="false">
      <c r="A1109" s="172" t="n">
        <v>965</v>
      </c>
      <c r="B1109" s="173" t="n">
        <v>1199</v>
      </c>
      <c r="C1109" s="174" t="n">
        <f aca="false">ROUND($P$1*A1109,2)</f>
        <v>57005.83</v>
      </c>
      <c r="D1109" s="175" t="n">
        <f aca="false">TRUNC(C1109/12,2)</f>
        <v>4750.48</v>
      </c>
      <c r="E1109" s="176" t="n">
        <f aca="false">TRUNC(D1109*$P$3,2)</f>
        <v>527.3</v>
      </c>
      <c r="F1109" s="177" t="n">
        <f aca="false">TRUNC(IF(A1109&lt;=$A$270,$D$270*$P$5,D1109*$P$5),2)</f>
        <v>142.51</v>
      </c>
      <c r="G1109" s="178" t="n">
        <f aca="false">TRUNC(IF(A1109&lt;=$A$270,$D$270*$P$6,D1109*$P$6),2)</f>
        <v>47.5</v>
      </c>
      <c r="H1109" s="177" t="n">
        <f aca="false">TRUNC($P$9,2)</f>
        <v>2.29</v>
      </c>
      <c r="I1109" s="177" t="n">
        <f aca="false">TRUNC(IF(A1109&lt;$A$427,$D$427*$R$10+$P$10,IF(A1109&gt;$A$782,$D$782*$R$10+$P$10,D1109*$R$10+$P$10)),2)</f>
        <v>117.29</v>
      </c>
      <c r="J1109" s="174" t="n">
        <f aca="false">TRUNC(IF(A1109&lt;$A$427,($D$427*$R$11)+$P$11,IF(A1109&gt;$A$782,$D$782*$R$11+$P$11,D1109*$R$11+$P$11)),2)</f>
        <v>299.57</v>
      </c>
      <c r="K1109" s="176" t="n">
        <f aca="false">TRUNC(IF(A1109&lt;$A$427,$D$427*$R$12+$P$12,IF(A1109&gt;$A$782,$D$782*$R$12+$P$12,D1109*$R$12+$P$12)),2)</f>
        <v>217.82</v>
      </c>
      <c r="L1109" s="179" t="n">
        <v>1199</v>
      </c>
      <c r="M1109" s="164" t="n">
        <f aca="false">A1109</f>
        <v>965</v>
      </c>
      <c r="N1109" s="181" t="n">
        <v>1199</v>
      </c>
      <c r="O1109" s="182" t="n">
        <f aca="false">A1109</f>
        <v>965</v>
      </c>
      <c r="U1109" s="171"/>
    </row>
    <row r="1110" customFormat="false" ht="10.5" hidden="false" customHeight="false" outlineLevel="0" collapsed="false">
      <c r="A1110" s="156" t="n">
        <v>966</v>
      </c>
      <c r="B1110" s="157" t="n">
        <v>1200</v>
      </c>
      <c r="C1110" s="158" t="n">
        <f aca="false">ROUND($P$1*A1110,2)</f>
        <v>57064.9</v>
      </c>
      <c r="D1110" s="159" t="n">
        <f aca="false">TRUNC(C1110/12,2)</f>
        <v>4755.4</v>
      </c>
      <c r="E1110" s="160" t="n">
        <f aca="false">TRUNC(D1110*$P$3,2)</f>
        <v>527.84</v>
      </c>
      <c r="F1110" s="161" t="n">
        <f aca="false">TRUNC(IF(A1110&lt;=$A$270,$D$270*$P$5,D1110*$P$5),2)</f>
        <v>142.66</v>
      </c>
      <c r="G1110" s="162" t="n">
        <f aca="false">TRUNC(IF(A1110&lt;=$A$270,$D$270*$P$6,D1110*$P$6),2)</f>
        <v>47.55</v>
      </c>
      <c r="H1110" s="161" t="n">
        <f aca="false">TRUNC($P$9,2)</f>
        <v>2.29</v>
      </c>
      <c r="I1110" s="161" t="n">
        <f aca="false">TRUNC(IF(A1110&lt;$A$427,$D$427*$R$10+$P$10,IF(A1110&gt;$A$782,$D$782*$R$10+$P$10,D1110*$R$10+$P$10)),2)</f>
        <v>117.29</v>
      </c>
      <c r="J1110" s="158" t="n">
        <f aca="false">TRUNC(IF(A1110&lt;$A$427,($D$427*$R$11)+$P$11,IF(A1110&gt;$A$782,$D$782*$R$11+$P$11,D1110*$R$11+$P$11)),2)</f>
        <v>299.57</v>
      </c>
      <c r="K1110" s="160" t="n">
        <f aca="false">TRUNC(IF(A1110&lt;$A$427,$D$427*$R$12+$P$12,IF(A1110&gt;$A$782,$D$782*$R$12+$P$12,D1110*$R$12+$P$12)),2)</f>
        <v>217.82</v>
      </c>
      <c r="L1110" s="163" t="n">
        <v>1200</v>
      </c>
      <c r="M1110" s="180" t="n">
        <f aca="false">A1110</f>
        <v>966</v>
      </c>
      <c r="N1110" s="165" t="n">
        <v>1200</v>
      </c>
      <c r="O1110" s="166" t="n">
        <f aca="false">A1110</f>
        <v>966</v>
      </c>
      <c r="U1110" s="171"/>
    </row>
    <row r="1111" customFormat="false" ht="10.5" hidden="false" customHeight="false" outlineLevel="0" collapsed="false">
      <c r="A1111" s="172" t="n">
        <v>966</v>
      </c>
      <c r="B1111" s="173" t="n">
        <v>1201</v>
      </c>
      <c r="C1111" s="174" t="n">
        <f aca="false">ROUND($P$1*A1111,2)</f>
        <v>57064.9</v>
      </c>
      <c r="D1111" s="175" t="n">
        <f aca="false">TRUNC(C1111/12,2)</f>
        <v>4755.4</v>
      </c>
      <c r="E1111" s="176" t="n">
        <f aca="false">TRUNC(D1111*$P$3,2)</f>
        <v>527.84</v>
      </c>
      <c r="F1111" s="177" t="n">
        <f aca="false">TRUNC(IF(A1111&lt;=$A$270,$D$270*$P$5,D1111*$P$5),2)</f>
        <v>142.66</v>
      </c>
      <c r="G1111" s="178" t="n">
        <f aca="false">TRUNC(IF(A1111&lt;=$A$270,$D$270*$P$6,D1111*$P$6),2)</f>
        <v>47.55</v>
      </c>
      <c r="H1111" s="177" t="n">
        <f aca="false">TRUNC($P$9,2)</f>
        <v>2.29</v>
      </c>
      <c r="I1111" s="177" t="n">
        <f aca="false">TRUNC(IF(A1111&lt;$A$427,$D$427*$R$10+$P$10,IF(A1111&gt;$A$782,$D$782*$R$10+$P$10,D1111*$R$10+$P$10)),2)</f>
        <v>117.29</v>
      </c>
      <c r="J1111" s="174" t="n">
        <f aca="false">TRUNC(IF(A1111&lt;$A$427,($D$427*$R$11)+$P$11,IF(A1111&gt;$A$782,$D$782*$R$11+$P$11,D1111*$R$11+$P$11)),2)</f>
        <v>299.57</v>
      </c>
      <c r="K1111" s="176" t="n">
        <f aca="false">TRUNC(IF(A1111&lt;$A$427,$D$427*$R$12+$P$12,IF(A1111&gt;$A$782,$D$782*$R$12+$P$12,D1111*$R$12+$P$12)),2)</f>
        <v>217.82</v>
      </c>
      <c r="L1111" s="179" t="n">
        <v>1201</v>
      </c>
      <c r="M1111" s="164" t="n">
        <f aca="false">A1111</f>
        <v>966</v>
      </c>
      <c r="N1111" s="181" t="n">
        <v>1201</v>
      </c>
      <c r="O1111" s="182" t="n">
        <f aca="false">A1111</f>
        <v>966</v>
      </c>
      <c r="U1111" s="171"/>
    </row>
    <row r="1112" customFormat="false" ht="10.5" hidden="false" customHeight="false" outlineLevel="0" collapsed="false">
      <c r="A1112" s="156" t="n">
        <v>967</v>
      </c>
      <c r="B1112" s="157" t="n">
        <v>1202</v>
      </c>
      <c r="C1112" s="158" t="n">
        <f aca="false">ROUND($P$1*A1112,2)</f>
        <v>57123.98</v>
      </c>
      <c r="D1112" s="159" t="n">
        <f aca="false">TRUNC(C1112/12,2)</f>
        <v>4760.33</v>
      </c>
      <c r="E1112" s="160" t="n">
        <f aca="false">TRUNC(D1112*$P$3,2)</f>
        <v>528.39</v>
      </c>
      <c r="F1112" s="161" t="n">
        <f aca="false">TRUNC(IF(A1112&lt;=$A$270,$D$270*$P$5,D1112*$P$5),2)</f>
        <v>142.8</v>
      </c>
      <c r="G1112" s="162" t="n">
        <f aca="false">TRUNC(IF(A1112&lt;=$A$270,$D$270*$P$6,D1112*$P$6),2)</f>
        <v>47.6</v>
      </c>
      <c r="H1112" s="161" t="n">
        <f aca="false">TRUNC($P$9,2)</f>
        <v>2.29</v>
      </c>
      <c r="I1112" s="161" t="n">
        <f aca="false">TRUNC(IF(A1112&lt;$A$427,$D$427*$R$10+$P$10,IF(A1112&gt;$A$782,$D$782*$R$10+$P$10,D1112*$R$10+$P$10)),2)</f>
        <v>117.29</v>
      </c>
      <c r="J1112" s="158" t="n">
        <f aca="false">TRUNC(IF(A1112&lt;$A$427,($D$427*$R$11)+$P$11,IF(A1112&gt;$A$782,$D$782*$R$11+$P$11,D1112*$R$11+$P$11)),2)</f>
        <v>299.57</v>
      </c>
      <c r="K1112" s="160" t="n">
        <f aca="false">TRUNC(IF(A1112&lt;$A$427,$D$427*$R$12+$P$12,IF(A1112&gt;$A$782,$D$782*$R$12+$P$12,D1112*$R$12+$P$12)),2)</f>
        <v>217.82</v>
      </c>
      <c r="L1112" s="163" t="n">
        <v>1202</v>
      </c>
      <c r="M1112" s="180" t="n">
        <f aca="false">A1112</f>
        <v>967</v>
      </c>
      <c r="N1112" s="165" t="n">
        <v>1202</v>
      </c>
      <c r="O1112" s="166" t="n">
        <f aca="false">A1112</f>
        <v>967</v>
      </c>
      <c r="U1112" s="171"/>
    </row>
    <row r="1113" customFormat="false" ht="10.5" hidden="false" customHeight="false" outlineLevel="0" collapsed="false">
      <c r="A1113" s="172" t="n">
        <v>968</v>
      </c>
      <c r="B1113" s="173" t="n">
        <v>1203</v>
      </c>
      <c r="C1113" s="174" t="n">
        <f aca="false">ROUND($P$1*A1113,2)</f>
        <v>57183.05</v>
      </c>
      <c r="D1113" s="175" t="n">
        <f aca="false">TRUNC(C1113/12,2)</f>
        <v>4765.25</v>
      </c>
      <c r="E1113" s="176" t="n">
        <f aca="false">TRUNC(D1113*$P$3,2)</f>
        <v>528.94</v>
      </c>
      <c r="F1113" s="177" t="n">
        <f aca="false">TRUNC(IF(A1113&lt;=$A$270,$D$270*$P$5,D1113*$P$5),2)</f>
        <v>142.95</v>
      </c>
      <c r="G1113" s="178" t="n">
        <f aca="false">TRUNC(IF(A1113&lt;=$A$270,$D$270*$P$6,D1113*$P$6),2)</f>
        <v>47.65</v>
      </c>
      <c r="H1113" s="177" t="n">
        <f aca="false">TRUNC($P$9,2)</f>
        <v>2.29</v>
      </c>
      <c r="I1113" s="177" t="n">
        <f aca="false">TRUNC(IF(A1113&lt;$A$427,$D$427*$R$10+$P$10,IF(A1113&gt;$A$782,$D$782*$R$10+$P$10,D1113*$R$10+$P$10)),2)</f>
        <v>117.29</v>
      </c>
      <c r="J1113" s="174" t="n">
        <f aca="false">TRUNC(IF(A1113&lt;$A$427,($D$427*$R$11)+$P$11,IF(A1113&gt;$A$782,$D$782*$R$11+$P$11,D1113*$R$11+$P$11)),2)</f>
        <v>299.57</v>
      </c>
      <c r="K1113" s="176" t="n">
        <f aca="false">TRUNC(IF(A1113&lt;$A$427,$D$427*$R$12+$P$12,IF(A1113&gt;$A$782,$D$782*$R$12+$P$12,D1113*$R$12+$P$12)),2)</f>
        <v>217.82</v>
      </c>
      <c r="L1113" s="179" t="n">
        <v>1203</v>
      </c>
      <c r="M1113" s="164" t="n">
        <f aca="false">A1113</f>
        <v>968</v>
      </c>
      <c r="N1113" s="181" t="n">
        <v>1203</v>
      </c>
      <c r="O1113" s="182" t="n">
        <f aca="false">A1113</f>
        <v>968</v>
      </c>
      <c r="U1113" s="171"/>
    </row>
    <row r="1114" customFormat="false" ht="10.5" hidden="false" customHeight="false" outlineLevel="0" collapsed="false">
      <c r="A1114" s="156" t="n">
        <v>968</v>
      </c>
      <c r="B1114" s="157" t="n">
        <v>1204</v>
      </c>
      <c r="C1114" s="158" t="n">
        <f aca="false">ROUND($P$1*A1114,2)</f>
        <v>57183.05</v>
      </c>
      <c r="D1114" s="159" t="n">
        <f aca="false">TRUNC(C1114/12,2)</f>
        <v>4765.25</v>
      </c>
      <c r="E1114" s="160" t="n">
        <f aca="false">TRUNC(D1114*$P$3,2)</f>
        <v>528.94</v>
      </c>
      <c r="F1114" s="161" t="n">
        <f aca="false">TRUNC(IF(A1114&lt;=$A$270,$D$270*$P$5,D1114*$P$5),2)</f>
        <v>142.95</v>
      </c>
      <c r="G1114" s="162" t="n">
        <f aca="false">TRUNC(IF(A1114&lt;=$A$270,$D$270*$P$6,D1114*$P$6),2)</f>
        <v>47.65</v>
      </c>
      <c r="H1114" s="161" t="n">
        <f aca="false">TRUNC($P$9,2)</f>
        <v>2.29</v>
      </c>
      <c r="I1114" s="161" t="n">
        <f aca="false">TRUNC(IF(A1114&lt;$A$427,$D$427*$R$10+$P$10,IF(A1114&gt;$A$782,$D$782*$R$10+$P$10,D1114*$R$10+$P$10)),2)</f>
        <v>117.29</v>
      </c>
      <c r="J1114" s="158" t="n">
        <f aca="false">TRUNC(IF(A1114&lt;$A$427,($D$427*$R$11)+$P$11,IF(A1114&gt;$A$782,$D$782*$R$11+$P$11,D1114*$R$11+$P$11)),2)</f>
        <v>299.57</v>
      </c>
      <c r="K1114" s="160" t="n">
        <f aca="false">TRUNC(IF(A1114&lt;$A$427,$D$427*$R$12+$P$12,IF(A1114&gt;$A$782,$D$782*$R$12+$P$12,D1114*$R$12+$P$12)),2)</f>
        <v>217.82</v>
      </c>
      <c r="L1114" s="163" t="n">
        <v>1204</v>
      </c>
      <c r="M1114" s="180" t="n">
        <f aca="false">A1114</f>
        <v>968</v>
      </c>
      <c r="N1114" s="165" t="n">
        <v>1204</v>
      </c>
      <c r="O1114" s="166" t="n">
        <f aca="false">A1114</f>
        <v>968</v>
      </c>
      <c r="U1114" s="171"/>
    </row>
    <row r="1115" customFormat="false" ht="10.5" hidden="false" customHeight="false" outlineLevel="0" collapsed="false">
      <c r="A1115" s="172" t="n">
        <v>969</v>
      </c>
      <c r="B1115" s="173" t="n">
        <v>1205</v>
      </c>
      <c r="C1115" s="174" t="n">
        <f aca="false">ROUND($P$1*A1115,2)</f>
        <v>57242.12</v>
      </c>
      <c r="D1115" s="175" t="n">
        <f aca="false">TRUNC(C1115/12,2)</f>
        <v>4770.17</v>
      </c>
      <c r="E1115" s="176" t="n">
        <f aca="false">TRUNC(D1115*$P$3,2)</f>
        <v>529.48</v>
      </c>
      <c r="F1115" s="177" t="n">
        <f aca="false">TRUNC(IF(A1115&lt;=$A$270,$D$270*$P$5,D1115*$P$5),2)</f>
        <v>143.1</v>
      </c>
      <c r="G1115" s="178" t="n">
        <f aca="false">TRUNC(IF(A1115&lt;=$A$270,$D$270*$P$6,D1115*$P$6),2)</f>
        <v>47.7</v>
      </c>
      <c r="H1115" s="177" t="n">
        <f aca="false">TRUNC($P$9,2)</f>
        <v>2.29</v>
      </c>
      <c r="I1115" s="177" t="n">
        <f aca="false">TRUNC(IF(A1115&lt;$A$427,$D$427*$R$10+$P$10,IF(A1115&gt;$A$782,$D$782*$R$10+$P$10,D1115*$R$10+$P$10)),2)</f>
        <v>117.29</v>
      </c>
      <c r="J1115" s="174" t="n">
        <f aca="false">TRUNC(IF(A1115&lt;$A$427,($D$427*$R$11)+$P$11,IF(A1115&gt;$A$782,$D$782*$R$11+$P$11,D1115*$R$11+$P$11)),2)</f>
        <v>299.57</v>
      </c>
      <c r="K1115" s="176" t="n">
        <f aca="false">TRUNC(IF(A1115&lt;$A$427,$D$427*$R$12+$P$12,IF(A1115&gt;$A$782,$D$782*$R$12+$P$12,D1115*$R$12+$P$12)),2)</f>
        <v>217.82</v>
      </c>
      <c r="L1115" s="179" t="n">
        <v>1205</v>
      </c>
      <c r="M1115" s="164" t="n">
        <f aca="false">A1115</f>
        <v>969</v>
      </c>
      <c r="N1115" s="181" t="n">
        <v>1205</v>
      </c>
      <c r="O1115" s="182" t="n">
        <f aca="false">A1115</f>
        <v>969</v>
      </c>
      <c r="U1115" s="171"/>
    </row>
    <row r="1116" customFormat="false" ht="10.5" hidden="false" customHeight="false" outlineLevel="0" collapsed="false">
      <c r="A1116" s="156" t="n">
        <v>970</v>
      </c>
      <c r="B1116" s="157" t="n">
        <v>1206</v>
      </c>
      <c r="C1116" s="158" t="n">
        <f aca="false">ROUND($P$1*A1116,2)</f>
        <v>57301.2</v>
      </c>
      <c r="D1116" s="159" t="n">
        <f aca="false">TRUNC(C1116/12,2)</f>
        <v>4775.1</v>
      </c>
      <c r="E1116" s="160" t="n">
        <f aca="false">TRUNC(D1116*$P$3,2)</f>
        <v>530.03</v>
      </c>
      <c r="F1116" s="161" t="n">
        <f aca="false">TRUNC(IF(A1116&lt;=$A$270,$D$270*$P$5,D1116*$P$5),2)</f>
        <v>143.25</v>
      </c>
      <c r="G1116" s="162" t="n">
        <f aca="false">TRUNC(IF(A1116&lt;=$A$270,$D$270*$P$6,D1116*$P$6),2)</f>
        <v>47.75</v>
      </c>
      <c r="H1116" s="161" t="n">
        <f aca="false">TRUNC($P$9,2)</f>
        <v>2.29</v>
      </c>
      <c r="I1116" s="161" t="n">
        <f aca="false">TRUNC(IF(A1116&lt;$A$427,$D$427*$R$10+$P$10,IF(A1116&gt;$A$782,$D$782*$R$10+$P$10,D1116*$R$10+$P$10)),2)</f>
        <v>117.29</v>
      </c>
      <c r="J1116" s="158" t="n">
        <f aca="false">TRUNC(IF(A1116&lt;$A$427,($D$427*$R$11)+$P$11,IF(A1116&gt;$A$782,$D$782*$R$11+$P$11,D1116*$R$11+$P$11)),2)</f>
        <v>299.57</v>
      </c>
      <c r="K1116" s="160" t="n">
        <f aca="false">TRUNC(IF(A1116&lt;$A$427,$D$427*$R$12+$P$12,IF(A1116&gt;$A$782,$D$782*$R$12+$P$12,D1116*$R$12+$P$12)),2)</f>
        <v>217.82</v>
      </c>
      <c r="L1116" s="163" t="n">
        <v>1206</v>
      </c>
      <c r="M1116" s="180" t="n">
        <f aca="false">A1116</f>
        <v>970</v>
      </c>
      <c r="N1116" s="165" t="n">
        <v>1206</v>
      </c>
      <c r="O1116" s="166" t="n">
        <f aca="false">A1116</f>
        <v>970</v>
      </c>
      <c r="U1116" s="171"/>
    </row>
    <row r="1117" customFormat="false" ht="10.5" hidden="false" customHeight="false" outlineLevel="0" collapsed="false">
      <c r="A1117" s="172" t="n">
        <v>971</v>
      </c>
      <c r="B1117" s="173" t="n">
        <v>1207</v>
      </c>
      <c r="C1117" s="174" t="n">
        <f aca="false">ROUND($P$1*A1117,2)</f>
        <v>57360.27</v>
      </c>
      <c r="D1117" s="175" t="n">
        <f aca="false">TRUNC(C1117/12,2)</f>
        <v>4780.02</v>
      </c>
      <c r="E1117" s="176" t="n">
        <f aca="false">TRUNC(D1117*$P$3,2)</f>
        <v>530.58</v>
      </c>
      <c r="F1117" s="177" t="n">
        <f aca="false">TRUNC(IF(A1117&lt;=$A$270,$D$270*$P$5,D1117*$P$5),2)</f>
        <v>143.4</v>
      </c>
      <c r="G1117" s="178" t="n">
        <f aca="false">TRUNC(IF(A1117&lt;=$A$270,$D$270*$P$6,D1117*$P$6),2)</f>
        <v>47.8</v>
      </c>
      <c r="H1117" s="177" t="n">
        <f aca="false">TRUNC($P$9,2)</f>
        <v>2.29</v>
      </c>
      <c r="I1117" s="177" t="n">
        <f aca="false">TRUNC(IF(A1117&lt;$A$427,$D$427*$R$10+$P$10,IF(A1117&gt;$A$782,$D$782*$R$10+$P$10,D1117*$R$10+$P$10)),2)</f>
        <v>117.29</v>
      </c>
      <c r="J1117" s="174" t="n">
        <f aca="false">TRUNC(IF(A1117&lt;$A$427,($D$427*$R$11)+$P$11,IF(A1117&gt;$A$782,$D$782*$R$11+$P$11,D1117*$R$11+$P$11)),2)</f>
        <v>299.57</v>
      </c>
      <c r="K1117" s="176" t="n">
        <f aca="false">TRUNC(IF(A1117&lt;$A$427,$D$427*$R$12+$P$12,IF(A1117&gt;$A$782,$D$782*$R$12+$P$12,D1117*$R$12+$P$12)),2)</f>
        <v>217.82</v>
      </c>
      <c r="L1117" s="179" t="n">
        <v>1207</v>
      </c>
      <c r="M1117" s="164" t="n">
        <f aca="false">A1117</f>
        <v>971</v>
      </c>
      <c r="N1117" s="181" t="n">
        <v>1207</v>
      </c>
      <c r="O1117" s="182" t="n">
        <f aca="false">A1117</f>
        <v>971</v>
      </c>
      <c r="U1117" s="171"/>
    </row>
    <row r="1118" customFormat="false" ht="10.5" hidden="false" customHeight="false" outlineLevel="0" collapsed="false">
      <c r="A1118" s="156" t="n">
        <v>971</v>
      </c>
      <c r="B1118" s="157" t="n">
        <v>1208</v>
      </c>
      <c r="C1118" s="158" t="n">
        <f aca="false">ROUND($P$1*A1118,2)</f>
        <v>57360.27</v>
      </c>
      <c r="D1118" s="159" t="n">
        <f aca="false">TRUNC(C1118/12,2)</f>
        <v>4780.02</v>
      </c>
      <c r="E1118" s="160" t="n">
        <f aca="false">TRUNC(D1118*$P$3,2)</f>
        <v>530.58</v>
      </c>
      <c r="F1118" s="161" t="n">
        <f aca="false">TRUNC(IF(A1118&lt;=$A$270,$D$270*$P$5,D1118*$P$5),2)</f>
        <v>143.4</v>
      </c>
      <c r="G1118" s="162" t="n">
        <f aca="false">TRUNC(IF(A1118&lt;=$A$270,$D$270*$P$6,D1118*$P$6),2)</f>
        <v>47.8</v>
      </c>
      <c r="H1118" s="161" t="n">
        <f aca="false">TRUNC($P$9,2)</f>
        <v>2.29</v>
      </c>
      <c r="I1118" s="161" t="n">
        <f aca="false">TRUNC(IF(A1118&lt;$A$427,$D$427*$R$10+$P$10,IF(A1118&gt;$A$782,$D$782*$R$10+$P$10,D1118*$R$10+$P$10)),2)</f>
        <v>117.29</v>
      </c>
      <c r="J1118" s="158" t="n">
        <f aca="false">TRUNC(IF(A1118&lt;$A$427,($D$427*$R$11)+$P$11,IF(A1118&gt;$A$782,$D$782*$R$11+$P$11,D1118*$R$11+$P$11)),2)</f>
        <v>299.57</v>
      </c>
      <c r="K1118" s="160" t="n">
        <f aca="false">TRUNC(IF(A1118&lt;$A$427,$D$427*$R$12+$P$12,IF(A1118&gt;$A$782,$D$782*$R$12+$P$12,D1118*$R$12+$P$12)),2)</f>
        <v>217.82</v>
      </c>
      <c r="L1118" s="163" t="n">
        <v>1208</v>
      </c>
      <c r="M1118" s="180" t="n">
        <f aca="false">A1118</f>
        <v>971</v>
      </c>
      <c r="N1118" s="165" t="n">
        <v>1208</v>
      </c>
      <c r="O1118" s="166" t="n">
        <f aca="false">A1118</f>
        <v>971</v>
      </c>
      <c r="U1118" s="171"/>
    </row>
    <row r="1119" customFormat="false" ht="10.5" hidden="false" customHeight="false" outlineLevel="0" collapsed="false">
      <c r="A1119" s="172" t="n">
        <v>972</v>
      </c>
      <c r="B1119" s="173" t="n">
        <v>1209</v>
      </c>
      <c r="C1119" s="174" t="n">
        <f aca="false">ROUND($P$1*A1119,2)</f>
        <v>57419.34</v>
      </c>
      <c r="D1119" s="175" t="n">
        <f aca="false">TRUNC(C1119/12,2)</f>
        <v>4784.94</v>
      </c>
      <c r="E1119" s="176" t="n">
        <f aca="false">TRUNC(D1119*$P$3,2)</f>
        <v>531.12</v>
      </c>
      <c r="F1119" s="177" t="n">
        <f aca="false">TRUNC(IF(A1119&lt;=$A$270,$D$270*$P$5,D1119*$P$5),2)</f>
        <v>143.54</v>
      </c>
      <c r="G1119" s="178" t="n">
        <f aca="false">TRUNC(IF(A1119&lt;=$A$270,$D$270*$P$6,D1119*$P$6),2)</f>
        <v>47.84</v>
      </c>
      <c r="H1119" s="177" t="n">
        <f aca="false">TRUNC($P$9,2)</f>
        <v>2.29</v>
      </c>
      <c r="I1119" s="177" t="n">
        <f aca="false">TRUNC(IF(A1119&lt;$A$427,$D$427*$R$10+$P$10,IF(A1119&gt;$A$782,$D$782*$R$10+$P$10,D1119*$R$10+$P$10)),2)</f>
        <v>117.29</v>
      </c>
      <c r="J1119" s="174" t="n">
        <f aca="false">TRUNC(IF(A1119&lt;$A$427,($D$427*$R$11)+$P$11,IF(A1119&gt;$A$782,$D$782*$R$11+$P$11,D1119*$R$11+$P$11)),2)</f>
        <v>299.57</v>
      </c>
      <c r="K1119" s="176" t="n">
        <f aca="false">TRUNC(IF(A1119&lt;$A$427,$D$427*$R$12+$P$12,IF(A1119&gt;$A$782,$D$782*$R$12+$P$12,D1119*$R$12+$P$12)),2)</f>
        <v>217.82</v>
      </c>
      <c r="L1119" s="179" t="n">
        <v>1209</v>
      </c>
      <c r="M1119" s="164" t="n">
        <f aca="false">A1119</f>
        <v>972</v>
      </c>
      <c r="N1119" s="181" t="n">
        <v>1209</v>
      </c>
      <c r="O1119" s="182" t="n">
        <f aca="false">A1119</f>
        <v>972</v>
      </c>
      <c r="U1119" s="171"/>
    </row>
    <row r="1120" customFormat="false" ht="10.5" hidden="false" customHeight="false" outlineLevel="0" collapsed="false">
      <c r="A1120" s="156" t="n">
        <v>972</v>
      </c>
      <c r="B1120" s="157" t="n">
        <v>1210</v>
      </c>
      <c r="C1120" s="158" t="n">
        <f aca="false">ROUND($P$1*A1120,2)</f>
        <v>57419.34</v>
      </c>
      <c r="D1120" s="159" t="n">
        <f aca="false">TRUNC(C1120/12,2)</f>
        <v>4784.94</v>
      </c>
      <c r="E1120" s="160" t="n">
        <f aca="false">TRUNC(D1120*$P$3,2)</f>
        <v>531.12</v>
      </c>
      <c r="F1120" s="161" t="n">
        <f aca="false">TRUNC(IF(A1120&lt;=$A$270,$D$270*$P$5,D1120*$P$5),2)</f>
        <v>143.54</v>
      </c>
      <c r="G1120" s="162" t="n">
        <f aca="false">TRUNC(IF(A1120&lt;=$A$270,$D$270*$P$6,D1120*$P$6),2)</f>
        <v>47.84</v>
      </c>
      <c r="H1120" s="161" t="n">
        <f aca="false">TRUNC($P$9,2)</f>
        <v>2.29</v>
      </c>
      <c r="I1120" s="161" t="n">
        <f aca="false">TRUNC(IF(A1120&lt;$A$427,$D$427*$R$10+$P$10,IF(A1120&gt;$A$782,$D$782*$R$10+$P$10,D1120*$R$10+$P$10)),2)</f>
        <v>117.29</v>
      </c>
      <c r="J1120" s="158" t="n">
        <f aca="false">TRUNC(IF(A1120&lt;$A$427,($D$427*$R$11)+$P$11,IF(A1120&gt;$A$782,$D$782*$R$11+$P$11,D1120*$R$11+$P$11)),2)</f>
        <v>299.57</v>
      </c>
      <c r="K1120" s="160" t="n">
        <f aca="false">TRUNC(IF(A1120&lt;$A$427,$D$427*$R$12+$P$12,IF(A1120&gt;$A$782,$D$782*$R$12+$P$12,D1120*$R$12+$P$12)),2)</f>
        <v>217.82</v>
      </c>
      <c r="L1120" s="163" t="n">
        <v>1210</v>
      </c>
      <c r="M1120" s="180" t="n">
        <f aca="false">A1120</f>
        <v>972</v>
      </c>
      <c r="N1120" s="165" t="n">
        <v>1210</v>
      </c>
      <c r="O1120" s="166" t="n">
        <f aca="false">A1120</f>
        <v>972</v>
      </c>
      <c r="U1120" s="171"/>
    </row>
    <row r="1121" customFormat="false" ht="10.5" hidden="false" customHeight="false" outlineLevel="0" collapsed="false">
      <c r="A1121" s="172" t="n">
        <v>973</v>
      </c>
      <c r="B1121" s="173" t="n">
        <v>1211</v>
      </c>
      <c r="C1121" s="174" t="n">
        <f aca="false">ROUND($P$1*A1121,2)</f>
        <v>57478.42</v>
      </c>
      <c r="D1121" s="175" t="n">
        <f aca="false">TRUNC(C1121/12,2)</f>
        <v>4789.86</v>
      </c>
      <c r="E1121" s="176" t="n">
        <f aca="false">TRUNC(D1121*$P$3,2)</f>
        <v>531.67</v>
      </c>
      <c r="F1121" s="177" t="n">
        <f aca="false">TRUNC(IF(A1121&lt;=$A$270,$D$270*$P$5,D1121*$P$5),2)</f>
        <v>143.69</v>
      </c>
      <c r="G1121" s="178" t="n">
        <f aca="false">TRUNC(IF(A1121&lt;=$A$270,$D$270*$P$6,D1121*$P$6),2)</f>
        <v>47.89</v>
      </c>
      <c r="H1121" s="177" t="n">
        <f aca="false">TRUNC($P$9,2)</f>
        <v>2.29</v>
      </c>
      <c r="I1121" s="177" t="n">
        <f aca="false">TRUNC(IF(A1121&lt;$A$427,$D$427*$R$10+$P$10,IF(A1121&gt;$A$782,$D$782*$R$10+$P$10,D1121*$R$10+$P$10)),2)</f>
        <v>117.29</v>
      </c>
      <c r="J1121" s="174" t="n">
        <f aca="false">TRUNC(IF(A1121&lt;$A$427,($D$427*$R$11)+$P$11,IF(A1121&gt;$A$782,$D$782*$R$11+$P$11,D1121*$R$11+$P$11)),2)</f>
        <v>299.57</v>
      </c>
      <c r="K1121" s="176" t="n">
        <f aca="false">TRUNC(IF(A1121&lt;$A$427,$D$427*$R$12+$P$12,IF(A1121&gt;$A$782,$D$782*$R$12+$P$12,D1121*$R$12+$P$12)),2)</f>
        <v>217.82</v>
      </c>
      <c r="L1121" s="179" t="n">
        <v>1211</v>
      </c>
      <c r="M1121" s="164" t="n">
        <f aca="false">A1121</f>
        <v>973</v>
      </c>
      <c r="N1121" s="181" t="n">
        <v>1211</v>
      </c>
      <c r="O1121" s="182" t="n">
        <f aca="false">A1121</f>
        <v>973</v>
      </c>
      <c r="U1121" s="171"/>
    </row>
    <row r="1122" customFormat="false" ht="10.5" hidden="false" customHeight="false" outlineLevel="0" collapsed="false">
      <c r="A1122" s="156" t="n">
        <v>974</v>
      </c>
      <c r="B1122" s="157" t="n">
        <v>1212</v>
      </c>
      <c r="C1122" s="158" t="n">
        <f aca="false">ROUND($P$1*A1122,2)</f>
        <v>57537.49</v>
      </c>
      <c r="D1122" s="159" t="n">
        <f aca="false">TRUNC(C1122/12,2)</f>
        <v>4794.79</v>
      </c>
      <c r="E1122" s="160" t="n">
        <f aca="false">TRUNC(D1122*$P$3,2)</f>
        <v>532.22</v>
      </c>
      <c r="F1122" s="161" t="n">
        <f aca="false">TRUNC(IF(A1122&lt;=$A$270,$D$270*$P$5,D1122*$P$5),2)</f>
        <v>143.84</v>
      </c>
      <c r="G1122" s="162" t="n">
        <f aca="false">TRUNC(IF(A1122&lt;=$A$270,$D$270*$P$6,D1122*$P$6),2)</f>
        <v>47.94</v>
      </c>
      <c r="H1122" s="161" t="n">
        <f aca="false">TRUNC($P$9,2)</f>
        <v>2.29</v>
      </c>
      <c r="I1122" s="161" t="n">
        <f aca="false">TRUNC(IF(A1122&lt;$A$427,$D$427*$R$10+$P$10,IF(A1122&gt;$A$782,$D$782*$R$10+$P$10,D1122*$R$10+$P$10)),2)</f>
        <v>117.29</v>
      </c>
      <c r="J1122" s="158" t="n">
        <f aca="false">TRUNC(IF(A1122&lt;$A$427,($D$427*$R$11)+$P$11,IF(A1122&gt;$A$782,$D$782*$R$11+$P$11,D1122*$R$11+$P$11)),2)</f>
        <v>299.57</v>
      </c>
      <c r="K1122" s="160" t="n">
        <f aca="false">TRUNC(IF(A1122&lt;$A$427,$D$427*$R$12+$P$12,IF(A1122&gt;$A$782,$D$782*$R$12+$P$12,D1122*$R$12+$P$12)),2)</f>
        <v>217.82</v>
      </c>
      <c r="L1122" s="163" t="n">
        <v>1212</v>
      </c>
      <c r="M1122" s="180" t="n">
        <f aca="false">A1122</f>
        <v>974</v>
      </c>
      <c r="N1122" s="165" t="n">
        <v>1212</v>
      </c>
      <c r="O1122" s="166" t="n">
        <f aca="false">A1122</f>
        <v>974</v>
      </c>
      <c r="U1122" s="171"/>
    </row>
    <row r="1123" customFormat="false" ht="10.5" hidden="false" customHeight="false" outlineLevel="0" collapsed="false">
      <c r="A1123" s="172" t="n">
        <v>975</v>
      </c>
      <c r="B1123" s="173" t="n">
        <v>1213</v>
      </c>
      <c r="C1123" s="174" t="n">
        <f aca="false">ROUND($P$1*A1123,2)</f>
        <v>57596.57</v>
      </c>
      <c r="D1123" s="175" t="n">
        <f aca="false">TRUNC(C1123/12,2)</f>
        <v>4799.71</v>
      </c>
      <c r="E1123" s="176" t="n">
        <f aca="false">TRUNC(D1123*$P$3,2)</f>
        <v>532.76</v>
      </c>
      <c r="F1123" s="177" t="n">
        <f aca="false">TRUNC(IF(A1123&lt;=$A$270,$D$270*$P$5,D1123*$P$5),2)</f>
        <v>143.99</v>
      </c>
      <c r="G1123" s="178" t="n">
        <f aca="false">TRUNC(IF(A1123&lt;=$A$270,$D$270*$P$6,D1123*$P$6),2)</f>
        <v>47.99</v>
      </c>
      <c r="H1123" s="177" t="n">
        <f aca="false">TRUNC($P$9,2)</f>
        <v>2.29</v>
      </c>
      <c r="I1123" s="177" t="n">
        <f aca="false">TRUNC(IF(A1123&lt;$A$427,$D$427*$R$10+$P$10,IF(A1123&gt;$A$782,$D$782*$R$10+$P$10,D1123*$R$10+$P$10)),2)</f>
        <v>117.29</v>
      </c>
      <c r="J1123" s="174" t="n">
        <f aca="false">TRUNC(IF(A1123&lt;$A$427,($D$427*$R$11)+$P$11,IF(A1123&gt;$A$782,$D$782*$R$11+$P$11,D1123*$R$11+$P$11)),2)</f>
        <v>299.57</v>
      </c>
      <c r="K1123" s="176" t="n">
        <f aca="false">TRUNC(IF(A1123&lt;$A$427,$D$427*$R$12+$P$12,IF(A1123&gt;$A$782,$D$782*$R$12+$P$12,D1123*$R$12+$P$12)),2)</f>
        <v>217.82</v>
      </c>
      <c r="L1123" s="179" t="n">
        <v>1213</v>
      </c>
      <c r="M1123" s="164" t="n">
        <f aca="false">A1123</f>
        <v>975</v>
      </c>
      <c r="N1123" s="181" t="n">
        <v>1213</v>
      </c>
      <c r="O1123" s="182" t="n">
        <f aca="false">A1123</f>
        <v>975</v>
      </c>
      <c r="U1123" s="171"/>
    </row>
    <row r="1124" customFormat="false" ht="10.5" hidden="false" customHeight="false" outlineLevel="0" collapsed="false">
      <c r="A1124" s="156" t="n">
        <v>975</v>
      </c>
      <c r="B1124" s="157" t="n">
        <v>1214</v>
      </c>
      <c r="C1124" s="158" t="n">
        <f aca="false">ROUND($P$1*A1124,2)</f>
        <v>57596.57</v>
      </c>
      <c r="D1124" s="159" t="n">
        <f aca="false">TRUNC(C1124/12,2)</f>
        <v>4799.71</v>
      </c>
      <c r="E1124" s="160" t="n">
        <f aca="false">TRUNC(D1124*$P$3,2)</f>
        <v>532.76</v>
      </c>
      <c r="F1124" s="161" t="n">
        <f aca="false">TRUNC(IF(A1124&lt;=$A$270,$D$270*$P$5,D1124*$P$5),2)</f>
        <v>143.99</v>
      </c>
      <c r="G1124" s="162" t="n">
        <f aca="false">TRUNC(IF(A1124&lt;=$A$270,$D$270*$P$6,D1124*$P$6),2)</f>
        <v>47.99</v>
      </c>
      <c r="H1124" s="161" t="n">
        <f aca="false">TRUNC($P$9,2)</f>
        <v>2.29</v>
      </c>
      <c r="I1124" s="161" t="n">
        <f aca="false">TRUNC(IF(A1124&lt;$A$427,$D$427*$R$10+$P$10,IF(A1124&gt;$A$782,$D$782*$R$10+$P$10,D1124*$R$10+$P$10)),2)</f>
        <v>117.29</v>
      </c>
      <c r="J1124" s="158" t="n">
        <f aca="false">TRUNC(IF(A1124&lt;$A$427,($D$427*$R$11)+$P$11,IF(A1124&gt;$A$782,$D$782*$R$11+$P$11,D1124*$R$11+$P$11)),2)</f>
        <v>299.57</v>
      </c>
      <c r="K1124" s="160" t="n">
        <f aca="false">TRUNC(IF(A1124&lt;$A$427,$D$427*$R$12+$P$12,IF(A1124&gt;$A$782,$D$782*$R$12+$P$12,D1124*$R$12+$P$12)),2)</f>
        <v>217.82</v>
      </c>
      <c r="L1124" s="163" t="n">
        <v>1214</v>
      </c>
      <c r="M1124" s="180" t="n">
        <f aca="false">A1124</f>
        <v>975</v>
      </c>
      <c r="N1124" s="165" t="n">
        <v>1214</v>
      </c>
      <c r="O1124" s="166" t="n">
        <f aca="false">A1124</f>
        <v>975</v>
      </c>
      <c r="U1124" s="171"/>
    </row>
    <row r="1125" customFormat="false" ht="10.5" hidden="false" customHeight="false" outlineLevel="0" collapsed="false">
      <c r="A1125" s="172" t="n">
        <v>976</v>
      </c>
      <c r="B1125" s="173" t="n">
        <v>1215</v>
      </c>
      <c r="C1125" s="174" t="n">
        <f aca="false">ROUND($P$1*A1125,2)</f>
        <v>57655.64</v>
      </c>
      <c r="D1125" s="175" t="n">
        <f aca="false">TRUNC(C1125/12,2)</f>
        <v>4804.63</v>
      </c>
      <c r="E1125" s="176" t="n">
        <f aca="false">TRUNC(D1125*$P$3,2)</f>
        <v>533.31</v>
      </c>
      <c r="F1125" s="177" t="n">
        <f aca="false">TRUNC(IF(A1125&lt;=$A$270,$D$270*$P$5,D1125*$P$5),2)</f>
        <v>144.13</v>
      </c>
      <c r="G1125" s="178" t="n">
        <f aca="false">TRUNC(IF(A1125&lt;=$A$270,$D$270*$P$6,D1125*$P$6),2)</f>
        <v>48.04</v>
      </c>
      <c r="H1125" s="177" t="n">
        <f aca="false">TRUNC($P$9,2)</f>
        <v>2.29</v>
      </c>
      <c r="I1125" s="177" t="n">
        <f aca="false">TRUNC(IF(A1125&lt;$A$427,$D$427*$R$10+$P$10,IF(A1125&gt;$A$782,$D$782*$R$10+$P$10,D1125*$R$10+$P$10)),2)</f>
        <v>117.29</v>
      </c>
      <c r="J1125" s="174" t="n">
        <f aca="false">TRUNC(IF(A1125&lt;$A$427,($D$427*$R$11)+$P$11,IF(A1125&gt;$A$782,$D$782*$R$11+$P$11,D1125*$R$11+$P$11)),2)</f>
        <v>299.57</v>
      </c>
      <c r="K1125" s="176" t="n">
        <f aca="false">TRUNC(IF(A1125&lt;$A$427,$D$427*$R$12+$P$12,IF(A1125&gt;$A$782,$D$782*$R$12+$P$12,D1125*$R$12+$P$12)),2)</f>
        <v>217.82</v>
      </c>
      <c r="L1125" s="179" t="n">
        <v>1215</v>
      </c>
      <c r="M1125" s="164" t="n">
        <f aca="false">A1125</f>
        <v>976</v>
      </c>
      <c r="N1125" s="181" t="n">
        <v>1215</v>
      </c>
      <c r="O1125" s="182" t="n">
        <f aca="false">A1125</f>
        <v>976</v>
      </c>
      <c r="U1125" s="171"/>
    </row>
    <row r="1126" customFormat="false" ht="10.5" hidden="false" customHeight="false" outlineLevel="0" collapsed="false">
      <c r="A1126" s="156" t="n">
        <v>976</v>
      </c>
      <c r="B1126" s="157" t="n">
        <v>1216</v>
      </c>
      <c r="C1126" s="158" t="n">
        <f aca="false">ROUND($P$1*A1126,2)</f>
        <v>57655.64</v>
      </c>
      <c r="D1126" s="159" t="n">
        <f aca="false">TRUNC(C1126/12,2)</f>
        <v>4804.63</v>
      </c>
      <c r="E1126" s="160" t="n">
        <f aca="false">TRUNC(D1126*$P$3,2)</f>
        <v>533.31</v>
      </c>
      <c r="F1126" s="161" t="n">
        <f aca="false">TRUNC(IF(A1126&lt;=$A$270,$D$270*$P$5,D1126*$P$5),2)</f>
        <v>144.13</v>
      </c>
      <c r="G1126" s="162" t="n">
        <f aca="false">TRUNC(IF(A1126&lt;=$A$270,$D$270*$P$6,D1126*$P$6),2)</f>
        <v>48.04</v>
      </c>
      <c r="H1126" s="161" t="n">
        <f aca="false">TRUNC($P$9,2)</f>
        <v>2.29</v>
      </c>
      <c r="I1126" s="161" t="n">
        <f aca="false">TRUNC(IF(A1126&lt;$A$427,$D$427*$R$10+$P$10,IF(A1126&gt;$A$782,$D$782*$R$10+$P$10,D1126*$R$10+$P$10)),2)</f>
        <v>117.29</v>
      </c>
      <c r="J1126" s="158" t="n">
        <f aca="false">TRUNC(IF(A1126&lt;$A$427,($D$427*$R$11)+$P$11,IF(A1126&gt;$A$782,$D$782*$R$11+$P$11,D1126*$R$11+$P$11)),2)</f>
        <v>299.57</v>
      </c>
      <c r="K1126" s="160" t="n">
        <f aca="false">TRUNC(IF(A1126&lt;$A$427,$D$427*$R$12+$P$12,IF(A1126&gt;$A$782,$D$782*$R$12+$P$12,D1126*$R$12+$P$12)),2)</f>
        <v>217.82</v>
      </c>
      <c r="L1126" s="163" t="n">
        <v>1216</v>
      </c>
      <c r="M1126" s="180" t="n">
        <f aca="false">A1126</f>
        <v>976</v>
      </c>
      <c r="N1126" s="165" t="n">
        <v>1216</v>
      </c>
      <c r="O1126" s="166" t="n">
        <f aca="false">A1126</f>
        <v>976</v>
      </c>
      <c r="U1126" s="171"/>
    </row>
    <row r="1127" customFormat="false" ht="10.5" hidden="false" customHeight="false" outlineLevel="0" collapsed="false">
      <c r="A1127" s="172" t="n">
        <v>977</v>
      </c>
      <c r="B1127" s="173" t="n">
        <v>1217</v>
      </c>
      <c r="C1127" s="174" t="n">
        <f aca="false">ROUND($P$1*A1127,2)</f>
        <v>57714.71</v>
      </c>
      <c r="D1127" s="175" t="n">
        <f aca="false">TRUNC(C1127/12,2)</f>
        <v>4809.55</v>
      </c>
      <c r="E1127" s="176" t="n">
        <f aca="false">TRUNC(D1127*$P$3,2)</f>
        <v>533.86</v>
      </c>
      <c r="F1127" s="177" t="n">
        <f aca="false">TRUNC(IF(A1127&lt;=$A$270,$D$270*$P$5,D1127*$P$5),2)</f>
        <v>144.28</v>
      </c>
      <c r="G1127" s="178" t="n">
        <f aca="false">TRUNC(IF(A1127&lt;=$A$270,$D$270*$P$6,D1127*$P$6),2)</f>
        <v>48.09</v>
      </c>
      <c r="H1127" s="177" t="n">
        <f aca="false">TRUNC($P$9,2)</f>
        <v>2.29</v>
      </c>
      <c r="I1127" s="177" t="n">
        <f aca="false">TRUNC(IF(A1127&lt;$A$427,$D$427*$R$10+$P$10,IF(A1127&gt;$A$782,$D$782*$R$10+$P$10,D1127*$R$10+$P$10)),2)</f>
        <v>117.29</v>
      </c>
      <c r="J1127" s="174" t="n">
        <f aca="false">TRUNC(IF(A1127&lt;$A$427,($D$427*$R$11)+$P$11,IF(A1127&gt;$A$782,$D$782*$R$11+$P$11,D1127*$R$11+$P$11)),2)</f>
        <v>299.57</v>
      </c>
      <c r="K1127" s="176" t="n">
        <f aca="false">TRUNC(IF(A1127&lt;$A$427,$D$427*$R$12+$P$12,IF(A1127&gt;$A$782,$D$782*$R$12+$P$12,D1127*$R$12+$P$12)),2)</f>
        <v>217.82</v>
      </c>
      <c r="L1127" s="179" t="n">
        <v>1217</v>
      </c>
      <c r="M1127" s="164" t="n">
        <f aca="false">A1127</f>
        <v>977</v>
      </c>
      <c r="N1127" s="181" t="n">
        <v>1217</v>
      </c>
      <c r="O1127" s="182" t="n">
        <f aca="false">A1127</f>
        <v>977</v>
      </c>
      <c r="U1127" s="171"/>
    </row>
    <row r="1128" customFormat="false" ht="10.5" hidden="false" customHeight="false" outlineLevel="0" collapsed="false">
      <c r="A1128" s="156" t="n">
        <v>978</v>
      </c>
      <c r="B1128" s="157" t="n">
        <v>1218</v>
      </c>
      <c r="C1128" s="158" t="n">
        <f aca="false">ROUND($P$1*A1128,2)</f>
        <v>57773.79</v>
      </c>
      <c r="D1128" s="159" t="n">
        <f aca="false">TRUNC(C1128/12,2)</f>
        <v>4814.48</v>
      </c>
      <c r="E1128" s="160" t="n">
        <f aca="false">TRUNC(D1128*$P$3,2)</f>
        <v>534.4</v>
      </c>
      <c r="F1128" s="161" t="n">
        <f aca="false">TRUNC(IF(A1128&lt;=$A$270,$D$270*$P$5,D1128*$P$5),2)</f>
        <v>144.43</v>
      </c>
      <c r="G1128" s="162" t="n">
        <f aca="false">TRUNC(IF(A1128&lt;=$A$270,$D$270*$P$6,D1128*$P$6),2)</f>
        <v>48.14</v>
      </c>
      <c r="H1128" s="161" t="n">
        <f aca="false">TRUNC($P$9,2)</f>
        <v>2.29</v>
      </c>
      <c r="I1128" s="161" t="n">
        <f aca="false">TRUNC(IF(A1128&lt;$A$427,$D$427*$R$10+$P$10,IF(A1128&gt;$A$782,$D$782*$R$10+$P$10,D1128*$R$10+$P$10)),2)</f>
        <v>117.29</v>
      </c>
      <c r="J1128" s="158" t="n">
        <f aca="false">TRUNC(IF(A1128&lt;$A$427,($D$427*$R$11)+$P$11,IF(A1128&gt;$A$782,$D$782*$R$11+$P$11,D1128*$R$11+$P$11)),2)</f>
        <v>299.57</v>
      </c>
      <c r="K1128" s="160" t="n">
        <f aca="false">TRUNC(IF(A1128&lt;$A$427,$D$427*$R$12+$P$12,IF(A1128&gt;$A$782,$D$782*$R$12+$P$12,D1128*$R$12+$P$12)),2)</f>
        <v>217.82</v>
      </c>
      <c r="L1128" s="163" t="n">
        <v>1218</v>
      </c>
      <c r="M1128" s="164" t="n">
        <f aca="false">A1128</f>
        <v>978</v>
      </c>
      <c r="N1128" s="165" t="n">
        <v>1218</v>
      </c>
      <c r="O1128" s="166" t="n">
        <f aca="false">A1128</f>
        <v>978</v>
      </c>
      <c r="U1128" s="171"/>
    </row>
    <row r="1129" customFormat="false" ht="10.5" hidden="false" customHeight="false" outlineLevel="0" collapsed="false">
      <c r="A1129" s="172" t="n">
        <v>979</v>
      </c>
      <c r="B1129" s="173" t="n">
        <v>1219</v>
      </c>
      <c r="C1129" s="174" t="n">
        <f aca="false">ROUND($P$1*A1129,2)</f>
        <v>57832.86</v>
      </c>
      <c r="D1129" s="175" t="n">
        <f aca="false">TRUNC(C1129/12,2)</f>
        <v>4819.4</v>
      </c>
      <c r="E1129" s="176" t="n">
        <f aca="false">TRUNC(D1129*$P$3,2)</f>
        <v>534.95</v>
      </c>
      <c r="F1129" s="177" t="n">
        <f aca="false">TRUNC(IF(A1129&lt;=$A$270,$D$270*$P$5,D1129*$P$5),2)</f>
        <v>144.58</v>
      </c>
      <c r="G1129" s="178" t="n">
        <f aca="false">TRUNC(IF(A1129&lt;=$A$270,$D$270*$P$6,D1129*$P$6),2)</f>
        <v>48.19</v>
      </c>
      <c r="H1129" s="177" t="n">
        <f aca="false">TRUNC($P$9,2)</f>
        <v>2.29</v>
      </c>
      <c r="I1129" s="177" t="n">
        <f aca="false">TRUNC(IF(A1129&lt;$A$427,$D$427*$R$10+$P$10,IF(A1129&gt;$A$782,$D$782*$R$10+$P$10,D1129*$R$10+$P$10)),2)</f>
        <v>117.29</v>
      </c>
      <c r="J1129" s="174" t="n">
        <f aca="false">TRUNC(IF(A1129&lt;$A$427,($D$427*$R$11)+$P$11,IF(A1129&gt;$A$782,$D$782*$R$11+$P$11,D1129*$R$11+$P$11)),2)</f>
        <v>299.57</v>
      </c>
      <c r="K1129" s="176" t="n">
        <f aca="false">TRUNC(IF(A1129&lt;$A$427,$D$427*$R$12+$P$12,IF(A1129&gt;$A$782,$D$782*$R$12+$P$12,D1129*$R$12+$P$12)),2)</f>
        <v>217.82</v>
      </c>
      <c r="L1129" s="179" t="n">
        <v>1219</v>
      </c>
      <c r="M1129" s="180" t="n">
        <f aca="false">A1129</f>
        <v>979</v>
      </c>
      <c r="N1129" s="181" t="n">
        <v>1219</v>
      </c>
      <c r="O1129" s="182" t="n">
        <f aca="false">A1129</f>
        <v>979</v>
      </c>
      <c r="U1129" s="171"/>
    </row>
    <row r="1130" customFormat="false" ht="10.5" hidden="false" customHeight="false" outlineLevel="0" collapsed="false">
      <c r="A1130" s="156" t="n">
        <v>979</v>
      </c>
      <c r="B1130" s="157" t="n">
        <v>1220</v>
      </c>
      <c r="C1130" s="158" t="n">
        <f aca="false">ROUND($P$1*A1130,2)</f>
        <v>57832.86</v>
      </c>
      <c r="D1130" s="159" t="n">
        <f aca="false">TRUNC(C1130/12,2)</f>
        <v>4819.4</v>
      </c>
      <c r="E1130" s="160" t="n">
        <f aca="false">TRUNC(D1130*$P$3,2)</f>
        <v>534.95</v>
      </c>
      <c r="F1130" s="161" t="n">
        <f aca="false">TRUNC(IF(A1130&lt;=$A$270,$D$270*$P$5,D1130*$P$5),2)</f>
        <v>144.58</v>
      </c>
      <c r="G1130" s="162" t="n">
        <f aca="false">TRUNC(IF(A1130&lt;=$A$270,$D$270*$P$6,D1130*$P$6),2)</f>
        <v>48.19</v>
      </c>
      <c r="H1130" s="161" t="n">
        <f aca="false">TRUNC($P$9,2)</f>
        <v>2.29</v>
      </c>
      <c r="I1130" s="161" t="n">
        <f aca="false">TRUNC(IF(A1130&lt;$A$427,$D$427*$R$10+$P$10,IF(A1130&gt;$A$782,$D$782*$R$10+$P$10,D1130*$R$10+$P$10)),2)</f>
        <v>117.29</v>
      </c>
      <c r="J1130" s="158" t="n">
        <f aca="false">TRUNC(IF(A1130&lt;$A$427,($D$427*$R$11)+$P$11,IF(A1130&gt;$A$782,$D$782*$R$11+$P$11,D1130*$R$11+$P$11)),2)</f>
        <v>299.57</v>
      </c>
      <c r="K1130" s="160" t="n">
        <f aca="false">TRUNC(IF(A1130&lt;$A$427,$D$427*$R$12+$P$12,IF(A1130&gt;$A$782,$D$782*$R$12+$P$12,D1130*$R$12+$P$12)),2)</f>
        <v>217.82</v>
      </c>
      <c r="L1130" s="163" t="n">
        <v>1220</v>
      </c>
      <c r="M1130" s="164" t="n">
        <f aca="false">A1130</f>
        <v>979</v>
      </c>
      <c r="N1130" s="165" t="n">
        <v>1220</v>
      </c>
      <c r="O1130" s="166" t="n">
        <f aca="false">A1130</f>
        <v>979</v>
      </c>
      <c r="U1130" s="171"/>
    </row>
    <row r="1131" customFormat="false" ht="10.5" hidden="false" customHeight="false" outlineLevel="0" collapsed="false">
      <c r="A1131" s="172" t="n">
        <v>980</v>
      </c>
      <c r="B1131" s="173" t="n">
        <v>1221</v>
      </c>
      <c r="C1131" s="174" t="n">
        <f aca="false">ROUND($P$1*A1131,2)</f>
        <v>57891.93</v>
      </c>
      <c r="D1131" s="175" t="n">
        <f aca="false">TRUNC(C1131/12,2)</f>
        <v>4824.32</v>
      </c>
      <c r="E1131" s="176" t="n">
        <f aca="false">TRUNC(D1131*$P$3,2)</f>
        <v>535.49</v>
      </c>
      <c r="F1131" s="177" t="n">
        <f aca="false">TRUNC(IF(A1131&lt;=$A$270,$D$270*$P$5,D1131*$P$5),2)</f>
        <v>144.72</v>
      </c>
      <c r="G1131" s="178" t="n">
        <f aca="false">TRUNC(IF(A1131&lt;=$A$270,$D$270*$P$6,D1131*$P$6),2)</f>
        <v>48.24</v>
      </c>
      <c r="H1131" s="177" t="n">
        <f aca="false">TRUNC($P$9,2)</f>
        <v>2.29</v>
      </c>
      <c r="I1131" s="177" t="n">
        <f aca="false">TRUNC(IF(A1131&lt;$A$427,$D$427*$R$10+$P$10,IF(A1131&gt;$A$782,$D$782*$R$10+$P$10,D1131*$R$10+$P$10)),2)</f>
        <v>117.29</v>
      </c>
      <c r="J1131" s="174" t="n">
        <f aca="false">TRUNC(IF(A1131&lt;$A$427,($D$427*$R$11)+$P$11,IF(A1131&gt;$A$782,$D$782*$R$11+$P$11,D1131*$R$11+$P$11)),2)</f>
        <v>299.57</v>
      </c>
      <c r="K1131" s="176" t="n">
        <f aca="false">TRUNC(IF(A1131&lt;$A$427,$D$427*$R$12+$P$12,IF(A1131&gt;$A$782,$D$782*$R$12+$P$12,D1131*$R$12+$P$12)),2)</f>
        <v>217.82</v>
      </c>
      <c r="L1131" s="179" t="n">
        <v>1221</v>
      </c>
      <c r="M1131" s="180" t="n">
        <f aca="false">A1131</f>
        <v>980</v>
      </c>
      <c r="N1131" s="181" t="n">
        <v>1221</v>
      </c>
      <c r="O1131" s="182" t="n">
        <f aca="false">A1131</f>
        <v>980</v>
      </c>
      <c r="U1131" s="171"/>
    </row>
    <row r="1132" customFormat="false" ht="10.5" hidden="false" customHeight="false" outlineLevel="0" collapsed="false">
      <c r="A1132" s="156" t="n">
        <v>981</v>
      </c>
      <c r="B1132" s="157" t="n">
        <v>1222</v>
      </c>
      <c r="C1132" s="158" t="n">
        <f aca="false">ROUND($P$1*A1132,2)</f>
        <v>57951.01</v>
      </c>
      <c r="D1132" s="159" t="n">
        <f aca="false">TRUNC(C1132/12,2)</f>
        <v>4829.25</v>
      </c>
      <c r="E1132" s="160" t="n">
        <f aca="false">TRUNC(D1132*$P$3,2)</f>
        <v>536.04</v>
      </c>
      <c r="F1132" s="161" t="n">
        <f aca="false">TRUNC(IF(A1132&lt;=$A$270,$D$270*$P$5,D1132*$P$5),2)</f>
        <v>144.87</v>
      </c>
      <c r="G1132" s="162" t="n">
        <f aca="false">TRUNC(IF(A1132&lt;=$A$270,$D$270*$P$6,D1132*$P$6),2)</f>
        <v>48.29</v>
      </c>
      <c r="H1132" s="161" t="n">
        <f aca="false">TRUNC($P$9,2)</f>
        <v>2.29</v>
      </c>
      <c r="I1132" s="161" t="n">
        <f aca="false">TRUNC(IF(A1132&lt;$A$427,$D$427*$R$10+$P$10,IF(A1132&gt;$A$782,$D$782*$R$10+$P$10,D1132*$R$10+$P$10)),2)</f>
        <v>117.29</v>
      </c>
      <c r="J1132" s="158" t="n">
        <f aca="false">TRUNC(IF(A1132&lt;$A$427,($D$427*$R$11)+$P$11,IF(A1132&gt;$A$782,$D$782*$R$11+$P$11,D1132*$R$11+$P$11)),2)</f>
        <v>299.57</v>
      </c>
      <c r="K1132" s="160" t="n">
        <f aca="false">TRUNC(IF(A1132&lt;$A$427,$D$427*$R$12+$P$12,IF(A1132&gt;$A$782,$D$782*$R$12+$P$12,D1132*$R$12+$P$12)),2)</f>
        <v>217.82</v>
      </c>
      <c r="L1132" s="163" t="n">
        <v>1222</v>
      </c>
      <c r="M1132" s="164" t="n">
        <f aca="false">A1132</f>
        <v>981</v>
      </c>
      <c r="N1132" s="165" t="n">
        <v>1222</v>
      </c>
      <c r="O1132" s="166" t="n">
        <f aca="false">A1132</f>
        <v>981</v>
      </c>
      <c r="U1132" s="171"/>
    </row>
    <row r="1133" customFormat="false" ht="10.5" hidden="false" customHeight="false" outlineLevel="0" collapsed="false">
      <c r="A1133" s="172" t="n">
        <v>982</v>
      </c>
      <c r="B1133" s="173" t="n">
        <v>1223</v>
      </c>
      <c r="C1133" s="174" t="n">
        <f aca="false">ROUND($P$1*A1133,2)</f>
        <v>58010.08</v>
      </c>
      <c r="D1133" s="175" t="n">
        <f aca="false">TRUNC(C1133/12,2)</f>
        <v>4834.17</v>
      </c>
      <c r="E1133" s="176" t="n">
        <f aca="false">TRUNC(D1133*$P$3,2)</f>
        <v>536.59</v>
      </c>
      <c r="F1133" s="177" t="n">
        <f aca="false">TRUNC(IF(A1133&lt;=$A$270,$D$270*$P$5,D1133*$P$5),2)</f>
        <v>145.02</v>
      </c>
      <c r="G1133" s="178" t="n">
        <f aca="false">TRUNC(IF(A1133&lt;=$A$270,$D$270*$P$6,D1133*$P$6),2)</f>
        <v>48.34</v>
      </c>
      <c r="H1133" s="177" t="n">
        <f aca="false">TRUNC($P$9,2)</f>
        <v>2.29</v>
      </c>
      <c r="I1133" s="177" t="n">
        <f aca="false">TRUNC(IF(A1133&lt;$A$427,$D$427*$R$10+$P$10,IF(A1133&gt;$A$782,$D$782*$R$10+$P$10,D1133*$R$10+$P$10)),2)</f>
        <v>117.29</v>
      </c>
      <c r="J1133" s="174" t="n">
        <f aca="false">TRUNC(IF(A1133&lt;$A$427,($D$427*$R$11)+$P$11,IF(A1133&gt;$A$782,$D$782*$R$11+$P$11,D1133*$R$11+$P$11)),2)</f>
        <v>299.57</v>
      </c>
      <c r="K1133" s="176" t="n">
        <f aca="false">TRUNC(IF(A1133&lt;$A$427,$D$427*$R$12+$P$12,IF(A1133&gt;$A$782,$D$782*$R$12+$P$12,D1133*$R$12+$P$12)),2)</f>
        <v>217.82</v>
      </c>
      <c r="L1133" s="179" t="n">
        <v>1223</v>
      </c>
      <c r="M1133" s="180" t="n">
        <f aca="false">A1133</f>
        <v>982</v>
      </c>
      <c r="N1133" s="181" t="n">
        <v>1223</v>
      </c>
      <c r="O1133" s="182" t="n">
        <f aca="false">A1133</f>
        <v>982</v>
      </c>
      <c r="U1133" s="171"/>
    </row>
    <row r="1134" customFormat="false" ht="10.5" hidden="false" customHeight="false" outlineLevel="0" collapsed="false">
      <c r="A1134" s="156" t="n">
        <v>982</v>
      </c>
      <c r="B1134" s="157" t="n">
        <v>1224</v>
      </c>
      <c r="C1134" s="158" t="n">
        <f aca="false">ROUND($P$1*A1134,2)</f>
        <v>58010.08</v>
      </c>
      <c r="D1134" s="159" t="n">
        <f aca="false">TRUNC(C1134/12,2)</f>
        <v>4834.17</v>
      </c>
      <c r="E1134" s="160" t="n">
        <f aca="false">TRUNC(D1134*$P$3,2)</f>
        <v>536.59</v>
      </c>
      <c r="F1134" s="161" t="n">
        <f aca="false">TRUNC(IF(A1134&lt;=$A$270,$D$270*$P$5,D1134*$P$5),2)</f>
        <v>145.02</v>
      </c>
      <c r="G1134" s="162" t="n">
        <f aca="false">TRUNC(IF(A1134&lt;=$A$270,$D$270*$P$6,D1134*$P$6),2)</f>
        <v>48.34</v>
      </c>
      <c r="H1134" s="161" t="n">
        <f aca="false">TRUNC($P$9,2)</f>
        <v>2.29</v>
      </c>
      <c r="I1134" s="161" t="n">
        <f aca="false">TRUNC(IF(A1134&lt;$A$427,$D$427*$R$10+$P$10,IF(A1134&gt;$A$782,$D$782*$R$10+$P$10,D1134*$R$10+$P$10)),2)</f>
        <v>117.29</v>
      </c>
      <c r="J1134" s="158" t="n">
        <f aca="false">TRUNC(IF(A1134&lt;$A$427,($D$427*$R$11)+$P$11,IF(A1134&gt;$A$782,$D$782*$R$11+$P$11,D1134*$R$11+$P$11)),2)</f>
        <v>299.57</v>
      </c>
      <c r="K1134" s="160" t="n">
        <f aca="false">TRUNC(IF(A1134&lt;$A$427,$D$427*$R$12+$P$12,IF(A1134&gt;$A$782,$D$782*$R$12+$P$12,D1134*$R$12+$P$12)),2)</f>
        <v>217.82</v>
      </c>
      <c r="L1134" s="163" t="n">
        <v>1224</v>
      </c>
      <c r="M1134" s="164" t="n">
        <f aca="false">A1134</f>
        <v>982</v>
      </c>
      <c r="N1134" s="165" t="n">
        <v>1224</v>
      </c>
      <c r="O1134" s="166" t="n">
        <f aca="false">A1134</f>
        <v>982</v>
      </c>
      <c r="U1134" s="171"/>
    </row>
    <row r="1135" customFormat="false" ht="10.5" hidden="false" customHeight="false" outlineLevel="0" collapsed="false">
      <c r="A1135" s="172" t="n">
        <v>983</v>
      </c>
      <c r="B1135" s="173" t="n">
        <v>1225</v>
      </c>
      <c r="C1135" s="174" t="n">
        <f aca="false">ROUND($P$1*A1135,2)</f>
        <v>58069.15</v>
      </c>
      <c r="D1135" s="175" t="n">
        <f aca="false">TRUNC(C1135/12,2)</f>
        <v>4839.09</v>
      </c>
      <c r="E1135" s="176" t="n">
        <f aca="false">TRUNC(D1135*$P$3,2)</f>
        <v>537.13</v>
      </c>
      <c r="F1135" s="177" t="n">
        <f aca="false">TRUNC(IF(A1135&lt;=$A$270,$D$270*$P$5,D1135*$P$5),2)</f>
        <v>145.17</v>
      </c>
      <c r="G1135" s="178" t="n">
        <f aca="false">TRUNC(IF(A1135&lt;=$A$270,$D$270*$P$6,D1135*$P$6),2)</f>
        <v>48.39</v>
      </c>
      <c r="H1135" s="177" t="n">
        <f aca="false">TRUNC($P$9,2)</f>
        <v>2.29</v>
      </c>
      <c r="I1135" s="177" t="n">
        <f aca="false">TRUNC(IF(A1135&lt;$A$427,$D$427*$R$10+$P$10,IF(A1135&gt;$A$782,$D$782*$R$10+$P$10,D1135*$R$10+$P$10)),2)</f>
        <v>117.29</v>
      </c>
      <c r="J1135" s="174" t="n">
        <f aca="false">TRUNC(IF(A1135&lt;$A$427,($D$427*$R$11)+$P$11,IF(A1135&gt;$A$782,$D$782*$R$11+$P$11,D1135*$R$11+$P$11)),2)</f>
        <v>299.57</v>
      </c>
      <c r="K1135" s="176" t="n">
        <f aca="false">TRUNC(IF(A1135&lt;$A$427,$D$427*$R$12+$P$12,IF(A1135&gt;$A$782,$D$782*$R$12+$P$12,D1135*$R$12+$P$12)),2)</f>
        <v>217.82</v>
      </c>
      <c r="L1135" s="179" t="n">
        <v>1225</v>
      </c>
      <c r="M1135" s="180" t="n">
        <f aca="false">A1135</f>
        <v>983</v>
      </c>
      <c r="N1135" s="181" t="n">
        <v>1225</v>
      </c>
      <c r="O1135" s="182" t="n">
        <f aca="false">A1135</f>
        <v>983</v>
      </c>
      <c r="U1135" s="171"/>
    </row>
    <row r="1136" customFormat="false" ht="10.5" hidden="false" customHeight="false" outlineLevel="0" collapsed="false">
      <c r="A1136" s="156" t="n">
        <v>983</v>
      </c>
      <c r="B1136" s="157" t="n">
        <v>1226</v>
      </c>
      <c r="C1136" s="158" t="n">
        <f aca="false">ROUND($P$1*A1136,2)</f>
        <v>58069.15</v>
      </c>
      <c r="D1136" s="159" t="n">
        <f aca="false">TRUNC(C1136/12,2)</f>
        <v>4839.09</v>
      </c>
      <c r="E1136" s="160" t="n">
        <f aca="false">TRUNC(D1136*$P$3,2)</f>
        <v>537.13</v>
      </c>
      <c r="F1136" s="161" t="n">
        <f aca="false">TRUNC(IF(A1136&lt;=$A$270,$D$270*$P$5,D1136*$P$5),2)</f>
        <v>145.17</v>
      </c>
      <c r="G1136" s="162" t="n">
        <f aca="false">TRUNC(IF(A1136&lt;=$A$270,$D$270*$P$6,D1136*$P$6),2)</f>
        <v>48.39</v>
      </c>
      <c r="H1136" s="161" t="n">
        <f aca="false">TRUNC($P$9,2)</f>
        <v>2.29</v>
      </c>
      <c r="I1136" s="161" t="n">
        <f aca="false">TRUNC(IF(A1136&lt;$A$427,$D$427*$R$10+$P$10,IF(A1136&gt;$A$782,$D$782*$R$10+$P$10,D1136*$R$10+$P$10)),2)</f>
        <v>117.29</v>
      </c>
      <c r="J1136" s="158" t="n">
        <f aca="false">TRUNC(IF(A1136&lt;$A$427,($D$427*$R$11)+$P$11,IF(A1136&gt;$A$782,$D$782*$R$11+$P$11,D1136*$R$11+$P$11)),2)</f>
        <v>299.57</v>
      </c>
      <c r="K1136" s="160" t="n">
        <f aca="false">TRUNC(IF(A1136&lt;$A$427,$D$427*$R$12+$P$12,IF(A1136&gt;$A$782,$D$782*$R$12+$P$12,D1136*$R$12+$P$12)),2)</f>
        <v>217.82</v>
      </c>
      <c r="L1136" s="163" t="n">
        <v>1226</v>
      </c>
      <c r="M1136" s="164" t="n">
        <f aca="false">A1136</f>
        <v>983</v>
      </c>
      <c r="N1136" s="165" t="n">
        <v>1226</v>
      </c>
      <c r="O1136" s="166" t="n">
        <f aca="false">A1136</f>
        <v>983</v>
      </c>
      <c r="U1136" s="171"/>
    </row>
    <row r="1137" customFormat="false" ht="10.5" hidden="false" customHeight="false" outlineLevel="0" collapsed="false">
      <c r="A1137" s="172" t="n">
        <v>984</v>
      </c>
      <c r="B1137" s="173" t="n">
        <v>1227</v>
      </c>
      <c r="C1137" s="174" t="n">
        <f aca="false">ROUND($P$1*A1137,2)</f>
        <v>58128.23</v>
      </c>
      <c r="D1137" s="175" t="n">
        <f aca="false">TRUNC(C1137/12,2)</f>
        <v>4844.01</v>
      </c>
      <c r="E1137" s="176" t="n">
        <f aca="false">TRUNC(D1137*$P$3,2)</f>
        <v>537.68</v>
      </c>
      <c r="F1137" s="177" t="n">
        <f aca="false">TRUNC(IF(A1137&lt;=$A$270,$D$270*$P$5,D1137*$P$5),2)</f>
        <v>145.32</v>
      </c>
      <c r="G1137" s="178" t="n">
        <f aca="false">TRUNC(IF(A1137&lt;=$A$270,$D$270*$P$6,D1137*$P$6),2)</f>
        <v>48.44</v>
      </c>
      <c r="H1137" s="177" t="n">
        <f aca="false">TRUNC($P$9,2)</f>
        <v>2.29</v>
      </c>
      <c r="I1137" s="177" t="n">
        <f aca="false">TRUNC(IF(A1137&lt;$A$427,$D$427*$R$10+$P$10,IF(A1137&gt;$A$782,$D$782*$R$10+$P$10,D1137*$R$10+$P$10)),2)</f>
        <v>117.29</v>
      </c>
      <c r="J1137" s="174" t="n">
        <f aca="false">TRUNC(IF(A1137&lt;$A$427,($D$427*$R$11)+$P$11,IF(A1137&gt;$A$782,$D$782*$R$11+$P$11,D1137*$R$11+$P$11)),2)</f>
        <v>299.57</v>
      </c>
      <c r="K1137" s="176" t="n">
        <f aca="false">TRUNC(IF(A1137&lt;$A$427,$D$427*$R$12+$P$12,IF(A1137&gt;$A$782,$D$782*$R$12+$P$12,D1137*$R$12+$P$12)),2)</f>
        <v>217.82</v>
      </c>
      <c r="L1137" s="179" t="n">
        <v>1227</v>
      </c>
      <c r="M1137" s="180" t="n">
        <f aca="false">A1137</f>
        <v>984</v>
      </c>
      <c r="N1137" s="181" t="n">
        <v>1227</v>
      </c>
      <c r="O1137" s="182" t="n">
        <f aca="false">A1137</f>
        <v>984</v>
      </c>
      <c r="U1137" s="171"/>
    </row>
    <row r="1138" customFormat="false" ht="10.5" hidden="false" customHeight="false" outlineLevel="0" collapsed="false">
      <c r="A1138" s="156" t="n">
        <v>985</v>
      </c>
      <c r="B1138" s="157" t="n">
        <v>1228</v>
      </c>
      <c r="C1138" s="158" t="n">
        <f aca="false">ROUND($P$1*A1138,2)</f>
        <v>58187.3</v>
      </c>
      <c r="D1138" s="159" t="n">
        <f aca="false">TRUNC(C1138/12,2)</f>
        <v>4848.94</v>
      </c>
      <c r="E1138" s="160" t="n">
        <f aca="false">TRUNC(D1138*$P$3,2)</f>
        <v>538.23</v>
      </c>
      <c r="F1138" s="161" t="n">
        <f aca="false">TRUNC(IF(A1138&lt;=$A$270,$D$270*$P$5,D1138*$P$5),2)</f>
        <v>145.46</v>
      </c>
      <c r="G1138" s="162" t="n">
        <f aca="false">TRUNC(IF(A1138&lt;=$A$270,$D$270*$P$6,D1138*$P$6),2)</f>
        <v>48.48</v>
      </c>
      <c r="H1138" s="161" t="n">
        <f aca="false">TRUNC($P$9,2)</f>
        <v>2.29</v>
      </c>
      <c r="I1138" s="161" t="n">
        <f aca="false">TRUNC(IF(A1138&lt;$A$427,$D$427*$R$10+$P$10,IF(A1138&gt;$A$782,$D$782*$R$10+$P$10,D1138*$R$10+$P$10)),2)</f>
        <v>117.29</v>
      </c>
      <c r="J1138" s="158" t="n">
        <f aca="false">TRUNC(IF(A1138&lt;$A$427,($D$427*$R$11)+$P$11,IF(A1138&gt;$A$782,$D$782*$R$11+$P$11,D1138*$R$11+$P$11)),2)</f>
        <v>299.57</v>
      </c>
      <c r="K1138" s="160" t="n">
        <f aca="false">TRUNC(IF(A1138&lt;$A$427,$D$427*$R$12+$P$12,IF(A1138&gt;$A$782,$D$782*$R$12+$P$12,D1138*$R$12+$P$12)),2)</f>
        <v>217.82</v>
      </c>
      <c r="L1138" s="163" t="n">
        <v>1228</v>
      </c>
      <c r="M1138" s="164" t="n">
        <f aca="false">A1138</f>
        <v>985</v>
      </c>
      <c r="N1138" s="165" t="n">
        <v>1228</v>
      </c>
      <c r="O1138" s="166" t="n">
        <f aca="false">A1138</f>
        <v>985</v>
      </c>
      <c r="U1138" s="171"/>
    </row>
    <row r="1139" customFormat="false" ht="10.5" hidden="false" customHeight="false" outlineLevel="0" collapsed="false">
      <c r="A1139" s="172" t="n">
        <v>985</v>
      </c>
      <c r="B1139" s="173" t="n">
        <v>1229</v>
      </c>
      <c r="C1139" s="174" t="n">
        <f aca="false">ROUND($P$1*A1139,2)</f>
        <v>58187.3</v>
      </c>
      <c r="D1139" s="175" t="n">
        <f aca="false">TRUNC(C1139/12,2)</f>
        <v>4848.94</v>
      </c>
      <c r="E1139" s="176" t="n">
        <f aca="false">TRUNC(D1139*$P$3,2)</f>
        <v>538.23</v>
      </c>
      <c r="F1139" s="177" t="n">
        <f aca="false">TRUNC(IF(A1139&lt;=$A$270,$D$270*$P$5,D1139*$P$5),2)</f>
        <v>145.46</v>
      </c>
      <c r="G1139" s="178" t="n">
        <f aca="false">TRUNC(IF(A1139&lt;=$A$270,$D$270*$P$6,D1139*$P$6),2)</f>
        <v>48.48</v>
      </c>
      <c r="H1139" s="177" t="n">
        <f aca="false">TRUNC($P$9,2)</f>
        <v>2.29</v>
      </c>
      <c r="I1139" s="177" t="n">
        <f aca="false">TRUNC(IF(A1139&lt;$A$427,$D$427*$R$10+$P$10,IF(A1139&gt;$A$782,$D$782*$R$10+$P$10,D1139*$R$10+$P$10)),2)</f>
        <v>117.29</v>
      </c>
      <c r="J1139" s="174" t="n">
        <f aca="false">TRUNC(IF(A1139&lt;$A$427,($D$427*$R$11)+$P$11,IF(A1139&gt;$A$782,$D$782*$R$11+$P$11,D1139*$R$11+$P$11)),2)</f>
        <v>299.57</v>
      </c>
      <c r="K1139" s="176" t="n">
        <f aca="false">TRUNC(IF(A1139&lt;$A$427,$D$427*$R$12+$P$12,IF(A1139&gt;$A$782,$D$782*$R$12+$P$12,D1139*$R$12+$P$12)),2)</f>
        <v>217.82</v>
      </c>
      <c r="L1139" s="179" t="n">
        <v>1229</v>
      </c>
      <c r="M1139" s="180" t="n">
        <f aca="false">A1139</f>
        <v>985</v>
      </c>
      <c r="N1139" s="181" t="n">
        <v>1229</v>
      </c>
      <c r="O1139" s="182" t="n">
        <f aca="false">A1139</f>
        <v>985</v>
      </c>
      <c r="U1139" s="171"/>
    </row>
    <row r="1140" customFormat="false" ht="10.5" hidden="false" customHeight="false" outlineLevel="0" collapsed="false">
      <c r="A1140" s="156" t="n">
        <v>986</v>
      </c>
      <c r="B1140" s="157" t="n">
        <v>1230</v>
      </c>
      <c r="C1140" s="158" t="n">
        <f aca="false">ROUND($P$1*A1140,2)</f>
        <v>58246.37</v>
      </c>
      <c r="D1140" s="159" t="n">
        <f aca="false">TRUNC(C1140/12,2)</f>
        <v>4853.86</v>
      </c>
      <c r="E1140" s="160" t="n">
        <f aca="false">TRUNC(D1140*$P$3,2)</f>
        <v>538.77</v>
      </c>
      <c r="F1140" s="161" t="n">
        <f aca="false">TRUNC(IF(A1140&lt;=$A$270,$D$270*$P$5,D1140*$P$5),2)</f>
        <v>145.61</v>
      </c>
      <c r="G1140" s="162" t="n">
        <f aca="false">TRUNC(IF(A1140&lt;=$A$270,$D$270*$P$6,D1140*$P$6),2)</f>
        <v>48.53</v>
      </c>
      <c r="H1140" s="161" t="n">
        <f aca="false">TRUNC($P$9,2)</f>
        <v>2.29</v>
      </c>
      <c r="I1140" s="161" t="n">
        <f aca="false">TRUNC(IF(A1140&lt;$A$427,$D$427*$R$10+$P$10,IF(A1140&gt;$A$782,$D$782*$R$10+$P$10,D1140*$R$10+$P$10)),2)</f>
        <v>117.29</v>
      </c>
      <c r="J1140" s="158" t="n">
        <f aca="false">TRUNC(IF(A1140&lt;$A$427,($D$427*$R$11)+$P$11,IF(A1140&gt;$A$782,$D$782*$R$11+$P$11,D1140*$R$11+$P$11)),2)</f>
        <v>299.57</v>
      </c>
      <c r="K1140" s="160" t="n">
        <f aca="false">TRUNC(IF(A1140&lt;$A$427,$D$427*$R$12+$P$12,IF(A1140&gt;$A$782,$D$782*$R$12+$P$12,D1140*$R$12+$P$12)),2)</f>
        <v>217.82</v>
      </c>
      <c r="L1140" s="163" t="n">
        <v>1230</v>
      </c>
      <c r="M1140" s="164" t="n">
        <f aca="false">A1140</f>
        <v>986</v>
      </c>
      <c r="N1140" s="165" t="n">
        <v>1230</v>
      </c>
      <c r="O1140" s="166" t="n">
        <f aca="false">A1140</f>
        <v>986</v>
      </c>
      <c r="U1140" s="171"/>
    </row>
    <row r="1141" customFormat="false" ht="10.5" hidden="false" customHeight="false" outlineLevel="0" collapsed="false">
      <c r="A1141" s="172" t="n">
        <v>987</v>
      </c>
      <c r="B1141" s="173" t="n">
        <v>1231</v>
      </c>
      <c r="C1141" s="174" t="n">
        <f aca="false">ROUND($P$1*A1141,2)</f>
        <v>58305.45</v>
      </c>
      <c r="D1141" s="175" t="n">
        <f aca="false">TRUNC(C1141/12,2)</f>
        <v>4858.78</v>
      </c>
      <c r="E1141" s="176" t="n">
        <f aca="false">TRUNC(D1141*$P$3,2)</f>
        <v>539.32</v>
      </c>
      <c r="F1141" s="177" t="n">
        <f aca="false">TRUNC(IF(A1141&lt;=$A$270,$D$270*$P$5,D1141*$P$5),2)</f>
        <v>145.76</v>
      </c>
      <c r="G1141" s="178" t="n">
        <f aca="false">TRUNC(IF(A1141&lt;=$A$270,$D$270*$P$6,D1141*$P$6),2)</f>
        <v>48.58</v>
      </c>
      <c r="H1141" s="177" t="n">
        <f aca="false">TRUNC($P$9,2)</f>
        <v>2.29</v>
      </c>
      <c r="I1141" s="177" t="n">
        <f aca="false">TRUNC(IF(A1141&lt;$A$427,$D$427*$R$10+$P$10,IF(A1141&gt;$A$782,$D$782*$R$10+$P$10,D1141*$R$10+$P$10)),2)</f>
        <v>117.29</v>
      </c>
      <c r="J1141" s="174" t="n">
        <f aca="false">TRUNC(IF(A1141&lt;$A$427,($D$427*$R$11)+$P$11,IF(A1141&gt;$A$782,$D$782*$R$11+$P$11,D1141*$R$11+$P$11)),2)</f>
        <v>299.57</v>
      </c>
      <c r="K1141" s="176" t="n">
        <f aca="false">TRUNC(IF(A1141&lt;$A$427,$D$427*$R$12+$P$12,IF(A1141&gt;$A$782,$D$782*$R$12+$P$12,D1141*$R$12+$P$12)),2)</f>
        <v>217.82</v>
      </c>
      <c r="L1141" s="179" t="n">
        <v>1231</v>
      </c>
      <c r="M1141" s="180" t="n">
        <f aca="false">A1141</f>
        <v>987</v>
      </c>
      <c r="N1141" s="181" t="n">
        <v>1231</v>
      </c>
      <c r="O1141" s="182" t="n">
        <f aca="false">A1141</f>
        <v>987</v>
      </c>
      <c r="U1141" s="171"/>
    </row>
    <row r="1142" customFormat="false" ht="10.5" hidden="false" customHeight="false" outlineLevel="0" collapsed="false">
      <c r="A1142" s="156" t="n">
        <v>988</v>
      </c>
      <c r="B1142" s="157" t="n">
        <v>1232</v>
      </c>
      <c r="C1142" s="158" t="n">
        <f aca="false">ROUND($P$1*A1142,2)</f>
        <v>58364.52</v>
      </c>
      <c r="D1142" s="159" t="n">
        <f aca="false">TRUNC(C1142/12,2)</f>
        <v>4863.71</v>
      </c>
      <c r="E1142" s="160" t="n">
        <f aca="false">TRUNC(D1142*$P$3,2)</f>
        <v>539.87</v>
      </c>
      <c r="F1142" s="161" t="n">
        <f aca="false">TRUNC(IF(A1142&lt;=$A$270,$D$270*$P$5,D1142*$P$5),2)</f>
        <v>145.91</v>
      </c>
      <c r="G1142" s="162" t="n">
        <f aca="false">TRUNC(IF(A1142&lt;=$A$270,$D$270*$P$6,D1142*$P$6),2)</f>
        <v>48.63</v>
      </c>
      <c r="H1142" s="161" t="n">
        <f aca="false">TRUNC($P$9,2)</f>
        <v>2.29</v>
      </c>
      <c r="I1142" s="161" t="n">
        <f aca="false">TRUNC(IF(A1142&lt;$A$427,$D$427*$R$10+$P$10,IF(A1142&gt;$A$782,$D$782*$R$10+$P$10,D1142*$R$10+$P$10)),2)</f>
        <v>117.29</v>
      </c>
      <c r="J1142" s="158" t="n">
        <f aca="false">TRUNC(IF(A1142&lt;$A$427,($D$427*$R$11)+$P$11,IF(A1142&gt;$A$782,$D$782*$R$11+$P$11,D1142*$R$11+$P$11)),2)</f>
        <v>299.57</v>
      </c>
      <c r="K1142" s="160" t="n">
        <f aca="false">TRUNC(IF(A1142&lt;$A$427,$D$427*$R$12+$P$12,IF(A1142&gt;$A$782,$D$782*$R$12+$P$12,D1142*$R$12+$P$12)),2)</f>
        <v>217.82</v>
      </c>
      <c r="L1142" s="163" t="n">
        <v>1232</v>
      </c>
      <c r="M1142" s="164" t="n">
        <f aca="false">A1142</f>
        <v>988</v>
      </c>
      <c r="N1142" s="165" t="n">
        <v>1232</v>
      </c>
      <c r="O1142" s="166" t="n">
        <f aca="false">A1142</f>
        <v>988</v>
      </c>
      <c r="U1142" s="171"/>
    </row>
    <row r="1143" customFormat="false" ht="10.5" hidden="false" customHeight="false" outlineLevel="0" collapsed="false">
      <c r="A1143" s="172" t="n">
        <v>988</v>
      </c>
      <c r="B1143" s="173" t="n">
        <v>1233</v>
      </c>
      <c r="C1143" s="174" t="n">
        <f aca="false">ROUND($P$1*A1143,2)</f>
        <v>58364.52</v>
      </c>
      <c r="D1143" s="175" t="n">
        <f aca="false">TRUNC(C1143/12,2)</f>
        <v>4863.71</v>
      </c>
      <c r="E1143" s="176" t="n">
        <f aca="false">TRUNC(D1143*$P$3,2)</f>
        <v>539.87</v>
      </c>
      <c r="F1143" s="177" t="n">
        <f aca="false">TRUNC(IF(A1143&lt;=$A$270,$D$270*$P$5,D1143*$P$5),2)</f>
        <v>145.91</v>
      </c>
      <c r="G1143" s="178" t="n">
        <f aca="false">TRUNC(IF(A1143&lt;=$A$270,$D$270*$P$6,D1143*$P$6),2)</f>
        <v>48.63</v>
      </c>
      <c r="H1143" s="177" t="n">
        <f aca="false">TRUNC($P$9,2)</f>
        <v>2.29</v>
      </c>
      <c r="I1143" s="177" t="n">
        <f aca="false">TRUNC(IF(A1143&lt;$A$427,$D$427*$R$10+$P$10,IF(A1143&gt;$A$782,$D$782*$R$10+$P$10,D1143*$R$10+$P$10)),2)</f>
        <v>117.29</v>
      </c>
      <c r="J1143" s="174" t="n">
        <f aca="false">TRUNC(IF(A1143&lt;$A$427,($D$427*$R$11)+$P$11,IF(A1143&gt;$A$782,$D$782*$R$11+$P$11,D1143*$R$11+$P$11)),2)</f>
        <v>299.57</v>
      </c>
      <c r="K1143" s="176" t="n">
        <f aca="false">TRUNC(IF(A1143&lt;$A$427,$D$427*$R$12+$P$12,IF(A1143&gt;$A$782,$D$782*$R$12+$P$12,D1143*$R$12+$P$12)),2)</f>
        <v>217.82</v>
      </c>
      <c r="L1143" s="179" t="n">
        <v>1233</v>
      </c>
      <c r="M1143" s="180" t="n">
        <f aca="false">A1143</f>
        <v>988</v>
      </c>
      <c r="N1143" s="181" t="n">
        <v>1233</v>
      </c>
      <c r="O1143" s="182" t="n">
        <f aca="false">A1143</f>
        <v>988</v>
      </c>
      <c r="U1143" s="171"/>
    </row>
    <row r="1144" customFormat="false" ht="10.5" hidden="false" customHeight="false" outlineLevel="0" collapsed="false">
      <c r="A1144" s="156" t="n">
        <v>989</v>
      </c>
      <c r="B1144" s="157" t="n">
        <v>1234</v>
      </c>
      <c r="C1144" s="158" t="n">
        <f aca="false">ROUND($P$1*A1144,2)</f>
        <v>58423.59</v>
      </c>
      <c r="D1144" s="159" t="n">
        <f aca="false">TRUNC(C1144/12,2)</f>
        <v>4868.63</v>
      </c>
      <c r="E1144" s="160" t="n">
        <f aca="false">TRUNC(D1144*$P$3,2)</f>
        <v>540.41</v>
      </c>
      <c r="F1144" s="161" t="n">
        <f aca="false">TRUNC(IF(A1144&lt;=$A$270,$D$270*$P$5,D1144*$P$5),2)</f>
        <v>146.05</v>
      </c>
      <c r="G1144" s="162" t="n">
        <f aca="false">TRUNC(IF(A1144&lt;=$A$270,$D$270*$P$6,D1144*$P$6),2)</f>
        <v>48.68</v>
      </c>
      <c r="H1144" s="161" t="n">
        <f aca="false">TRUNC($P$9,2)</f>
        <v>2.29</v>
      </c>
      <c r="I1144" s="161" t="n">
        <f aca="false">TRUNC(IF(A1144&lt;$A$427,$D$427*$R$10+$P$10,IF(A1144&gt;$A$782,$D$782*$R$10+$P$10,D1144*$R$10+$P$10)),2)</f>
        <v>117.29</v>
      </c>
      <c r="J1144" s="158" t="n">
        <f aca="false">TRUNC(IF(A1144&lt;$A$427,($D$427*$R$11)+$P$11,IF(A1144&gt;$A$782,$D$782*$R$11+$P$11,D1144*$R$11+$P$11)),2)</f>
        <v>299.57</v>
      </c>
      <c r="K1144" s="160" t="n">
        <f aca="false">TRUNC(IF(A1144&lt;$A$427,$D$427*$R$12+$P$12,IF(A1144&gt;$A$782,$D$782*$R$12+$P$12,D1144*$R$12+$P$12)),2)</f>
        <v>217.82</v>
      </c>
      <c r="L1144" s="163" t="n">
        <v>1234</v>
      </c>
      <c r="M1144" s="164" t="n">
        <f aca="false">A1144</f>
        <v>989</v>
      </c>
      <c r="N1144" s="165" t="n">
        <v>1234</v>
      </c>
      <c r="O1144" s="166" t="n">
        <f aca="false">A1144</f>
        <v>989</v>
      </c>
      <c r="U1144" s="171"/>
    </row>
    <row r="1145" customFormat="false" ht="10.5" hidden="false" customHeight="false" outlineLevel="0" collapsed="false">
      <c r="A1145" s="172" t="n">
        <v>990</v>
      </c>
      <c r="B1145" s="173" t="n">
        <v>1235</v>
      </c>
      <c r="C1145" s="174" t="n">
        <f aca="false">ROUND($P$1*A1145,2)</f>
        <v>58482.67</v>
      </c>
      <c r="D1145" s="175" t="n">
        <f aca="false">TRUNC(C1145/12,2)</f>
        <v>4873.55</v>
      </c>
      <c r="E1145" s="176" t="n">
        <f aca="false">TRUNC(D1145*$P$3,2)</f>
        <v>540.96</v>
      </c>
      <c r="F1145" s="177" t="n">
        <f aca="false">TRUNC(IF(A1145&lt;=$A$270,$D$270*$P$5,D1145*$P$5),2)</f>
        <v>146.2</v>
      </c>
      <c r="G1145" s="178" t="n">
        <f aca="false">TRUNC(IF(A1145&lt;=$A$270,$D$270*$P$6,D1145*$P$6),2)</f>
        <v>48.73</v>
      </c>
      <c r="H1145" s="177" t="n">
        <f aca="false">TRUNC($P$9,2)</f>
        <v>2.29</v>
      </c>
      <c r="I1145" s="177" t="n">
        <f aca="false">TRUNC(IF(A1145&lt;$A$427,$D$427*$R$10+$P$10,IF(A1145&gt;$A$782,$D$782*$R$10+$P$10,D1145*$R$10+$P$10)),2)</f>
        <v>117.29</v>
      </c>
      <c r="J1145" s="174" t="n">
        <f aca="false">TRUNC(IF(A1145&lt;$A$427,($D$427*$R$11)+$P$11,IF(A1145&gt;$A$782,$D$782*$R$11+$P$11,D1145*$R$11+$P$11)),2)</f>
        <v>299.57</v>
      </c>
      <c r="K1145" s="176" t="n">
        <f aca="false">TRUNC(IF(A1145&lt;$A$427,$D$427*$R$12+$P$12,IF(A1145&gt;$A$782,$D$782*$R$12+$P$12,D1145*$R$12+$P$12)),2)</f>
        <v>217.82</v>
      </c>
      <c r="L1145" s="179" t="n">
        <v>1235</v>
      </c>
      <c r="M1145" s="180" t="n">
        <f aca="false">A1145</f>
        <v>990</v>
      </c>
      <c r="N1145" s="181" t="n">
        <v>1235</v>
      </c>
      <c r="O1145" s="182" t="n">
        <f aca="false">A1145</f>
        <v>990</v>
      </c>
      <c r="U1145" s="171"/>
    </row>
    <row r="1146" customFormat="false" ht="10.5" hidden="false" customHeight="false" outlineLevel="0" collapsed="false">
      <c r="A1146" s="156" t="n">
        <v>990</v>
      </c>
      <c r="B1146" s="157" t="n">
        <v>1236</v>
      </c>
      <c r="C1146" s="158" t="n">
        <f aca="false">ROUND($P$1*A1146,2)</f>
        <v>58482.67</v>
      </c>
      <c r="D1146" s="159" t="n">
        <f aca="false">TRUNC(C1146/12,2)</f>
        <v>4873.55</v>
      </c>
      <c r="E1146" s="160" t="n">
        <f aca="false">TRUNC(D1146*$P$3,2)</f>
        <v>540.96</v>
      </c>
      <c r="F1146" s="161" t="n">
        <f aca="false">TRUNC(IF(A1146&lt;=$A$270,$D$270*$P$5,D1146*$P$5),2)</f>
        <v>146.2</v>
      </c>
      <c r="G1146" s="162" t="n">
        <f aca="false">TRUNC(IF(A1146&lt;=$A$270,$D$270*$P$6,D1146*$P$6),2)</f>
        <v>48.73</v>
      </c>
      <c r="H1146" s="161" t="n">
        <f aca="false">TRUNC($P$9,2)</f>
        <v>2.29</v>
      </c>
      <c r="I1146" s="161" t="n">
        <f aca="false">TRUNC(IF(A1146&lt;$A$427,$D$427*$R$10+$P$10,IF(A1146&gt;$A$782,$D$782*$R$10+$P$10,D1146*$R$10+$P$10)),2)</f>
        <v>117.29</v>
      </c>
      <c r="J1146" s="158" t="n">
        <f aca="false">TRUNC(IF(A1146&lt;$A$427,($D$427*$R$11)+$P$11,IF(A1146&gt;$A$782,$D$782*$R$11+$P$11,D1146*$R$11+$P$11)),2)</f>
        <v>299.57</v>
      </c>
      <c r="K1146" s="160" t="n">
        <f aca="false">TRUNC(IF(A1146&lt;$A$427,$D$427*$R$12+$P$12,IF(A1146&gt;$A$782,$D$782*$R$12+$P$12,D1146*$R$12+$P$12)),2)</f>
        <v>217.82</v>
      </c>
      <c r="L1146" s="163" t="n">
        <v>1236</v>
      </c>
      <c r="M1146" s="164" t="n">
        <f aca="false">A1146</f>
        <v>990</v>
      </c>
      <c r="N1146" s="165" t="n">
        <v>1236</v>
      </c>
      <c r="O1146" s="166" t="n">
        <f aca="false">A1146</f>
        <v>990</v>
      </c>
      <c r="U1146" s="171"/>
    </row>
    <row r="1147" customFormat="false" ht="10.5" hidden="false" customHeight="false" outlineLevel="0" collapsed="false">
      <c r="A1147" s="172" t="n">
        <v>991</v>
      </c>
      <c r="B1147" s="173" t="n">
        <v>1237</v>
      </c>
      <c r="C1147" s="174" t="n">
        <f aca="false">ROUND($P$1*A1147,2)</f>
        <v>58541.74</v>
      </c>
      <c r="D1147" s="175" t="n">
        <f aca="false">TRUNC(C1147/12,2)</f>
        <v>4878.47</v>
      </c>
      <c r="E1147" s="176" t="n">
        <f aca="false">TRUNC(D1147*$P$3,2)</f>
        <v>541.51</v>
      </c>
      <c r="F1147" s="177" t="n">
        <f aca="false">TRUNC(IF(A1147&lt;=$A$270,$D$270*$P$5,D1147*$P$5),2)</f>
        <v>146.35</v>
      </c>
      <c r="G1147" s="178" t="n">
        <f aca="false">TRUNC(IF(A1147&lt;=$A$270,$D$270*$P$6,D1147*$P$6),2)</f>
        <v>48.78</v>
      </c>
      <c r="H1147" s="177" t="n">
        <f aca="false">TRUNC($P$9,2)</f>
        <v>2.29</v>
      </c>
      <c r="I1147" s="177" t="n">
        <f aca="false">TRUNC(IF(A1147&lt;$A$427,$D$427*$R$10+$P$10,IF(A1147&gt;$A$782,$D$782*$R$10+$P$10,D1147*$R$10+$P$10)),2)</f>
        <v>117.29</v>
      </c>
      <c r="J1147" s="174" t="n">
        <f aca="false">TRUNC(IF(A1147&lt;$A$427,($D$427*$R$11)+$P$11,IF(A1147&gt;$A$782,$D$782*$R$11+$P$11,D1147*$R$11+$P$11)),2)</f>
        <v>299.57</v>
      </c>
      <c r="K1147" s="176" t="n">
        <f aca="false">TRUNC(IF(A1147&lt;$A$427,$D$427*$R$12+$P$12,IF(A1147&gt;$A$782,$D$782*$R$12+$P$12,D1147*$R$12+$P$12)),2)</f>
        <v>217.82</v>
      </c>
      <c r="L1147" s="179" t="n">
        <v>1237</v>
      </c>
      <c r="M1147" s="164" t="n">
        <f aca="false">A1147</f>
        <v>991</v>
      </c>
      <c r="N1147" s="181" t="n">
        <v>1237</v>
      </c>
      <c r="O1147" s="182" t="n">
        <f aca="false">A1147</f>
        <v>991</v>
      </c>
      <c r="U1147" s="171"/>
    </row>
    <row r="1148" customFormat="false" ht="10.5" hidden="false" customHeight="false" outlineLevel="0" collapsed="false">
      <c r="A1148" s="156" t="n">
        <v>992</v>
      </c>
      <c r="B1148" s="157" t="n">
        <v>1238</v>
      </c>
      <c r="C1148" s="158" t="n">
        <f aca="false">ROUND($P$1*A1148,2)</f>
        <v>58600.81</v>
      </c>
      <c r="D1148" s="159" t="n">
        <f aca="false">TRUNC(C1148/12,2)</f>
        <v>4883.4</v>
      </c>
      <c r="E1148" s="160" t="n">
        <f aca="false">TRUNC(D1148*$P$3,2)</f>
        <v>542.05</v>
      </c>
      <c r="F1148" s="161" t="n">
        <f aca="false">TRUNC(IF(A1148&lt;=$A$270,$D$270*$P$5,D1148*$P$5),2)</f>
        <v>146.5</v>
      </c>
      <c r="G1148" s="162" t="n">
        <f aca="false">TRUNC(IF(A1148&lt;=$A$270,$D$270*$P$6,D1148*$P$6),2)</f>
        <v>48.83</v>
      </c>
      <c r="H1148" s="161" t="n">
        <f aca="false">TRUNC($P$9,2)</f>
        <v>2.29</v>
      </c>
      <c r="I1148" s="161" t="n">
        <f aca="false">TRUNC(IF(A1148&lt;$A$427,$D$427*$R$10+$P$10,IF(A1148&gt;$A$782,$D$782*$R$10+$P$10,D1148*$R$10+$P$10)),2)</f>
        <v>117.29</v>
      </c>
      <c r="J1148" s="158" t="n">
        <f aca="false">TRUNC(IF(A1148&lt;$A$427,($D$427*$R$11)+$P$11,IF(A1148&gt;$A$782,$D$782*$R$11+$P$11,D1148*$R$11+$P$11)),2)</f>
        <v>299.57</v>
      </c>
      <c r="K1148" s="160" t="n">
        <f aca="false">TRUNC(IF(A1148&lt;$A$427,$D$427*$R$12+$P$12,IF(A1148&gt;$A$782,$D$782*$R$12+$P$12,D1148*$R$12+$P$12)),2)</f>
        <v>217.82</v>
      </c>
      <c r="L1148" s="163" t="n">
        <v>1238</v>
      </c>
      <c r="M1148" s="180" t="n">
        <f aca="false">A1148</f>
        <v>992</v>
      </c>
      <c r="N1148" s="165" t="n">
        <v>1238</v>
      </c>
      <c r="O1148" s="166" t="n">
        <f aca="false">A1148</f>
        <v>992</v>
      </c>
      <c r="U1148" s="171"/>
    </row>
    <row r="1149" customFormat="false" ht="10.5" hidden="false" customHeight="false" outlineLevel="0" collapsed="false">
      <c r="A1149" s="172" t="n">
        <v>992</v>
      </c>
      <c r="B1149" s="173" t="n">
        <v>1239</v>
      </c>
      <c r="C1149" s="174" t="n">
        <f aca="false">ROUND($P$1*A1149,2)</f>
        <v>58600.81</v>
      </c>
      <c r="D1149" s="175" t="n">
        <f aca="false">TRUNC(C1149/12,2)</f>
        <v>4883.4</v>
      </c>
      <c r="E1149" s="176" t="n">
        <f aca="false">TRUNC(D1149*$P$3,2)</f>
        <v>542.05</v>
      </c>
      <c r="F1149" s="177" t="n">
        <f aca="false">TRUNC(IF(A1149&lt;=$A$270,$D$270*$P$5,D1149*$P$5),2)</f>
        <v>146.5</v>
      </c>
      <c r="G1149" s="178" t="n">
        <f aca="false">TRUNC(IF(A1149&lt;=$A$270,$D$270*$P$6,D1149*$P$6),2)</f>
        <v>48.83</v>
      </c>
      <c r="H1149" s="177" t="n">
        <f aca="false">TRUNC($P$9,2)</f>
        <v>2.29</v>
      </c>
      <c r="I1149" s="177" t="n">
        <f aca="false">TRUNC(IF(A1149&lt;$A$427,$D$427*$R$10+$P$10,IF(A1149&gt;$A$782,$D$782*$R$10+$P$10,D1149*$R$10+$P$10)),2)</f>
        <v>117.29</v>
      </c>
      <c r="J1149" s="174" t="n">
        <f aca="false">TRUNC(IF(A1149&lt;$A$427,($D$427*$R$11)+$P$11,IF(A1149&gt;$A$782,$D$782*$R$11+$P$11,D1149*$R$11+$P$11)),2)</f>
        <v>299.57</v>
      </c>
      <c r="K1149" s="176" t="n">
        <f aca="false">TRUNC(IF(A1149&lt;$A$427,$D$427*$R$12+$P$12,IF(A1149&gt;$A$782,$D$782*$R$12+$P$12,D1149*$R$12+$P$12)),2)</f>
        <v>217.82</v>
      </c>
      <c r="L1149" s="179" t="n">
        <v>1239</v>
      </c>
      <c r="M1149" s="164" t="n">
        <f aca="false">A1149</f>
        <v>992</v>
      </c>
      <c r="N1149" s="181" t="n">
        <v>1239</v>
      </c>
      <c r="O1149" s="182" t="n">
        <f aca="false">A1149</f>
        <v>992</v>
      </c>
      <c r="U1149" s="171"/>
    </row>
    <row r="1150" customFormat="false" ht="10.5" hidden="false" customHeight="false" outlineLevel="0" collapsed="false">
      <c r="A1150" s="156" t="n">
        <v>993</v>
      </c>
      <c r="B1150" s="157" t="n">
        <v>1240</v>
      </c>
      <c r="C1150" s="158" t="n">
        <f aca="false">ROUND($P$1*A1150,2)</f>
        <v>58659.89</v>
      </c>
      <c r="D1150" s="159" t="n">
        <f aca="false">TRUNC(C1150/12,2)</f>
        <v>4888.32</v>
      </c>
      <c r="E1150" s="160" t="n">
        <f aca="false">TRUNC(D1150*$P$3,2)</f>
        <v>542.6</v>
      </c>
      <c r="F1150" s="161" t="n">
        <f aca="false">TRUNC(IF(A1150&lt;=$A$270,$D$270*$P$5,D1150*$P$5),2)</f>
        <v>146.64</v>
      </c>
      <c r="G1150" s="162" t="n">
        <f aca="false">TRUNC(IF(A1150&lt;=$A$270,$D$270*$P$6,D1150*$P$6),2)</f>
        <v>48.88</v>
      </c>
      <c r="H1150" s="161" t="n">
        <f aca="false">TRUNC($P$9,2)</f>
        <v>2.29</v>
      </c>
      <c r="I1150" s="161" t="n">
        <f aca="false">TRUNC(IF(A1150&lt;$A$427,$D$427*$R$10+$P$10,IF(A1150&gt;$A$782,$D$782*$R$10+$P$10,D1150*$R$10+$P$10)),2)</f>
        <v>117.29</v>
      </c>
      <c r="J1150" s="158" t="n">
        <f aca="false">TRUNC(IF(A1150&lt;$A$427,($D$427*$R$11)+$P$11,IF(A1150&gt;$A$782,$D$782*$R$11+$P$11,D1150*$R$11+$P$11)),2)</f>
        <v>299.57</v>
      </c>
      <c r="K1150" s="160" t="n">
        <f aca="false">TRUNC(IF(A1150&lt;$A$427,$D$427*$R$12+$P$12,IF(A1150&gt;$A$782,$D$782*$R$12+$P$12,D1150*$R$12+$P$12)),2)</f>
        <v>217.82</v>
      </c>
      <c r="L1150" s="163" t="n">
        <v>1240</v>
      </c>
      <c r="M1150" s="180" t="n">
        <f aca="false">A1150</f>
        <v>993</v>
      </c>
      <c r="N1150" s="165" t="n">
        <v>1240</v>
      </c>
      <c r="O1150" s="166" t="n">
        <f aca="false">A1150</f>
        <v>993</v>
      </c>
      <c r="U1150" s="171"/>
    </row>
    <row r="1151" customFormat="false" ht="10.5" hidden="false" customHeight="false" outlineLevel="0" collapsed="false">
      <c r="A1151" s="172" t="n">
        <v>993</v>
      </c>
      <c r="B1151" s="173" t="n">
        <v>1241</v>
      </c>
      <c r="C1151" s="174" t="n">
        <f aca="false">ROUND($P$1*A1151,2)</f>
        <v>58659.89</v>
      </c>
      <c r="D1151" s="175" t="n">
        <f aca="false">TRUNC(C1151/12,2)</f>
        <v>4888.32</v>
      </c>
      <c r="E1151" s="176" t="n">
        <f aca="false">TRUNC(D1151*$P$3,2)</f>
        <v>542.6</v>
      </c>
      <c r="F1151" s="177" t="n">
        <f aca="false">TRUNC(IF(A1151&lt;=$A$270,$D$270*$P$5,D1151*$P$5),2)</f>
        <v>146.64</v>
      </c>
      <c r="G1151" s="178" t="n">
        <f aca="false">TRUNC(IF(A1151&lt;=$A$270,$D$270*$P$6,D1151*$P$6),2)</f>
        <v>48.88</v>
      </c>
      <c r="H1151" s="177" t="n">
        <f aca="false">TRUNC($P$9,2)</f>
        <v>2.29</v>
      </c>
      <c r="I1151" s="177" t="n">
        <f aca="false">TRUNC(IF(A1151&lt;$A$427,$D$427*$R$10+$P$10,IF(A1151&gt;$A$782,$D$782*$R$10+$P$10,D1151*$R$10+$P$10)),2)</f>
        <v>117.29</v>
      </c>
      <c r="J1151" s="174" t="n">
        <f aca="false">TRUNC(IF(A1151&lt;$A$427,($D$427*$R$11)+$P$11,IF(A1151&gt;$A$782,$D$782*$R$11+$P$11,D1151*$R$11+$P$11)),2)</f>
        <v>299.57</v>
      </c>
      <c r="K1151" s="176" t="n">
        <f aca="false">TRUNC(IF(A1151&lt;$A$427,$D$427*$R$12+$P$12,IF(A1151&gt;$A$782,$D$782*$R$12+$P$12,D1151*$R$12+$P$12)),2)</f>
        <v>217.82</v>
      </c>
      <c r="L1151" s="179" t="n">
        <v>1241</v>
      </c>
      <c r="M1151" s="164" t="n">
        <f aca="false">A1151</f>
        <v>993</v>
      </c>
      <c r="N1151" s="181" t="n">
        <v>1241</v>
      </c>
      <c r="O1151" s="182" t="n">
        <f aca="false">A1151</f>
        <v>993</v>
      </c>
      <c r="U1151" s="171"/>
    </row>
    <row r="1152" customFormat="false" ht="10.5" hidden="false" customHeight="false" outlineLevel="0" collapsed="false">
      <c r="A1152" s="156" t="n">
        <v>994</v>
      </c>
      <c r="B1152" s="157" t="n">
        <v>1242</v>
      </c>
      <c r="C1152" s="158" t="n">
        <f aca="false">ROUND($P$1*A1152,2)</f>
        <v>58718.96</v>
      </c>
      <c r="D1152" s="159" t="n">
        <f aca="false">TRUNC(C1152/12,2)</f>
        <v>4893.24</v>
      </c>
      <c r="E1152" s="160" t="n">
        <f aca="false">TRUNC(D1152*$P$3,2)</f>
        <v>543.14</v>
      </c>
      <c r="F1152" s="161" t="n">
        <f aca="false">TRUNC(IF(A1152&lt;=$A$270,$D$270*$P$5,D1152*$P$5),2)</f>
        <v>146.79</v>
      </c>
      <c r="G1152" s="162" t="n">
        <f aca="false">TRUNC(IF(A1152&lt;=$A$270,$D$270*$P$6,D1152*$P$6),2)</f>
        <v>48.93</v>
      </c>
      <c r="H1152" s="161" t="n">
        <f aca="false">TRUNC($P$9,2)</f>
        <v>2.29</v>
      </c>
      <c r="I1152" s="161" t="n">
        <f aca="false">TRUNC(IF(A1152&lt;$A$427,$D$427*$R$10+$P$10,IF(A1152&gt;$A$782,$D$782*$R$10+$P$10,D1152*$R$10+$P$10)),2)</f>
        <v>117.29</v>
      </c>
      <c r="J1152" s="158" t="n">
        <f aca="false">TRUNC(IF(A1152&lt;$A$427,($D$427*$R$11)+$P$11,IF(A1152&gt;$A$782,$D$782*$R$11+$P$11,D1152*$R$11+$P$11)),2)</f>
        <v>299.57</v>
      </c>
      <c r="K1152" s="160" t="n">
        <f aca="false">TRUNC(IF(A1152&lt;$A$427,$D$427*$R$12+$P$12,IF(A1152&gt;$A$782,$D$782*$R$12+$P$12,D1152*$R$12+$P$12)),2)</f>
        <v>217.82</v>
      </c>
      <c r="L1152" s="163" t="n">
        <v>1242</v>
      </c>
      <c r="M1152" s="180" t="n">
        <f aca="false">A1152</f>
        <v>994</v>
      </c>
      <c r="N1152" s="165" t="n">
        <v>1242</v>
      </c>
      <c r="O1152" s="166" t="n">
        <f aca="false">A1152</f>
        <v>994</v>
      </c>
      <c r="U1152" s="171"/>
    </row>
    <row r="1153" customFormat="false" ht="10.5" hidden="false" customHeight="false" outlineLevel="0" collapsed="false">
      <c r="A1153" s="172" t="n">
        <v>995</v>
      </c>
      <c r="B1153" s="173" t="n">
        <v>1243</v>
      </c>
      <c r="C1153" s="174" t="n">
        <f aca="false">ROUND($P$1*A1153,2)</f>
        <v>58778.03</v>
      </c>
      <c r="D1153" s="175" t="n">
        <f aca="false">TRUNC(C1153/12,2)</f>
        <v>4898.16</v>
      </c>
      <c r="E1153" s="176" t="n">
        <f aca="false">TRUNC(D1153*$P$3,2)</f>
        <v>543.69</v>
      </c>
      <c r="F1153" s="177" t="n">
        <f aca="false">TRUNC(IF(A1153&lt;=$A$270,$D$270*$P$5,D1153*$P$5),2)</f>
        <v>146.94</v>
      </c>
      <c r="G1153" s="178" t="n">
        <f aca="false">TRUNC(IF(A1153&lt;=$A$270,$D$270*$P$6,D1153*$P$6),2)</f>
        <v>48.98</v>
      </c>
      <c r="H1153" s="177" t="n">
        <f aca="false">TRUNC($P$9,2)</f>
        <v>2.29</v>
      </c>
      <c r="I1153" s="177" t="n">
        <f aca="false">TRUNC(IF(A1153&lt;$A$427,$D$427*$R$10+$P$10,IF(A1153&gt;$A$782,$D$782*$R$10+$P$10,D1153*$R$10+$P$10)),2)</f>
        <v>117.29</v>
      </c>
      <c r="J1153" s="174" t="n">
        <f aca="false">TRUNC(IF(A1153&lt;$A$427,($D$427*$R$11)+$P$11,IF(A1153&gt;$A$782,$D$782*$R$11+$P$11,D1153*$R$11+$P$11)),2)</f>
        <v>299.57</v>
      </c>
      <c r="K1153" s="176" t="n">
        <f aca="false">TRUNC(IF(A1153&lt;$A$427,$D$427*$R$12+$P$12,IF(A1153&gt;$A$782,$D$782*$R$12+$P$12,D1153*$R$12+$P$12)),2)</f>
        <v>217.82</v>
      </c>
      <c r="L1153" s="179" t="n">
        <v>1243</v>
      </c>
      <c r="M1153" s="164" t="n">
        <f aca="false">A1153</f>
        <v>995</v>
      </c>
      <c r="N1153" s="181" t="n">
        <v>1243</v>
      </c>
      <c r="O1153" s="182" t="n">
        <f aca="false">A1153</f>
        <v>995</v>
      </c>
      <c r="U1153" s="171"/>
    </row>
    <row r="1154" customFormat="false" ht="10.5" hidden="false" customHeight="false" outlineLevel="0" collapsed="false">
      <c r="A1154" s="156" t="n">
        <v>996</v>
      </c>
      <c r="B1154" s="157" t="n">
        <v>1244</v>
      </c>
      <c r="C1154" s="158" t="n">
        <f aca="false">ROUND($P$1*A1154,2)</f>
        <v>58837.11</v>
      </c>
      <c r="D1154" s="159" t="n">
        <f aca="false">TRUNC(C1154/12,2)</f>
        <v>4903.09</v>
      </c>
      <c r="E1154" s="160" t="n">
        <f aca="false">TRUNC(D1154*$P$3,2)</f>
        <v>544.24</v>
      </c>
      <c r="F1154" s="161" t="n">
        <f aca="false">TRUNC(IF(A1154&lt;=$A$270,$D$270*$P$5,D1154*$P$5),2)</f>
        <v>147.09</v>
      </c>
      <c r="G1154" s="162" t="n">
        <f aca="false">TRUNC(IF(A1154&lt;=$A$270,$D$270*$P$6,D1154*$P$6),2)</f>
        <v>49.03</v>
      </c>
      <c r="H1154" s="161" t="n">
        <f aca="false">TRUNC($P$9,2)</f>
        <v>2.29</v>
      </c>
      <c r="I1154" s="161" t="n">
        <f aca="false">TRUNC(IF(A1154&lt;$A$427,$D$427*$R$10+$P$10,IF(A1154&gt;$A$782,$D$782*$R$10+$P$10,D1154*$R$10+$P$10)),2)</f>
        <v>117.29</v>
      </c>
      <c r="J1154" s="158" t="n">
        <f aca="false">TRUNC(IF(A1154&lt;$A$427,($D$427*$R$11)+$P$11,IF(A1154&gt;$A$782,$D$782*$R$11+$P$11,D1154*$R$11+$P$11)),2)</f>
        <v>299.57</v>
      </c>
      <c r="K1154" s="160" t="n">
        <f aca="false">TRUNC(IF(A1154&lt;$A$427,$D$427*$R$12+$P$12,IF(A1154&gt;$A$782,$D$782*$R$12+$P$12,D1154*$R$12+$P$12)),2)</f>
        <v>217.82</v>
      </c>
      <c r="L1154" s="163" t="n">
        <v>1244</v>
      </c>
      <c r="M1154" s="180" t="n">
        <f aca="false">A1154</f>
        <v>996</v>
      </c>
      <c r="N1154" s="165" t="n">
        <v>1244</v>
      </c>
      <c r="O1154" s="166" t="n">
        <f aca="false">A1154</f>
        <v>996</v>
      </c>
      <c r="U1154" s="171"/>
    </row>
    <row r="1155" customFormat="false" ht="10.5" hidden="false" customHeight="false" outlineLevel="0" collapsed="false">
      <c r="A1155" s="172" t="n">
        <v>996</v>
      </c>
      <c r="B1155" s="173" t="n">
        <v>1245</v>
      </c>
      <c r="C1155" s="174" t="n">
        <f aca="false">ROUND($P$1*A1155,2)</f>
        <v>58837.11</v>
      </c>
      <c r="D1155" s="175" t="n">
        <f aca="false">TRUNC(C1155/12,2)</f>
        <v>4903.09</v>
      </c>
      <c r="E1155" s="176" t="n">
        <f aca="false">TRUNC(D1155*$P$3,2)</f>
        <v>544.24</v>
      </c>
      <c r="F1155" s="177" t="n">
        <f aca="false">TRUNC(IF(A1155&lt;=$A$270,$D$270*$P$5,D1155*$P$5),2)</f>
        <v>147.09</v>
      </c>
      <c r="G1155" s="178" t="n">
        <f aca="false">TRUNC(IF(A1155&lt;=$A$270,$D$270*$P$6,D1155*$P$6),2)</f>
        <v>49.03</v>
      </c>
      <c r="H1155" s="177" t="n">
        <f aca="false">TRUNC($P$9,2)</f>
        <v>2.29</v>
      </c>
      <c r="I1155" s="177" t="n">
        <f aca="false">TRUNC(IF(A1155&lt;$A$427,$D$427*$R$10+$P$10,IF(A1155&gt;$A$782,$D$782*$R$10+$P$10,D1155*$R$10+$P$10)),2)</f>
        <v>117.29</v>
      </c>
      <c r="J1155" s="174" t="n">
        <f aca="false">TRUNC(IF(A1155&lt;$A$427,($D$427*$R$11)+$P$11,IF(A1155&gt;$A$782,$D$782*$R$11+$P$11,D1155*$R$11+$P$11)),2)</f>
        <v>299.57</v>
      </c>
      <c r="K1155" s="176" t="n">
        <f aca="false">TRUNC(IF(A1155&lt;$A$427,$D$427*$R$12+$P$12,IF(A1155&gt;$A$782,$D$782*$R$12+$P$12,D1155*$R$12+$P$12)),2)</f>
        <v>217.82</v>
      </c>
      <c r="L1155" s="179" t="n">
        <v>1245</v>
      </c>
      <c r="M1155" s="164" t="n">
        <f aca="false">A1155</f>
        <v>996</v>
      </c>
      <c r="N1155" s="181" t="n">
        <v>1245</v>
      </c>
      <c r="O1155" s="182" t="n">
        <f aca="false">A1155</f>
        <v>996</v>
      </c>
      <c r="U1155" s="171"/>
    </row>
    <row r="1156" customFormat="false" ht="10.5" hidden="false" customHeight="false" outlineLevel="0" collapsed="false">
      <c r="A1156" s="156" t="n">
        <v>997</v>
      </c>
      <c r="B1156" s="157" t="n">
        <v>1246</v>
      </c>
      <c r="C1156" s="158" t="n">
        <f aca="false">ROUND($P$1*A1156,2)</f>
        <v>58896.18</v>
      </c>
      <c r="D1156" s="159" t="n">
        <f aca="false">TRUNC(C1156/12,2)</f>
        <v>4908.01</v>
      </c>
      <c r="E1156" s="160" t="n">
        <f aca="false">TRUNC(D1156*$P$3,2)</f>
        <v>544.78</v>
      </c>
      <c r="F1156" s="161" t="n">
        <f aca="false">TRUNC(IF(A1156&lt;=$A$270,$D$270*$P$5,D1156*$P$5),2)</f>
        <v>147.24</v>
      </c>
      <c r="G1156" s="162" t="n">
        <f aca="false">TRUNC(IF(A1156&lt;=$A$270,$D$270*$P$6,D1156*$P$6),2)</f>
        <v>49.08</v>
      </c>
      <c r="H1156" s="161" t="n">
        <f aca="false">TRUNC($P$9,2)</f>
        <v>2.29</v>
      </c>
      <c r="I1156" s="161" t="n">
        <f aca="false">TRUNC(IF(A1156&lt;$A$427,$D$427*$R$10+$P$10,IF(A1156&gt;$A$782,$D$782*$R$10+$P$10,D1156*$R$10+$P$10)),2)</f>
        <v>117.29</v>
      </c>
      <c r="J1156" s="158" t="n">
        <f aca="false">TRUNC(IF(A1156&lt;$A$427,($D$427*$R$11)+$P$11,IF(A1156&gt;$A$782,$D$782*$R$11+$P$11,D1156*$R$11+$P$11)),2)</f>
        <v>299.57</v>
      </c>
      <c r="K1156" s="160" t="n">
        <f aca="false">TRUNC(IF(A1156&lt;$A$427,$D$427*$R$12+$P$12,IF(A1156&gt;$A$782,$D$782*$R$12+$P$12,D1156*$R$12+$P$12)),2)</f>
        <v>217.82</v>
      </c>
      <c r="L1156" s="163" t="n">
        <v>1246</v>
      </c>
      <c r="M1156" s="180" t="n">
        <f aca="false">A1156</f>
        <v>997</v>
      </c>
      <c r="N1156" s="165" t="n">
        <v>1246</v>
      </c>
      <c r="O1156" s="166" t="n">
        <f aca="false">A1156</f>
        <v>997</v>
      </c>
      <c r="U1156" s="171"/>
    </row>
    <row r="1157" customFormat="false" ht="10.5" hidden="false" customHeight="false" outlineLevel="0" collapsed="false">
      <c r="A1157" s="172" t="n">
        <v>997</v>
      </c>
      <c r="B1157" s="173" t="n">
        <v>1247</v>
      </c>
      <c r="C1157" s="174" t="n">
        <f aca="false">ROUND($P$1*A1157,2)</f>
        <v>58896.18</v>
      </c>
      <c r="D1157" s="175" t="n">
        <f aca="false">TRUNC(C1157/12,2)</f>
        <v>4908.01</v>
      </c>
      <c r="E1157" s="176" t="n">
        <f aca="false">TRUNC(D1157*$P$3,2)</f>
        <v>544.78</v>
      </c>
      <c r="F1157" s="177" t="n">
        <f aca="false">TRUNC(IF(A1157&lt;=$A$270,$D$270*$P$5,D1157*$P$5),2)</f>
        <v>147.24</v>
      </c>
      <c r="G1157" s="178" t="n">
        <f aca="false">TRUNC(IF(A1157&lt;=$A$270,$D$270*$P$6,D1157*$P$6),2)</f>
        <v>49.08</v>
      </c>
      <c r="H1157" s="177" t="n">
        <f aca="false">TRUNC($P$9,2)</f>
        <v>2.29</v>
      </c>
      <c r="I1157" s="177" t="n">
        <f aca="false">TRUNC(IF(A1157&lt;$A$427,$D$427*$R$10+$P$10,IF(A1157&gt;$A$782,$D$782*$R$10+$P$10,D1157*$R$10+$P$10)),2)</f>
        <v>117.29</v>
      </c>
      <c r="J1157" s="174" t="n">
        <f aca="false">TRUNC(IF(A1157&lt;$A$427,($D$427*$R$11)+$P$11,IF(A1157&gt;$A$782,$D$782*$R$11+$P$11,D1157*$R$11+$P$11)),2)</f>
        <v>299.57</v>
      </c>
      <c r="K1157" s="176" t="n">
        <f aca="false">TRUNC(IF(A1157&lt;$A$427,$D$427*$R$12+$P$12,IF(A1157&gt;$A$782,$D$782*$R$12+$P$12,D1157*$R$12+$P$12)),2)</f>
        <v>217.82</v>
      </c>
      <c r="L1157" s="179" t="n">
        <v>1247</v>
      </c>
      <c r="M1157" s="164" t="n">
        <f aca="false">A1157</f>
        <v>997</v>
      </c>
      <c r="N1157" s="181" t="n">
        <v>1247</v>
      </c>
      <c r="O1157" s="182" t="n">
        <f aca="false">A1157</f>
        <v>997</v>
      </c>
      <c r="U1157" s="171"/>
    </row>
    <row r="1158" customFormat="false" ht="10.5" hidden="false" customHeight="false" outlineLevel="0" collapsed="false">
      <c r="A1158" s="156" t="n">
        <v>998</v>
      </c>
      <c r="B1158" s="157" t="n">
        <v>1248</v>
      </c>
      <c r="C1158" s="158" t="n">
        <f aca="false">ROUND($P$1*A1158,2)</f>
        <v>58955.25</v>
      </c>
      <c r="D1158" s="159" t="n">
        <f aca="false">TRUNC(C1158/12,2)</f>
        <v>4912.93</v>
      </c>
      <c r="E1158" s="160" t="n">
        <f aca="false">TRUNC(D1158*$P$3,2)</f>
        <v>545.33</v>
      </c>
      <c r="F1158" s="161" t="n">
        <f aca="false">TRUNC(IF(A1158&lt;=$A$270,$D$270*$P$5,D1158*$P$5),2)</f>
        <v>147.38</v>
      </c>
      <c r="G1158" s="162" t="n">
        <f aca="false">TRUNC(IF(A1158&lt;=$A$270,$D$270*$P$6,D1158*$P$6),2)</f>
        <v>49.12</v>
      </c>
      <c r="H1158" s="161" t="n">
        <f aca="false">TRUNC($P$9,2)</f>
        <v>2.29</v>
      </c>
      <c r="I1158" s="161" t="n">
        <f aca="false">TRUNC(IF(A1158&lt;$A$427,$D$427*$R$10+$P$10,IF(A1158&gt;$A$782,$D$782*$R$10+$P$10,D1158*$R$10+$P$10)),2)</f>
        <v>117.29</v>
      </c>
      <c r="J1158" s="158" t="n">
        <f aca="false">TRUNC(IF(A1158&lt;$A$427,($D$427*$R$11)+$P$11,IF(A1158&gt;$A$782,$D$782*$R$11+$P$11,D1158*$R$11+$P$11)),2)</f>
        <v>299.57</v>
      </c>
      <c r="K1158" s="160" t="n">
        <f aca="false">TRUNC(IF(A1158&lt;$A$427,$D$427*$R$12+$P$12,IF(A1158&gt;$A$782,$D$782*$R$12+$P$12,D1158*$R$12+$P$12)),2)</f>
        <v>217.82</v>
      </c>
      <c r="L1158" s="163" t="n">
        <v>1248</v>
      </c>
      <c r="M1158" s="180" t="n">
        <f aca="false">A1158</f>
        <v>998</v>
      </c>
      <c r="N1158" s="165" t="n">
        <v>1248</v>
      </c>
      <c r="O1158" s="166" t="n">
        <f aca="false">A1158</f>
        <v>998</v>
      </c>
      <c r="U1158" s="171"/>
    </row>
    <row r="1159" customFormat="false" ht="10.5" hidden="false" customHeight="false" outlineLevel="0" collapsed="false">
      <c r="A1159" s="172" t="n">
        <v>999</v>
      </c>
      <c r="B1159" s="173" t="n">
        <v>1249</v>
      </c>
      <c r="C1159" s="174" t="n">
        <f aca="false">ROUND($P$1*A1159,2)</f>
        <v>59014.33</v>
      </c>
      <c r="D1159" s="175" t="n">
        <f aca="false">TRUNC(C1159/12,2)</f>
        <v>4917.86</v>
      </c>
      <c r="E1159" s="176" t="n">
        <f aca="false">TRUNC(D1159*$P$3,2)</f>
        <v>545.88</v>
      </c>
      <c r="F1159" s="177" t="n">
        <f aca="false">TRUNC(IF(A1159&lt;=$A$270,$D$270*$P$5,D1159*$P$5),2)</f>
        <v>147.53</v>
      </c>
      <c r="G1159" s="178" t="n">
        <f aca="false">TRUNC(IF(A1159&lt;=$A$270,$D$270*$P$6,D1159*$P$6),2)</f>
        <v>49.17</v>
      </c>
      <c r="H1159" s="177" t="n">
        <f aca="false">TRUNC($P$9,2)</f>
        <v>2.29</v>
      </c>
      <c r="I1159" s="177" t="n">
        <f aca="false">TRUNC(IF(A1159&lt;$A$427,$D$427*$R$10+$P$10,IF(A1159&gt;$A$782,$D$782*$R$10+$P$10,D1159*$R$10+$P$10)),2)</f>
        <v>117.29</v>
      </c>
      <c r="J1159" s="174" t="n">
        <f aca="false">TRUNC(IF(A1159&lt;$A$427,($D$427*$R$11)+$P$11,IF(A1159&gt;$A$782,$D$782*$R$11+$P$11,D1159*$R$11+$P$11)),2)</f>
        <v>299.57</v>
      </c>
      <c r="K1159" s="176" t="n">
        <f aca="false">TRUNC(IF(A1159&lt;$A$427,$D$427*$R$12+$P$12,IF(A1159&gt;$A$782,$D$782*$R$12+$P$12,D1159*$R$12+$P$12)),2)</f>
        <v>217.82</v>
      </c>
      <c r="L1159" s="179" t="n">
        <v>1249</v>
      </c>
      <c r="M1159" s="164" t="n">
        <f aca="false">A1159</f>
        <v>999</v>
      </c>
      <c r="N1159" s="181" t="n">
        <v>1249</v>
      </c>
      <c r="O1159" s="182" t="n">
        <f aca="false">A1159</f>
        <v>999</v>
      </c>
      <c r="U1159" s="171"/>
    </row>
    <row r="1160" customFormat="false" ht="10.5" hidden="false" customHeight="false" outlineLevel="0" collapsed="false">
      <c r="A1160" s="156" t="n">
        <v>1000</v>
      </c>
      <c r="B1160" s="157" t="n">
        <v>1250</v>
      </c>
      <c r="C1160" s="158" t="n">
        <f aca="false">ROUND($P$1*A1160,2)</f>
        <v>59073.4</v>
      </c>
      <c r="D1160" s="159" t="n">
        <f aca="false">TRUNC(C1160/12,2)</f>
        <v>4922.78</v>
      </c>
      <c r="E1160" s="160" t="n">
        <f aca="false">TRUNC(D1160*$P$3,2)</f>
        <v>546.42</v>
      </c>
      <c r="F1160" s="161" t="n">
        <f aca="false">TRUNC(IF(A1160&lt;=$A$270,$D$270*$P$5,D1160*$P$5),2)</f>
        <v>147.68</v>
      </c>
      <c r="G1160" s="162" t="n">
        <f aca="false">TRUNC(IF(A1160&lt;=$A$270,$D$270*$P$6,D1160*$P$6),2)</f>
        <v>49.22</v>
      </c>
      <c r="H1160" s="161" t="n">
        <f aca="false">TRUNC($P$9,2)</f>
        <v>2.29</v>
      </c>
      <c r="I1160" s="161" t="n">
        <f aca="false">TRUNC(IF(A1160&lt;$A$427,$D$427*$R$10+$P$10,IF(A1160&gt;$A$782,$D$782*$R$10+$P$10,D1160*$R$10+$P$10)),2)</f>
        <v>117.29</v>
      </c>
      <c r="J1160" s="158" t="n">
        <f aca="false">TRUNC(IF(A1160&lt;$A$427,($D$427*$R$11)+$P$11,IF(A1160&gt;$A$782,$D$782*$R$11+$P$11,D1160*$R$11+$P$11)),2)</f>
        <v>299.57</v>
      </c>
      <c r="K1160" s="160" t="n">
        <f aca="false">TRUNC(IF(A1160&lt;$A$427,$D$427*$R$12+$P$12,IF(A1160&gt;$A$782,$D$782*$R$12+$P$12,D1160*$R$12+$P$12)),2)</f>
        <v>217.82</v>
      </c>
      <c r="L1160" s="163" t="n">
        <v>1250</v>
      </c>
      <c r="M1160" s="180" t="n">
        <f aca="false">A1160</f>
        <v>1000</v>
      </c>
      <c r="N1160" s="165" t="n">
        <v>1250</v>
      </c>
      <c r="O1160" s="166" t="n">
        <f aca="false">A1160</f>
        <v>1000</v>
      </c>
      <c r="U1160" s="171"/>
    </row>
    <row r="1161" customFormat="false" ht="10.5" hidden="false" customHeight="false" outlineLevel="0" collapsed="false">
      <c r="A1161" s="172" t="n">
        <v>1000</v>
      </c>
      <c r="B1161" s="173" t="n">
        <v>1251</v>
      </c>
      <c r="C1161" s="174" t="n">
        <f aca="false">ROUND($P$1*A1161,2)</f>
        <v>59073.4</v>
      </c>
      <c r="D1161" s="175" t="n">
        <f aca="false">TRUNC(C1161/12,2)</f>
        <v>4922.78</v>
      </c>
      <c r="E1161" s="176" t="n">
        <f aca="false">TRUNC(D1161*$P$3,2)</f>
        <v>546.42</v>
      </c>
      <c r="F1161" s="177" t="n">
        <f aca="false">TRUNC(IF(A1161&lt;=$A$270,$D$270*$P$5,D1161*$P$5),2)</f>
        <v>147.68</v>
      </c>
      <c r="G1161" s="178" t="n">
        <f aca="false">TRUNC(IF(A1161&lt;=$A$270,$D$270*$P$6,D1161*$P$6),2)</f>
        <v>49.22</v>
      </c>
      <c r="H1161" s="177" t="n">
        <f aca="false">TRUNC($P$9,2)</f>
        <v>2.29</v>
      </c>
      <c r="I1161" s="177" t="n">
        <f aca="false">TRUNC(IF(A1161&lt;$A$427,$D$427*$R$10+$P$10,IF(A1161&gt;$A$782,$D$782*$R$10+$P$10,D1161*$R$10+$P$10)),2)</f>
        <v>117.29</v>
      </c>
      <c r="J1161" s="174" t="n">
        <f aca="false">TRUNC(IF(A1161&lt;$A$427,($D$427*$R$11)+$P$11,IF(A1161&gt;$A$782,$D$782*$R$11+$P$11,D1161*$R$11+$P$11)),2)</f>
        <v>299.57</v>
      </c>
      <c r="K1161" s="176" t="n">
        <f aca="false">TRUNC(IF(A1161&lt;$A$427,$D$427*$R$12+$P$12,IF(A1161&gt;$A$782,$D$782*$R$12+$P$12,D1161*$R$12+$P$12)),2)</f>
        <v>217.82</v>
      </c>
      <c r="L1161" s="179" t="n">
        <v>1251</v>
      </c>
      <c r="M1161" s="164" t="n">
        <f aca="false">A1161</f>
        <v>1000</v>
      </c>
      <c r="N1161" s="181" t="n">
        <v>1251</v>
      </c>
      <c r="O1161" s="182" t="n">
        <f aca="false">A1161</f>
        <v>1000</v>
      </c>
      <c r="U1161" s="171"/>
    </row>
    <row r="1162" customFormat="false" ht="10.5" hidden="false" customHeight="false" outlineLevel="0" collapsed="false">
      <c r="A1162" s="156" t="n">
        <v>1001</v>
      </c>
      <c r="B1162" s="157" t="n">
        <v>1252</v>
      </c>
      <c r="C1162" s="158" t="n">
        <f aca="false">ROUND($P$1*A1162,2)</f>
        <v>59132.47</v>
      </c>
      <c r="D1162" s="159" t="n">
        <f aca="false">TRUNC(C1162/12,2)</f>
        <v>4927.7</v>
      </c>
      <c r="E1162" s="160" t="n">
        <f aca="false">TRUNC(D1162*$P$3,2)</f>
        <v>546.97</v>
      </c>
      <c r="F1162" s="161" t="n">
        <f aca="false">TRUNC(IF(A1162&lt;=$A$270,$D$270*$P$5,D1162*$P$5),2)</f>
        <v>147.83</v>
      </c>
      <c r="G1162" s="162" t="n">
        <f aca="false">TRUNC(IF(A1162&lt;=$A$270,$D$270*$P$6,D1162*$P$6),2)</f>
        <v>49.27</v>
      </c>
      <c r="H1162" s="161" t="n">
        <f aca="false">TRUNC($P$9,2)</f>
        <v>2.29</v>
      </c>
      <c r="I1162" s="161" t="n">
        <f aca="false">TRUNC(IF(A1162&lt;$A$427,$D$427*$R$10+$P$10,IF(A1162&gt;$A$782,$D$782*$R$10+$P$10,D1162*$R$10+$P$10)),2)</f>
        <v>117.29</v>
      </c>
      <c r="J1162" s="158" t="n">
        <f aca="false">TRUNC(IF(A1162&lt;$A$427,($D$427*$R$11)+$P$11,IF(A1162&gt;$A$782,$D$782*$R$11+$P$11,D1162*$R$11+$P$11)),2)</f>
        <v>299.57</v>
      </c>
      <c r="K1162" s="160" t="n">
        <f aca="false">TRUNC(IF(A1162&lt;$A$427,$D$427*$R$12+$P$12,IF(A1162&gt;$A$782,$D$782*$R$12+$P$12,D1162*$R$12+$P$12)),2)</f>
        <v>217.82</v>
      </c>
      <c r="L1162" s="163" t="n">
        <v>1252</v>
      </c>
      <c r="M1162" s="180" t="n">
        <f aca="false">A1162</f>
        <v>1001</v>
      </c>
      <c r="N1162" s="165" t="n">
        <v>1252</v>
      </c>
      <c r="O1162" s="166" t="n">
        <f aca="false">A1162</f>
        <v>1001</v>
      </c>
      <c r="U1162" s="171"/>
    </row>
    <row r="1163" customFormat="false" ht="10.5" hidden="false" customHeight="false" outlineLevel="0" collapsed="false">
      <c r="A1163" s="172" t="n">
        <v>1001</v>
      </c>
      <c r="B1163" s="173" t="n">
        <v>1253</v>
      </c>
      <c r="C1163" s="174" t="n">
        <f aca="false">ROUND($P$1*A1163,2)</f>
        <v>59132.47</v>
      </c>
      <c r="D1163" s="175" t="n">
        <f aca="false">TRUNC(C1163/12,2)</f>
        <v>4927.7</v>
      </c>
      <c r="E1163" s="176" t="n">
        <f aca="false">TRUNC(D1163*$P$3,2)</f>
        <v>546.97</v>
      </c>
      <c r="F1163" s="177" t="n">
        <f aca="false">TRUNC(IF(A1163&lt;=$A$270,$D$270*$P$5,D1163*$P$5),2)</f>
        <v>147.83</v>
      </c>
      <c r="G1163" s="178" t="n">
        <f aca="false">TRUNC(IF(A1163&lt;=$A$270,$D$270*$P$6,D1163*$P$6),2)</f>
        <v>49.27</v>
      </c>
      <c r="H1163" s="177" t="n">
        <f aca="false">TRUNC($P$9,2)</f>
        <v>2.29</v>
      </c>
      <c r="I1163" s="177" t="n">
        <f aca="false">TRUNC(IF(A1163&lt;$A$427,$D$427*$R$10+$P$10,IF(A1163&gt;$A$782,$D$782*$R$10+$P$10,D1163*$R$10+$P$10)),2)</f>
        <v>117.29</v>
      </c>
      <c r="J1163" s="174" t="n">
        <f aca="false">TRUNC(IF(A1163&lt;$A$427,($D$427*$R$11)+$P$11,IF(A1163&gt;$A$782,$D$782*$R$11+$P$11,D1163*$R$11+$P$11)),2)</f>
        <v>299.57</v>
      </c>
      <c r="K1163" s="176" t="n">
        <f aca="false">TRUNC(IF(A1163&lt;$A$427,$D$427*$R$12+$P$12,IF(A1163&gt;$A$782,$D$782*$R$12+$P$12,D1163*$R$12+$P$12)),2)</f>
        <v>217.82</v>
      </c>
      <c r="L1163" s="179" t="n">
        <v>1253</v>
      </c>
      <c r="M1163" s="164" t="n">
        <f aca="false">A1163</f>
        <v>1001</v>
      </c>
      <c r="N1163" s="181" t="n">
        <v>1253</v>
      </c>
      <c r="O1163" s="182" t="n">
        <f aca="false">A1163</f>
        <v>1001</v>
      </c>
      <c r="U1163" s="171"/>
    </row>
    <row r="1164" customFormat="false" ht="10.5" hidden="false" customHeight="false" outlineLevel="0" collapsed="false">
      <c r="A1164" s="156" t="n">
        <v>1002</v>
      </c>
      <c r="B1164" s="157" t="n">
        <v>1254</v>
      </c>
      <c r="C1164" s="158" t="n">
        <f aca="false">ROUND($P$1*A1164,2)</f>
        <v>59191.55</v>
      </c>
      <c r="D1164" s="159" t="n">
        <f aca="false">TRUNC(C1164/12,2)</f>
        <v>4932.62</v>
      </c>
      <c r="E1164" s="160" t="n">
        <f aca="false">TRUNC(D1164*$P$3,2)</f>
        <v>547.52</v>
      </c>
      <c r="F1164" s="161" t="n">
        <f aca="false">TRUNC(IF(A1164&lt;=$A$270,$D$270*$P$5,D1164*$P$5),2)</f>
        <v>147.97</v>
      </c>
      <c r="G1164" s="162" t="n">
        <f aca="false">TRUNC(IF(A1164&lt;=$A$270,$D$270*$P$6,D1164*$P$6),2)</f>
        <v>49.32</v>
      </c>
      <c r="H1164" s="161" t="n">
        <f aca="false">TRUNC($P$9,2)</f>
        <v>2.29</v>
      </c>
      <c r="I1164" s="161" t="n">
        <f aca="false">TRUNC(IF(A1164&lt;$A$427,$D$427*$R$10+$P$10,IF(A1164&gt;$A$782,$D$782*$R$10+$P$10,D1164*$R$10+$P$10)),2)</f>
        <v>117.29</v>
      </c>
      <c r="J1164" s="158" t="n">
        <f aca="false">TRUNC(IF(A1164&lt;$A$427,($D$427*$R$11)+$P$11,IF(A1164&gt;$A$782,$D$782*$R$11+$P$11,D1164*$R$11+$P$11)),2)</f>
        <v>299.57</v>
      </c>
      <c r="K1164" s="160" t="n">
        <f aca="false">TRUNC(IF(A1164&lt;$A$427,$D$427*$R$12+$P$12,IF(A1164&gt;$A$782,$D$782*$R$12+$P$12,D1164*$R$12+$P$12)),2)</f>
        <v>217.82</v>
      </c>
      <c r="L1164" s="163" t="n">
        <v>1254</v>
      </c>
      <c r="M1164" s="180" t="n">
        <f aca="false">A1164</f>
        <v>1002</v>
      </c>
      <c r="N1164" s="165" t="n">
        <v>1254</v>
      </c>
      <c r="O1164" s="166" t="n">
        <f aca="false">A1164</f>
        <v>1002</v>
      </c>
      <c r="U1164" s="171"/>
    </row>
    <row r="1165" customFormat="false" ht="10.5" hidden="false" customHeight="false" outlineLevel="0" collapsed="false">
      <c r="A1165" s="172" t="n">
        <v>1003</v>
      </c>
      <c r="B1165" s="173" t="n">
        <v>1255</v>
      </c>
      <c r="C1165" s="174" t="n">
        <f aca="false">ROUND($P$1*A1165,2)</f>
        <v>59250.62</v>
      </c>
      <c r="D1165" s="175" t="n">
        <f aca="false">TRUNC(C1165/12,2)</f>
        <v>4937.55</v>
      </c>
      <c r="E1165" s="176" t="n">
        <f aca="false">TRUNC(D1165*$P$3,2)</f>
        <v>548.06</v>
      </c>
      <c r="F1165" s="177" t="n">
        <f aca="false">TRUNC(IF(A1165&lt;=$A$270,$D$270*$P$5,D1165*$P$5),2)</f>
        <v>148.12</v>
      </c>
      <c r="G1165" s="178" t="n">
        <f aca="false">TRUNC(IF(A1165&lt;=$A$270,$D$270*$P$6,D1165*$P$6),2)</f>
        <v>49.37</v>
      </c>
      <c r="H1165" s="177" t="n">
        <f aca="false">TRUNC($P$9,2)</f>
        <v>2.29</v>
      </c>
      <c r="I1165" s="177" t="n">
        <f aca="false">TRUNC(IF(A1165&lt;$A$427,$D$427*$R$10+$P$10,IF(A1165&gt;$A$782,$D$782*$R$10+$P$10,D1165*$R$10+$P$10)),2)</f>
        <v>117.29</v>
      </c>
      <c r="J1165" s="174" t="n">
        <f aca="false">TRUNC(IF(A1165&lt;$A$427,($D$427*$R$11)+$P$11,IF(A1165&gt;$A$782,$D$782*$R$11+$P$11,D1165*$R$11+$P$11)),2)</f>
        <v>299.57</v>
      </c>
      <c r="K1165" s="176" t="n">
        <f aca="false">TRUNC(IF(A1165&lt;$A$427,$D$427*$R$12+$P$12,IF(A1165&gt;$A$782,$D$782*$R$12+$P$12,D1165*$R$12+$P$12)),2)</f>
        <v>217.82</v>
      </c>
      <c r="L1165" s="179" t="n">
        <v>1255</v>
      </c>
      <c r="M1165" s="164" t="n">
        <f aca="false">A1165</f>
        <v>1003</v>
      </c>
      <c r="N1165" s="181" t="n">
        <v>1255</v>
      </c>
      <c r="O1165" s="182" t="n">
        <f aca="false">A1165</f>
        <v>1003</v>
      </c>
      <c r="U1165" s="171"/>
    </row>
    <row r="1166" customFormat="false" ht="10.5" hidden="false" customHeight="false" outlineLevel="0" collapsed="false">
      <c r="A1166" s="156" t="n">
        <v>1004</v>
      </c>
      <c r="B1166" s="157" t="n">
        <v>1256</v>
      </c>
      <c r="C1166" s="158" t="n">
        <f aca="false">ROUND($P$1*A1166,2)</f>
        <v>59309.69</v>
      </c>
      <c r="D1166" s="159" t="n">
        <f aca="false">TRUNC(C1166/12,2)</f>
        <v>4942.47</v>
      </c>
      <c r="E1166" s="160" t="n">
        <f aca="false">TRUNC(D1166*$P$3,2)</f>
        <v>548.61</v>
      </c>
      <c r="F1166" s="161" t="n">
        <f aca="false">TRUNC(IF(A1166&lt;=$A$270,$D$270*$P$5,D1166*$P$5),2)</f>
        <v>148.27</v>
      </c>
      <c r="G1166" s="162" t="n">
        <f aca="false">TRUNC(IF(A1166&lt;=$A$270,$D$270*$P$6,D1166*$P$6),2)</f>
        <v>49.42</v>
      </c>
      <c r="H1166" s="161" t="n">
        <f aca="false">TRUNC($P$9,2)</f>
        <v>2.29</v>
      </c>
      <c r="I1166" s="161" t="n">
        <f aca="false">TRUNC(IF(A1166&lt;$A$427,$D$427*$R$10+$P$10,IF(A1166&gt;$A$782,$D$782*$R$10+$P$10,D1166*$R$10+$P$10)),2)</f>
        <v>117.29</v>
      </c>
      <c r="J1166" s="158" t="n">
        <f aca="false">TRUNC(IF(A1166&lt;$A$427,($D$427*$R$11)+$P$11,IF(A1166&gt;$A$782,$D$782*$R$11+$P$11,D1166*$R$11+$P$11)),2)</f>
        <v>299.57</v>
      </c>
      <c r="K1166" s="160" t="n">
        <f aca="false">TRUNC(IF(A1166&lt;$A$427,$D$427*$R$12+$P$12,IF(A1166&gt;$A$782,$D$782*$R$12+$P$12,D1166*$R$12+$P$12)),2)</f>
        <v>217.82</v>
      </c>
      <c r="L1166" s="163" t="n">
        <v>1256</v>
      </c>
      <c r="M1166" s="164" t="n">
        <f aca="false">A1166</f>
        <v>1004</v>
      </c>
      <c r="N1166" s="165" t="n">
        <v>1256</v>
      </c>
      <c r="O1166" s="166" t="n">
        <f aca="false">A1166</f>
        <v>1004</v>
      </c>
      <c r="U1166" s="171"/>
    </row>
    <row r="1167" customFormat="false" ht="10.5" hidden="false" customHeight="false" outlineLevel="0" collapsed="false">
      <c r="A1167" s="172" t="n">
        <v>1005</v>
      </c>
      <c r="B1167" s="173" t="n">
        <v>1257</v>
      </c>
      <c r="C1167" s="174" t="n">
        <f aca="false">ROUND($P$1*A1167,2)</f>
        <v>59368.77</v>
      </c>
      <c r="D1167" s="175" t="n">
        <f aca="false">TRUNC(C1167/12,2)</f>
        <v>4947.39</v>
      </c>
      <c r="E1167" s="176" t="n">
        <f aca="false">TRUNC(D1167*$P$3,2)</f>
        <v>549.16</v>
      </c>
      <c r="F1167" s="177" t="n">
        <f aca="false">TRUNC(IF(A1167&lt;=$A$270,$D$270*$P$5,D1167*$P$5),2)</f>
        <v>148.42</v>
      </c>
      <c r="G1167" s="178" t="n">
        <f aca="false">TRUNC(IF(A1167&lt;=$A$270,$D$270*$P$6,D1167*$P$6),2)</f>
        <v>49.47</v>
      </c>
      <c r="H1167" s="177" t="n">
        <f aca="false">TRUNC($P$9,2)</f>
        <v>2.29</v>
      </c>
      <c r="I1167" s="177" t="n">
        <f aca="false">TRUNC(IF(A1167&lt;$A$427,$D$427*$R$10+$P$10,IF(A1167&gt;$A$782,$D$782*$R$10+$P$10,D1167*$R$10+$P$10)),2)</f>
        <v>117.29</v>
      </c>
      <c r="J1167" s="174" t="n">
        <f aca="false">TRUNC(IF(A1167&lt;$A$427,($D$427*$R$11)+$P$11,IF(A1167&gt;$A$782,$D$782*$R$11+$P$11,D1167*$R$11+$P$11)),2)</f>
        <v>299.57</v>
      </c>
      <c r="K1167" s="176" t="n">
        <f aca="false">TRUNC(IF(A1167&lt;$A$427,$D$427*$R$12+$P$12,IF(A1167&gt;$A$782,$D$782*$R$12+$P$12,D1167*$R$12+$P$12)),2)</f>
        <v>217.82</v>
      </c>
      <c r="L1167" s="179" t="n">
        <v>1257</v>
      </c>
      <c r="M1167" s="180" t="n">
        <f aca="false">A1167</f>
        <v>1005</v>
      </c>
      <c r="N1167" s="181" t="n">
        <v>1257</v>
      </c>
      <c r="O1167" s="182" t="n">
        <f aca="false">A1167</f>
        <v>1005</v>
      </c>
      <c r="U1167" s="171"/>
    </row>
    <row r="1168" customFormat="false" ht="10.5" hidden="false" customHeight="false" outlineLevel="0" collapsed="false">
      <c r="A1168" s="156" t="n">
        <v>1005</v>
      </c>
      <c r="B1168" s="157" t="n">
        <v>1258</v>
      </c>
      <c r="C1168" s="158" t="n">
        <f aca="false">ROUND($P$1*A1168,2)</f>
        <v>59368.77</v>
      </c>
      <c r="D1168" s="159" t="n">
        <f aca="false">TRUNC(C1168/12,2)</f>
        <v>4947.39</v>
      </c>
      <c r="E1168" s="160" t="n">
        <f aca="false">TRUNC(D1168*$P$3,2)</f>
        <v>549.16</v>
      </c>
      <c r="F1168" s="161" t="n">
        <f aca="false">TRUNC(IF(A1168&lt;=$A$270,$D$270*$P$5,D1168*$P$5),2)</f>
        <v>148.42</v>
      </c>
      <c r="G1168" s="162" t="n">
        <f aca="false">TRUNC(IF(A1168&lt;=$A$270,$D$270*$P$6,D1168*$P$6),2)</f>
        <v>49.47</v>
      </c>
      <c r="H1168" s="161" t="n">
        <f aca="false">TRUNC($P$9,2)</f>
        <v>2.29</v>
      </c>
      <c r="I1168" s="161" t="n">
        <f aca="false">TRUNC(IF(A1168&lt;$A$427,$D$427*$R$10+$P$10,IF(A1168&gt;$A$782,$D$782*$R$10+$P$10,D1168*$R$10+$P$10)),2)</f>
        <v>117.29</v>
      </c>
      <c r="J1168" s="158" t="n">
        <f aca="false">TRUNC(IF(A1168&lt;$A$427,($D$427*$R$11)+$P$11,IF(A1168&gt;$A$782,$D$782*$R$11+$P$11,D1168*$R$11+$P$11)),2)</f>
        <v>299.57</v>
      </c>
      <c r="K1168" s="160" t="n">
        <f aca="false">TRUNC(IF(A1168&lt;$A$427,$D$427*$R$12+$P$12,IF(A1168&gt;$A$782,$D$782*$R$12+$P$12,D1168*$R$12+$P$12)),2)</f>
        <v>217.82</v>
      </c>
      <c r="L1168" s="163" t="n">
        <v>1258</v>
      </c>
      <c r="M1168" s="164" t="n">
        <f aca="false">A1168</f>
        <v>1005</v>
      </c>
      <c r="N1168" s="165" t="n">
        <v>1258</v>
      </c>
      <c r="O1168" s="166" t="n">
        <f aca="false">A1168</f>
        <v>1005</v>
      </c>
      <c r="U1168" s="171"/>
    </row>
    <row r="1169" customFormat="false" ht="10.5" hidden="false" customHeight="false" outlineLevel="0" collapsed="false">
      <c r="A1169" s="172" t="n">
        <v>1006</v>
      </c>
      <c r="B1169" s="173" t="n">
        <v>1259</v>
      </c>
      <c r="C1169" s="174" t="n">
        <f aca="false">ROUND($P$1*A1169,2)</f>
        <v>59427.84</v>
      </c>
      <c r="D1169" s="175" t="n">
        <f aca="false">TRUNC(C1169/12,2)</f>
        <v>4952.32</v>
      </c>
      <c r="E1169" s="176" t="n">
        <f aca="false">TRUNC(D1169*$P$3,2)</f>
        <v>549.7</v>
      </c>
      <c r="F1169" s="177" t="n">
        <f aca="false">TRUNC(IF(A1169&lt;=$A$270,$D$270*$P$5,D1169*$P$5),2)</f>
        <v>148.56</v>
      </c>
      <c r="G1169" s="178" t="n">
        <f aca="false">TRUNC(IF(A1169&lt;=$A$270,$D$270*$P$6,D1169*$P$6),2)</f>
        <v>49.52</v>
      </c>
      <c r="H1169" s="177" t="n">
        <f aca="false">TRUNC($P$9,2)</f>
        <v>2.29</v>
      </c>
      <c r="I1169" s="177" t="n">
        <f aca="false">TRUNC(IF(A1169&lt;$A$427,$D$427*$R$10+$P$10,IF(A1169&gt;$A$782,$D$782*$R$10+$P$10,D1169*$R$10+$P$10)),2)</f>
        <v>117.29</v>
      </c>
      <c r="J1169" s="174" t="n">
        <f aca="false">TRUNC(IF(A1169&lt;$A$427,($D$427*$R$11)+$P$11,IF(A1169&gt;$A$782,$D$782*$R$11+$P$11,D1169*$R$11+$P$11)),2)</f>
        <v>299.57</v>
      </c>
      <c r="K1169" s="176" t="n">
        <f aca="false">TRUNC(IF(A1169&lt;$A$427,$D$427*$R$12+$P$12,IF(A1169&gt;$A$782,$D$782*$R$12+$P$12,D1169*$R$12+$P$12)),2)</f>
        <v>217.82</v>
      </c>
      <c r="L1169" s="179" t="n">
        <v>1259</v>
      </c>
      <c r="M1169" s="180" t="n">
        <f aca="false">A1169</f>
        <v>1006</v>
      </c>
      <c r="N1169" s="181" t="n">
        <v>1259</v>
      </c>
      <c r="O1169" s="182" t="n">
        <f aca="false">A1169</f>
        <v>1006</v>
      </c>
      <c r="U1169" s="171"/>
    </row>
    <row r="1170" customFormat="false" ht="10.5" hidden="false" customHeight="false" outlineLevel="0" collapsed="false">
      <c r="A1170" s="156" t="n">
        <v>1007</v>
      </c>
      <c r="B1170" s="157" t="n">
        <v>1260</v>
      </c>
      <c r="C1170" s="158" t="n">
        <f aca="false">ROUND($P$1*A1170,2)</f>
        <v>59486.91</v>
      </c>
      <c r="D1170" s="159" t="n">
        <f aca="false">TRUNC(C1170/12,2)</f>
        <v>4957.24</v>
      </c>
      <c r="E1170" s="160" t="n">
        <f aca="false">TRUNC(D1170*$P$3,2)</f>
        <v>550.25</v>
      </c>
      <c r="F1170" s="161" t="n">
        <f aca="false">TRUNC(IF(A1170&lt;=$A$270,$D$270*$P$5,D1170*$P$5),2)</f>
        <v>148.71</v>
      </c>
      <c r="G1170" s="162" t="n">
        <f aca="false">TRUNC(IF(A1170&lt;=$A$270,$D$270*$P$6,D1170*$P$6),2)</f>
        <v>49.57</v>
      </c>
      <c r="H1170" s="161" t="n">
        <f aca="false">TRUNC($P$9,2)</f>
        <v>2.29</v>
      </c>
      <c r="I1170" s="161" t="n">
        <f aca="false">TRUNC(IF(A1170&lt;$A$427,$D$427*$R$10+$P$10,IF(A1170&gt;$A$782,$D$782*$R$10+$P$10,D1170*$R$10+$P$10)),2)</f>
        <v>117.29</v>
      </c>
      <c r="J1170" s="158" t="n">
        <f aca="false">TRUNC(IF(A1170&lt;$A$427,($D$427*$R$11)+$P$11,IF(A1170&gt;$A$782,$D$782*$R$11+$P$11,D1170*$R$11+$P$11)),2)</f>
        <v>299.57</v>
      </c>
      <c r="K1170" s="160" t="n">
        <f aca="false">TRUNC(IF(A1170&lt;$A$427,$D$427*$R$12+$P$12,IF(A1170&gt;$A$782,$D$782*$R$12+$P$12,D1170*$R$12+$P$12)),2)</f>
        <v>217.82</v>
      </c>
      <c r="L1170" s="163" t="n">
        <v>1260</v>
      </c>
      <c r="M1170" s="164" t="n">
        <f aca="false">A1170</f>
        <v>1007</v>
      </c>
      <c r="N1170" s="165" t="n">
        <v>1260</v>
      </c>
      <c r="O1170" s="166" t="n">
        <f aca="false">A1170</f>
        <v>1007</v>
      </c>
      <c r="U1170" s="171"/>
    </row>
    <row r="1171" customFormat="false" ht="10.5" hidden="false" customHeight="false" outlineLevel="0" collapsed="false">
      <c r="A1171" s="172" t="n">
        <v>1007</v>
      </c>
      <c r="B1171" s="173" t="n">
        <v>1261</v>
      </c>
      <c r="C1171" s="174" t="n">
        <f aca="false">ROUND($P$1*A1171,2)</f>
        <v>59486.91</v>
      </c>
      <c r="D1171" s="175" t="n">
        <f aca="false">TRUNC(C1171/12,2)</f>
        <v>4957.24</v>
      </c>
      <c r="E1171" s="176" t="n">
        <f aca="false">TRUNC(D1171*$P$3,2)</f>
        <v>550.25</v>
      </c>
      <c r="F1171" s="177" t="n">
        <f aca="false">TRUNC(IF(A1171&lt;=$A$270,$D$270*$P$5,D1171*$P$5),2)</f>
        <v>148.71</v>
      </c>
      <c r="G1171" s="178" t="n">
        <f aca="false">TRUNC(IF(A1171&lt;=$A$270,$D$270*$P$6,D1171*$P$6),2)</f>
        <v>49.57</v>
      </c>
      <c r="H1171" s="177" t="n">
        <f aca="false">TRUNC($P$9,2)</f>
        <v>2.29</v>
      </c>
      <c r="I1171" s="177" t="n">
        <f aca="false">TRUNC(IF(A1171&lt;$A$427,$D$427*$R$10+$P$10,IF(A1171&gt;$A$782,$D$782*$R$10+$P$10,D1171*$R$10+$P$10)),2)</f>
        <v>117.29</v>
      </c>
      <c r="J1171" s="174" t="n">
        <f aca="false">TRUNC(IF(A1171&lt;$A$427,($D$427*$R$11)+$P$11,IF(A1171&gt;$A$782,$D$782*$R$11+$P$11,D1171*$R$11+$P$11)),2)</f>
        <v>299.57</v>
      </c>
      <c r="K1171" s="176" t="n">
        <f aca="false">TRUNC(IF(A1171&lt;$A$427,$D$427*$R$12+$P$12,IF(A1171&gt;$A$782,$D$782*$R$12+$P$12,D1171*$R$12+$P$12)),2)</f>
        <v>217.82</v>
      </c>
      <c r="L1171" s="179" t="n">
        <v>1261</v>
      </c>
      <c r="M1171" s="180" t="n">
        <f aca="false">A1171</f>
        <v>1007</v>
      </c>
      <c r="N1171" s="181" t="n">
        <v>1261</v>
      </c>
      <c r="O1171" s="182" t="n">
        <f aca="false">A1171</f>
        <v>1007</v>
      </c>
      <c r="U1171" s="171"/>
    </row>
    <row r="1172" customFormat="false" ht="10.5" hidden="false" customHeight="false" outlineLevel="0" collapsed="false">
      <c r="A1172" s="156" t="n">
        <v>1008</v>
      </c>
      <c r="B1172" s="157" t="n">
        <v>1262</v>
      </c>
      <c r="C1172" s="158" t="n">
        <f aca="false">ROUND($P$1*A1172,2)</f>
        <v>59545.99</v>
      </c>
      <c r="D1172" s="159" t="n">
        <f aca="false">TRUNC(C1172/12,2)</f>
        <v>4962.16</v>
      </c>
      <c r="E1172" s="160" t="n">
        <f aca="false">TRUNC(D1172*$P$3,2)</f>
        <v>550.79</v>
      </c>
      <c r="F1172" s="161" t="n">
        <f aca="false">TRUNC(IF(A1172&lt;=$A$270,$D$270*$P$5,D1172*$P$5),2)</f>
        <v>148.86</v>
      </c>
      <c r="G1172" s="162" t="n">
        <f aca="false">TRUNC(IF(A1172&lt;=$A$270,$D$270*$P$6,D1172*$P$6),2)</f>
        <v>49.62</v>
      </c>
      <c r="H1172" s="161" t="n">
        <f aca="false">TRUNC($P$9,2)</f>
        <v>2.29</v>
      </c>
      <c r="I1172" s="161" t="n">
        <f aca="false">TRUNC(IF(A1172&lt;$A$427,$D$427*$R$10+$P$10,IF(A1172&gt;$A$782,$D$782*$R$10+$P$10,D1172*$R$10+$P$10)),2)</f>
        <v>117.29</v>
      </c>
      <c r="J1172" s="158" t="n">
        <f aca="false">TRUNC(IF(A1172&lt;$A$427,($D$427*$R$11)+$P$11,IF(A1172&gt;$A$782,$D$782*$R$11+$P$11,D1172*$R$11+$P$11)),2)</f>
        <v>299.57</v>
      </c>
      <c r="K1172" s="160" t="n">
        <f aca="false">TRUNC(IF(A1172&lt;$A$427,$D$427*$R$12+$P$12,IF(A1172&gt;$A$782,$D$782*$R$12+$P$12,D1172*$R$12+$P$12)),2)</f>
        <v>217.82</v>
      </c>
      <c r="L1172" s="163" t="n">
        <v>1262</v>
      </c>
      <c r="M1172" s="164" t="n">
        <f aca="false">A1172</f>
        <v>1008</v>
      </c>
      <c r="N1172" s="165" t="n">
        <v>1262</v>
      </c>
      <c r="O1172" s="166" t="n">
        <f aca="false">A1172</f>
        <v>1008</v>
      </c>
      <c r="U1172" s="171"/>
    </row>
    <row r="1173" customFormat="false" ht="10.5" hidden="false" customHeight="false" outlineLevel="0" collapsed="false">
      <c r="A1173" s="172" t="n">
        <v>1009</v>
      </c>
      <c r="B1173" s="173" t="n">
        <v>1263</v>
      </c>
      <c r="C1173" s="174" t="n">
        <f aca="false">ROUND($P$1*A1173,2)</f>
        <v>59605.06</v>
      </c>
      <c r="D1173" s="175" t="n">
        <f aca="false">TRUNC(C1173/12,2)</f>
        <v>4967.08</v>
      </c>
      <c r="E1173" s="176" t="n">
        <f aca="false">TRUNC(D1173*$P$3,2)</f>
        <v>551.34</v>
      </c>
      <c r="F1173" s="177" t="n">
        <f aca="false">TRUNC(IF(A1173&lt;=$A$270,$D$270*$P$5,D1173*$P$5),2)</f>
        <v>149.01</v>
      </c>
      <c r="G1173" s="178" t="n">
        <f aca="false">TRUNC(IF(A1173&lt;=$A$270,$D$270*$P$6,D1173*$P$6),2)</f>
        <v>49.67</v>
      </c>
      <c r="H1173" s="177" t="n">
        <f aca="false">TRUNC($P$9,2)</f>
        <v>2.29</v>
      </c>
      <c r="I1173" s="177" t="n">
        <f aca="false">TRUNC(IF(A1173&lt;$A$427,$D$427*$R$10+$P$10,IF(A1173&gt;$A$782,$D$782*$R$10+$P$10,D1173*$R$10+$P$10)),2)</f>
        <v>117.29</v>
      </c>
      <c r="J1173" s="174" t="n">
        <f aca="false">TRUNC(IF(A1173&lt;$A$427,($D$427*$R$11)+$P$11,IF(A1173&gt;$A$782,$D$782*$R$11+$P$11,D1173*$R$11+$P$11)),2)</f>
        <v>299.57</v>
      </c>
      <c r="K1173" s="176" t="n">
        <f aca="false">TRUNC(IF(A1173&lt;$A$427,$D$427*$R$12+$P$12,IF(A1173&gt;$A$782,$D$782*$R$12+$P$12,D1173*$R$12+$P$12)),2)</f>
        <v>217.82</v>
      </c>
      <c r="L1173" s="179" t="n">
        <v>1263</v>
      </c>
      <c r="M1173" s="180" t="n">
        <f aca="false">A1173</f>
        <v>1009</v>
      </c>
      <c r="N1173" s="181" t="n">
        <v>1263</v>
      </c>
      <c r="O1173" s="182" t="n">
        <f aca="false">A1173</f>
        <v>1009</v>
      </c>
      <c r="U1173" s="171"/>
    </row>
    <row r="1174" customFormat="false" ht="10.5" hidden="false" customHeight="false" outlineLevel="0" collapsed="false">
      <c r="A1174" s="156" t="n">
        <v>1009</v>
      </c>
      <c r="B1174" s="157" t="n">
        <v>1264</v>
      </c>
      <c r="C1174" s="158" t="n">
        <f aca="false">ROUND($P$1*A1174,2)</f>
        <v>59605.06</v>
      </c>
      <c r="D1174" s="159" t="n">
        <f aca="false">TRUNC(C1174/12,2)</f>
        <v>4967.08</v>
      </c>
      <c r="E1174" s="160" t="n">
        <f aca="false">TRUNC(D1174*$P$3,2)</f>
        <v>551.34</v>
      </c>
      <c r="F1174" s="161" t="n">
        <f aca="false">TRUNC(IF(A1174&lt;=$A$270,$D$270*$P$5,D1174*$P$5),2)</f>
        <v>149.01</v>
      </c>
      <c r="G1174" s="162" t="n">
        <f aca="false">TRUNC(IF(A1174&lt;=$A$270,$D$270*$P$6,D1174*$P$6),2)</f>
        <v>49.67</v>
      </c>
      <c r="H1174" s="161" t="n">
        <f aca="false">TRUNC($P$9,2)</f>
        <v>2.29</v>
      </c>
      <c r="I1174" s="161" t="n">
        <f aca="false">TRUNC(IF(A1174&lt;$A$427,$D$427*$R$10+$P$10,IF(A1174&gt;$A$782,$D$782*$R$10+$P$10,D1174*$R$10+$P$10)),2)</f>
        <v>117.29</v>
      </c>
      <c r="J1174" s="158" t="n">
        <f aca="false">TRUNC(IF(A1174&lt;$A$427,($D$427*$R$11)+$P$11,IF(A1174&gt;$A$782,$D$782*$R$11+$P$11,D1174*$R$11+$P$11)),2)</f>
        <v>299.57</v>
      </c>
      <c r="K1174" s="160" t="n">
        <f aca="false">TRUNC(IF(A1174&lt;$A$427,$D$427*$R$12+$P$12,IF(A1174&gt;$A$782,$D$782*$R$12+$P$12,D1174*$R$12+$P$12)),2)</f>
        <v>217.82</v>
      </c>
      <c r="L1174" s="163" t="n">
        <v>1264</v>
      </c>
      <c r="M1174" s="164" t="n">
        <f aca="false">A1174</f>
        <v>1009</v>
      </c>
      <c r="N1174" s="165" t="n">
        <v>1264</v>
      </c>
      <c r="O1174" s="166" t="n">
        <f aca="false">A1174</f>
        <v>1009</v>
      </c>
      <c r="U1174" s="171"/>
    </row>
    <row r="1175" customFormat="false" ht="10.5" hidden="false" customHeight="false" outlineLevel="0" collapsed="false">
      <c r="A1175" s="172" t="n">
        <v>1010</v>
      </c>
      <c r="B1175" s="173" t="n">
        <v>1265</v>
      </c>
      <c r="C1175" s="174" t="n">
        <f aca="false">ROUND($P$1*A1175,2)</f>
        <v>59664.13</v>
      </c>
      <c r="D1175" s="175" t="n">
        <f aca="false">TRUNC(C1175/12,2)</f>
        <v>4972.01</v>
      </c>
      <c r="E1175" s="176" t="n">
        <f aca="false">TRUNC(D1175*$P$3,2)</f>
        <v>551.89</v>
      </c>
      <c r="F1175" s="177" t="n">
        <f aca="false">TRUNC(IF(A1175&lt;=$A$270,$D$270*$P$5,D1175*$P$5),2)</f>
        <v>149.16</v>
      </c>
      <c r="G1175" s="178" t="n">
        <f aca="false">TRUNC(IF(A1175&lt;=$A$270,$D$270*$P$6,D1175*$P$6),2)</f>
        <v>49.72</v>
      </c>
      <c r="H1175" s="177" t="n">
        <f aca="false">TRUNC($P$9,2)</f>
        <v>2.29</v>
      </c>
      <c r="I1175" s="177" t="n">
        <f aca="false">TRUNC(IF(A1175&lt;$A$427,$D$427*$R$10+$P$10,IF(A1175&gt;$A$782,$D$782*$R$10+$P$10,D1175*$R$10+$P$10)),2)</f>
        <v>117.29</v>
      </c>
      <c r="J1175" s="174" t="n">
        <f aca="false">TRUNC(IF(A1175&lt;$A$427,($D$427*$R$11)+$P$11,IF(A1175&gt;$A$782,$D$782*$R$11+$P$11,D1175*$R$11+$P$11)),2)</f>
        <v>299.57</v>
      </c>
      <c r="K1175" s="176" t="n">
        <f aca="false">TRUNC(IF(A1175&lt;$A$427,$D$427*$R$12+$P$12,IF(A1175&gt;$A$782,$D$782*$R$12+$P$12,D1175*$R$12+$P$12)),2)</f>
        <v>217.82</v>
      </c>
      <c r="L1175" s="179" t="n">
        <v>1265</v>
      </c>
      <c r="M1175" s="180" t="n">
        <f aca="false">A1175</f>
        <v>1010</v>
      </c>
      <c r="N1175" s="181" t="n">
        <v>1265</v>
      </c>
      <c r="O1175" s="182" t="n">
        <f aca="false">A1175</f>
        <v>1010</v>
      </c>
      <c r="U1175" s="171"/>
    </row>
    <row r="1176" customFormat="false" ht="10.5" hidden="false" customHeight="false" outlineLevel="0" collapsed="false">
      <c r="A1176" s="156" t="n">
        <v>1011</v>
      </c>
      <c r="B1176" s="157" t="n">
        <v>1266</v>
      </c>
      <c r="C1176" s="158" t="n">
        <f aca="false">ROUND($P$1*A1176,2)</f>
        <v>59723.21</v>
      </c>
      <c r="D1176" s="159" t="n">
        <f aca="false">TRUNC(C1176/12,2)</f>
        <v>4976.93</v>
      </c>
      <c r="E1176" s="160" t="n">
        <f aca="false">TRUNC(D1176*$P$3,2)</f>
        <v>552.43</v>
      </c>
      <c r="F1176" s="161" t="n">
        <f aca="false">TRUNC(IF(A1176&lt;=$A$270,$D$270*$P$5,D1176*$P$5),2)</f>
        <v>149.3</v>
      </c>
      <c r="G1176" s="162" t="n">
        <f aca="false">TRUNC(IF(A1176&lt;=$A$270,$D$270*$P$6,D1176*$P$6),2)</f>
        <v>49.76</v>
      </c>
      <c r="H1176" s="161" t="n">
        <f aca="false">TRUNC($P$9,2)</f>
        <v>2.29</v>
      </c>
      <c r="I1176" s="161" t="n">
        <f aca="false">TRUNC(IF(A1176&lt;$A$427,$D$427*$R$10+$P$10,IF(A1176&gt;$A$782,$D$782*$R$10+$P$10,D1176*$R$10+$P$10)),2)</f>
        <v>117.29</v>
      </c>
      <c r="J1176" s="158" t="n">
        <f aca="false">TRUNC(IF(A1176&lt;$A$427,($D$427*$R$11)+$P$11,IF(A1176&gt;$A$782,$D$782*$R$11+$P$11,D1176*$R$11+$P$11)),2)</f>
        <v>299.57</v>
      </c>
      <c r="K1176" s="160" t="n">
        <f aca="false">TRUNC(IF(A1176&lt;$A$427,$D$427*$R$12+$P$12,IF(A1176&gt;$A$782,$D$782*$R$12+$P$12,D1176*$R$12+$P$12)),2)</f>
        <v>217.82</v>
      </c>
      <c r="L1176" s="163" t="n">
        <v>1266</v>
      </c>
      <c r="M1176" s="164" t="n">
        <f aca="false">A1176</f>
        <v>1011</v>
      </c>
      <c r="N1176" s="165" t="n">
        <v>1266</v>
      </c>
      <c r="O1176" s="166" t="n">
        <f aca="false">A1176</f>
        <v>1011</v>
      </c>
      <c r="U1176" s="171"/>
    </row>
    <row r="1177" customFormat="false" ht="10.5" hidden="false" customHeight="false" outlineLevel="0" collapsed="false">
      <c r="A1177" s="172" t="n">
        <v>1012</v>
      </c>
      <c r="B1177" s="173" t="n">
        <v>1267</v>
      </c>
      <c r="C1177" s="174" t="n">
        <f aca="false">ROUND($P$1*A1177,2)</f>
        <v>59782.28</v>
      </c>
      <c r="D1177" s="175" t="n">
        <f aca="false">TRUNC(C1177/12,2)</f>
        <v>4981.85</v>
      </c>
      <c r="E1177" s="176" t="n">
        <f aca="false">TRUNC(D1177*$P$3,2)</f>
        <v>552.98</v>
      </c>
      <c r="F1177" s="177" t="n">
        <f aca="false">TRUNC(IF(A1177&lt;=$A$270,$D$270*$P$5,D1177*$P$5),2)</f>
        <v>149.45</v>
      </c>
      <c r="G1177" s="178" t="n">
        <f aca="false">TRUNC(IF(A1177&lt;=$A$270,$D$270*$P$6,D1177*$P$6),2)</f>
        <v>49.81</v>
      </c>
      <c r="H1177" s="177" t="n">
        <f aca="false">TRUNC($P$9,2)</f>
        <v>2.29</v>
      </c>
      <c r="I1177" s="177" t="n">
        <f aca="false">TRUNC(IF(A1177&lt;$A$427,$D$427*$R$10+$P$10,IF(A1177&gt;$A$782,$D$782*$R$10+$P$10,D1177*$R$10+$P$10)),2)</f>
        <v>117.29</v>
      </c>
      <c r="J1177" s="174" t="n">
        <f aca="false">TRUNC(IF(A1177&lt;$A$427,($D$427*$R$11)+$P$11,IF(A1177&gt;$A$782,$D$782*$R$11+$P$11,D1177*$R$11+$P$11)),2)</f>
        <v>299.57</v>
      </c>
      <c r="K1177" s="176" t="n">
        <f aca="false">TRUNC(IF(A1177&lt;$A$427,$D$427*$R$12+$P$12,IF(A1177&gt;$A$782,$D$782*$R$12+$P$12,D1177*$R$12+$P$12)),2)</f>
        <v>217.82</v>
      </c>
      <c r="L1177" s="179" t="n">
        <v>1267</v>
      </c>
      <c r="M1177" s="180" t="n">
        <f aca="false">A1177</f>
        <v>1012</v>
      </c>
      <c r="N1177" s="181" t="n">
        <v>1267</v>
      </c>
      <c r="O1177" s="182" t="n">
        <f aca="false">A1177</f>
        <v>1012</v>
      </c>
      <c r="U1177" s="171"/>
    </row>
    <row r="1178" customFormat="false" ht="10.5" hidden="false" customHeight="false" outlineLevel="0" collapsed="false">
      <c r="A1178" s="156" t="n">
        <v>1013</v>
      </c>
      <c r="B1178" s="157" t="n">
        <v>1268</v>
      </c>
      <c r="C1178" s="158" t="n">
        <f aca="false">ROUND($P$1*A1178,2)</f>
        <v>59841.35</v>
      </c>
      <c r="D1178" s="159" t="n">
        <f aca="false">TRUNC(C1178/12,2)</f>
        <v>4986.77</v>
      </c>
      <c r="E1178" s="160" t="n">
        <f aca="false">TRUNC(D1178*$P$3,2)</f>
        <v>553.53</v>
      </c>
      <c r="F1178" s="161" t="n">
        <f aca="false">TRUNC(IF(A1178&lt;=$A$270,$D$270*$P$5,D1178*$P$5),2)</f>
        <v>149.6</v>
      </c>
      <c r="G1178" s="162" t="n">
        <f aca="false">TRUNC(IF(A1178&lt;=$A$270,$D$270*$P$6,D1178*$P$6),2)</f>
        <v>49.86</v>
      </c>
      <c r="H1178" s="161" t="n">
        <f aca="false">TRUNC($P$9,2)</f>
        <v>2.29</v>
      </c>
      <c r="I1178" s="161" t="n">
        <f aca="false">TRUNC(IF(A1178&lt;$A$427,$D$427*$R$10+$P$10,IF(A1178&gt;$A$782,$D$782*$R$10+$P$10,D1178*$R$10+$P$10)),2)</f>
        <v>117.29</v>
      </c>
      <c r="J1178" s="158" t="n">
        <f aca="false">TRUNC(IF(A1178&lt;$A$427,($D$427*$R$11)+$P$11,IF(A1178&gt;$A$782,$D$782*$R$11+$P$11,D1178*$R$11+$P$11)),2)</f>
        <v>299.57</v>
      </c>
      <c r="K1178" s="160" t="n">
        <f aca="false">TRUNC(IF(A1178&lt;$A$427,$D$427*$R$12+$P$12,IF(A1178&gt;$A$782,$D$782*$R$12+$P$12,D1178*$R$12+$P$12)),2)</f>
        <v>217.82</v>
      </c>
      <c r="L1178" s="163" t="n">
        <v>1268</v>
      </c>
      <c r="M1178" s="164" t="n">
        <f aca="false">A1178</f>
        <v>1013</v>
      </c>
      <c r="N1178" s="165" t="n">
        <v>1268</v>
      </c>
      <c r="O1178" s="166" t="n">
        <f aca="false">A1178</f>
        <v>1013</v>
      </c>
      <c r="U1178" s="171"/>
    </row>
    <row r="1179" customFormat="false" ht="10.5" hidden="false" customHeight="false" outlineLevel="0" collapsed="false">
      <c r="A1179" s="172" t="n">
        <v>1013</v>
      </c>
      <c r="B1179" s="173" t="n">
        <v>1269</v>
      </c>
      <c r="C1179" s="174" t="n">
        <f aca="false">ROUND($P$1*A1179,2)</f>
        <v>59841.35</v>
      </c>
      <c r="D1179" s="175" t="n">
        <f aca="false">TRUNC(C1179/12,2)</f>
        <v>4986.77</v>
      </c>
      <c r="E1179" s="176" t="n">
        <f aca="false">TRUNC(D1179*$P$3,2)</f>
        <v>553.53</v>
      </c>
      <c r="F1179" s="177" t="n">
        <f aca="false">TRUNC(IF(A1179&lt;=$A$270,$D$270*$P$5,D1179*$P$5),2)</f>
        <v>149.6</v>
      </c>
      <c r="G1179" s="178" t="n">
        <f aca="false">TRUNC(IF(A1179&lt;=$A$270,$D$270*$P$6,D1179*$P$6),2)</f>
        <v>49.86</v>
      </c>
      <c r="H1179" s="177" t="n">
        <f aca="false">TRUNC($P$9,2)</f>
        <v>2.29</v>
      </c>
      <c r="I1179" s="177" t="n">
        <f aca="false">TRUNC(IF(A1179&lt;$A$427,$D$427*$R$10+$P$10,IF(A1179&gt;$A$782,$D$782*$R$10+$P$10,D1179*$R$10+$P$10)),2)</f>
        <v>117.29</v>
      </c>
      <c r="J1179" s="174" t="n">
        <f aca="false">TRUNC(IF(A1179&lt;$A$427,($D$427*$R$11)+$P$11,IF(A1179&gt;$A$782,$D$782*$R$11+$P$11,D1179*$R$11+$P$11)),2)</f>
        <v>299.57</v>
      </c>
      <c r="K1179" s="176" t="n">
        <f aca="false">TRUNC(IF(A1179&lt;$A$427,$D$427*$R$12+$P$12,IF(A1179&gt;$A$782,$D$782*$R$12+$P$12,D1179*$R$12+$P$12)),2)</f>
        <v>217.82</v>
      </c>
      <c r="L1179" s="179" t="n">
        <v>1269</v>
      </c>
      <c r="M1179" s="180" t="n">
        <f aca="false">A1179</f>
        <v>1013</v>
      </c>
      <c r="N1179" s="181" t="n">
        <v>1269</v>
      </c>
      <c r="O1179" s="182" t="n">
        <f aca="false">A1179</f>
        <v>1013</v>
      </c>
      <c r="U1179" s="171"/>
    </row>
    <row r="1180" customFormat="false" ht="10.5" hidden="false" customHeight="false" outlineLevel="0" collapsed="false">
      <c r="A1180" s="156" t="n">
        <v>1014</v>
      </c>
      <c r="B1180" s="157" t="n">
        <v>1270</v>
      </c>
      <c r="C1180" s="158" t="n">
        <f aca="false">ROUND($P$1*A1180,2)</f>
        <v>59900.43</v>
      </c>
      <c r="D1180" s="159" t="n">
        <f aca="false">TRUNC(C1180/12,2)</f>
        <v>4991.7</v>
      </c>
      <c r="E1180" s="160" t="n">
        <f aca="false">TRUNC(D1180*$P$3,2)</f>
        <v>554.07</v>
      </c>
      <c r="F1180" s="161" t="n">
        <f aca="false">TRUNC(IF(A1180&lt;=$A$270,$D$270*$P$5,D1180*$P$5),2)</f>
        <v>149.75</v>
      </c>
      <c r="G1180" s="162" t="n">
        <f aca="false">TRUNC(IF(A1180&lt;=$A$270,$D$270*$P$6,D1180*$P$6),2)</f>
        <v>49.91</v>
      </c>
      <c r="H1180" s="161" t="n">
        <f aca="false">TRUNC($P$9,2)</f>
        <v>2.29</v>
      </c>
      <c r="I1180" s="161" t="n">
        <f aca="false">TRUNC(IF(A1180&lt;$A$427,$D$427*$R$10+$P$10,IF(A1180&gt;$A$782,$D$782*$R$10+$P$10,D1180*$R$10+$P$10)),2)</f>
        <v>117.29</v>
      </c>
      <c r="J1180" s="158" t="n">
        <f aca="false">TRUNC(IF(A1180&lt;$A$427,($D$427*$R$11)+$P$11,IF(A1180&gt;$A$782,$D$782*$R$11+$P$11,D1180*$R$11+$P$11)),2)</f>
        <v>299.57</v>
      </c>
      <c r="K1180" s="160" t="n">
        <f aca="false">TRUNC(IF(A1180&lt;$A$427,$D$427*$R$12+$P$12,IF(A1180&gt;$A$782,$D$782*$R$12+$P$12,D1180*$R$12+$P$12)),2)</f>
        <v>217.82</v>
      </c>
      <c r="L1180" s="163" t="n">
        <v>1270</v>
      </c>
      <c r="M1180" s="164" t="n">
        <f aca="false">A1180</f>
        <v>1014</v>
      </c>
      <c r="N1180" s="165" t="n">
        <v>1270</v>
      </c>
      <c r="O1180" s="166" t="n">
        <f aca="false">A1180</f>
        <v>1014</v>
      </c>
      <c r="U1180" s="171"/>
    </row>
    <row r="1181" customFormat="false" ht="10.5" hidden="false" customHeight="false" outlineLevel="0" collapsed="false">
      <c r="A1181" s="172" t="n">
        <v>1015</v>
      </c>
      <c r="B1181" s="173" t="n">
        <v>1271</v>
      </c>
      <c r="C1181" s="174" t="n">
        <f aca="false">ROUND($P$1*A1181,2)</f>
        <v>59959.5</v>
      </c>
      <c r="D1181" s="175" t="n">
        <f aca="false">TRUNC(C1181/12,2)</f>
        <v>4996.62</v>
      </c>
      <c r="E1181" s="176" t="n">
        <f aca="false">TRUNC(D1181*$P$3,2)</f>
        <v>554.62</v>
      </c>
      <c r="F1181" s="177" t="n">
        <f aca="false">TRUNC(IF(A1181&lt;=$A$270,$D$270*$P$5,D1181*$P$5),2)</f>
        <v>149.89</v>
      </c>
      <c r="G1181" s="178" t="n">
        <f aca="false">TRUNC(IF(A1181&lt;=$A$270,$D$270*$P$6,D1181*$P$6),2)</f>
        <v>49.96</v>
      </c>
      <c r="H1181" s="177" t="n">
        <f aca="false">TRUNC($P$9,2)</f>
        <v>2.29</v>
      </c>
      <c r="I1181" s="177" t="n">
        <f aca="false">TRUNC(IF(A1181&lt;$A$427,$D$427*$R$10+$P$10,IF(A1181&gt;$A$782,$D$782*$R$10+$P$10,D1181*$R$10+$P$10)),2)</f>
        <v>117.29</v>
      </c>
      <c r="J1181" s="174" t="n">
        <f aca="false">TRUNC(IF(A1181&lt;$A$427,($D$427*$R$11)+$P$11,IF(A1181&gt;$A$782,$D$782*$R$11+$P$11,D1181*$R$11+$P$11)),2)</f>
        <v>299.57</v>
      </c>
      <c r="K1181" s="176" t="n">
        <f aca="false">TRUNC(IF(A1181&lt;$A$427,$D$427*$R$12+$P$12,IF(A1181&gt;$A$782,$D$782*$R$12+$P$12,D1181*$R$12+$P$12)),2)</f>
        <v>217.82</v>
      </c>
      <c r="L1181" s="179" t="n">
        <v>1271</v>
      </c>
      <c r="M1181" s="180" t="n">
        <f aca="false">A1181</f>
        <v>1015</v>
      </c>
      <c r="N1181" s="181" t="n">
        <v>1271</v>
      </c>
      <c r="O1181" s="182" t="n">
        <f aca="false">A1181</f>
        <v>1015</v>
      </c>
      <c r="U1181" s="171"/>
    </row>
    <row r="1182" customFormat="false" ht="10.5" hidden="false" customHeight="false" outlineLevel="0" collapsed="false">
      <c r="A1182" s="156" t="n">
        <v>1015</v>
      </c>
      <c r="B1182" s="157" t="n">
        <v>1272</v>
      </c>
      <c r="C1182" s="158" t="n">
        <f aca="false">ROUND($P$1*A1182,2)</f>
        <v>59959.5</v>
      </c>
      <c r="D1182" s="159" t="n">
        <f aca="false">TRUNC(C1182/12,2)</f>
        <v>4996.62</v>
      </c>
      <c r="E1182" s="160" t="n">
        <f aca="false">TRUNC(D1182*$P$3,2)</f>
        <v>554.62</v>
      </c>
      <c r="F1182" s="161" t="n">
        <f aca="false">TRUNC(IF(A1182&lt;=$A$270,$D$270*$P$5,D1182*$P$5),2)</f>
        <v>149.89</v>
      </c>
      <c r="G1182" s="162" t="n">
        <f aca="false">TRUNC(IF(A1182&lt;=$A$270,$D$270*$P$6,D1182*$P$6),2)</f>
        <v>49.96</v>
      </c>
      <c r="H1182" s="161" t="n">
        <f aca="false">TRUNC($P$9,2)</f>
        <v>2.29</v>
      </c>
      <c r="I1182" s="161" t="n">
        <f aca="false">TRUNC(IF(A1182&lt;$A$427,$D$427*$R$10+$P$10,IF(A1182&gt;$A$782,$D$782*$R$10+$P$10,D1182*$R$10+$P$10)),2)</f>
        <v>117.29</v>
      </c>
      <c r="J1182" s="158" t="n">
        <f aca="false">TRUNC(IF(A1182&lt;$A$427,($D$427*$R$11)+$P$11,IF(A1182&gt;$A$782,$D$782*$R$11+$P$11,D1182*$R$11+$P$11)),2)</f>
        <v>299.57</v>
      </c>
      <c r="K1182" s="160" t="n">
        <f aca="false">TRUNC(IF(A1182&lt;$A$427,$D$427*$R$12+$P$12,IF(A1182&gt;$A$782,$D$782*$R$12+$P$12,D1182*$R$12+$P$12)),2)</f>
        <v>217.82</v>
      </c>
      <c r="L1182" s="163" t="n">
        <v>1272</v>
      </c>
      <c r="M1182" s="164" t="n">
        <f aca="false">A1182</f>
        <v>1015</v>
      </c>
      <c r="N1182" s="165" t="n">
        <v>1272</v>
      </c>
      <c r="O1182" s="166" t="n">
        <f aca="false">A1182</f>
        <v>1015</v>
      </c>
      <c r="U1182" s="171"/>
    </row>
    <row r="1183" customFormat="false" ht="10.5" hidden="false" customHeight="false" outlineLevel="0" collapsed="false">
      <c r="A1183" s="172" t="n">
        <v>1016</v>
      </c>
      <c r="B1183" s="173" t="n">
        <v>1273</v>
      </c>
      <c r="C1183" s="174" t="n">
        <f aca="false">ROUND($P$1*A1183,2)</f>
        <v>60018.57</v>
      </c>
      <c r="D1183" s="175" t="n">
        <f aca="false">TRUNC(C1183/12,2)</f>
        <v>5001.54</v>
      </c>
      <c r="E1183" s="176" t="n">
        <f aca="false">TRUNC(D1183*$P$3,2)</f>
        <v>555.17</v>
      </c>
      <c r="F1183" s="177" t="n">
        <f aca="false">TRUNC(IF(A1183&lt;=$A$270,$D$270*$P$5,D1183*$P$5),2)</f>
        <v>150.04</v>
      </c>
      <c r="G1183" s="178" t="n">
        <f aca="false">TRUNC(IF(A1183&lt;=$A$270,$D$270*$P$6,D1183*$P$6),2)</f>
        <v>50.01</v>
      </c>
      <c r="H1183" s="177" t="n">
        <f aca="false">TRUNC($P$9,2)</f>
        <v>2.29</v>
      </c>
      <c r="I1183" s="177" t="n">
        <f aca="false">TRUNC(IF(A1183&lt;$A$427,$D$427*$R$10+$P$10,IF(A1183&gt;$A$782,$D$782*$R$10+$P$10,D1183*$R$10+$P$10)),2)</f>
        <v>117.29</v>
      </c>
      <c r="J1183" s="174" t="n">
        <f aca="false">TRUNC(IF(A1183&lt;$A$427,($D$427*$R$11)+$P$11,IF(A1183&gt;$A$782,$D$782*$R$11+$P$11,D1183*$R$11+$P$11)),2)</f>
        <v>299.57</v>
      </c>
      <c r="K1183" s="176" t="n">
        <f aca="false">TRUNC(IF(A1183&lt;$A$427,$D$427*$R$12+$P$12,IF(A1183&gt;$A$782,$D$782*$R$12+$P$12,D1183*$R$12+$P$12)),2)</f>
        <v>217.82</v>
      </c>
      <c r="L1183" s="179" t="n">
        <v>1273</v>
      </c>
      <c r="M1183" s="180" t="n">
        <f aca="false">A1183</f>
        <v>1016</v>
      </c>
      <c r="N1183" s="181" t="n">
        <v>1273</v>
      </c>
      <c r="O1183" s="182" t="n">
        <f aca="false">A1183</f>
        <v>1016</v>
      </c>
      <c r="U1183" s="171"/>
    </row>
    <row r="1184" customFormat="false" ht="10.5" hidden="false" customHeight="false" outlineLevel="0" collapsed="false">
      <c r="A1184" s="156" t="n">
        <v>1017</v>
      </c>
      <c r="B1184" s="157" t="n">
        <v>1274</v>
      </c>
      <c r="C1184" s="158" t="n">
        <f aca="false">ROUND($P$1*A1184,2)</f>
        <v>60077.65</v>
      </c>
      <c r="D1184" s="159" t="n">
        <f aca="false">TRUNC(C1184/12,2)</f>
        <v>5006.47</v>
      </c>
      <c r="E1184" s="160" t="n">
        <f aca="false">TRUNC(D1184*$P$3,2)</f>
        <v>555.71</v>
      </c>
      <c r="F1184" s="161" t="n">
        <f aca="false">TRUNC(IF(A1184&lt;=$A$270,$D$270*$P$5,D1184*$P$5),2)</f>
        <v>150.19</v>
      </c>
      <c r="G1184" s="162" t="n">
        <f aca="false">TRUNC(IF(A1184&lt;=$A$270,$D$270*$P$6,D1184*$P$6),2)</f>
        <v>50.06</v>
      </c>
      <c r="H1184" s="161" t="n">
        <f aca="false">TRUNC($P$9,2)</f>
        <v>2.29</v>
      </c>
      <c r="I1184" s="161" t="n">
        <f aca="false">TRUNC(IF(A1184&lt;$A$427,$D$427*$R$10+$P$10,IF(A1184&gt;$A$782,$D$782*$R$10+$P$10,D1184*$R$10+$P$10)),2)</f>
        <v>117.29</v>
      </c>
      <c r="J1184" s="158" t="n">
        <f aca="false">TRUNC(IF(A1184&lt;$A$427,($D$427*$R$11)+$P$11,IF(A1184&gt;$A$782,$D$782*$R$11+$P$11,D1184*$R$11+$P$11)),2)</f>
        <v>299.57</v>
      </c>
      <c r="K1184" s="160" t="n">
        <f aca="false">TRUNC(IF(A1184&lt;$A$427,$D$427*$R$12+$P$12,IF(A1184&gt;$A$782,$D$782*$R$12+$P$12,D1184*$R$12+$P$12)),2)</f>
        <v>217.82</v>
      </c>
      <c r="L1184" s="163" t="n">
        <v>1274</v>
      </c>
      <c r="M1184" s="164" t="n">
        <f aca="false">A1184</f>
        <v>1017</v>
      </c>
      <c r="N1184" s="165" t="n">
        <v>1274</v>
      </c>
      <c r="O1184" s="166" t="n">
        <f aca="false">A1184</f>
        <v>1017</v>
      </c>
      <c r="U1184" s="171"/>
    </row>
    <row r="1185" customFormat="false" ht="10.5" hidden="false" customHeight="false" outlineLevel="0" collapsed="false">
      <c r="A1185" s="172" t="n">
        <v>1018</v>
      </c>
      <c r="B1185" s="173" t="n">
        <v>1275</v>
      </c>
      <c r="C1185" s="174" t="n">
        <f aca="false">ROUND($P$1*A1185,2)</f>
        <v>60136.72</v>
      </c>
      <c r="D1185" s="175" t="n">
        <f aca="false">TRUNC(C1185/12,2)</f>
        <v>5011.39</v>
      </c>
      <c r="E1185" s="176" t="n">
        <f aca="false">TRUNC(D1185*$P$3,2)</f>
        <v>556.26</v>
      </c>
      <c r="F1185" s="177" t="n">
        <f aca="false">TRUNC(IF(A1185&lt;=$A$270,$D$270*$P$5,D1185*$P$5),2)</f>
        <v>150.34</v>
      </c>
      <c r="G1185" s="178" t="n">
        <f aca="false">TRUNC(IF(A1185&lt;=$A$270,$D$270*$P$6,D1185*$P$6),2)</f>
        <v>50.11</v>
      </c>
      <c r="H1185" s="177" t="n">
        <f aca="false">TRUNC($P$9,2)</f>
        <v>2.29</v>
      </c>
      <c r="I1185" s="177" t="n">
        <f aca="false">TRUNC(IF(A1185&lt;$A$427,$D$427*$R$10+$P$10,IF(A1185&gt;$A$782,$D$782*$R$10+$P$10,D1185*$R$10+$P$10)),2)</f>
        <v>117.29</v>
      </c>
      <c r="J1185" s="174" t="n">
        <f aca="false">TRUNC(IF(A1185&lt;$A$427,($D$427*$R$11)+$P$11,IF(A1185&gt;$A$782,$D$782*$R$11+$P$11,D1185*$R$11+$P$11)),2)</f>
        <v>299.57</v>
      </c>
      <c r="K1185" s="176" t="n">
        <f aca="false">TRUNC(IF(A1185&lt;$A$427,$D$427*$R$12+$P$12,IF(A1185&gt;$A$782,$D$782*$R$12+$P$12,D1185*$R$12+$P$12)),2)</f>
        <v>217.82</v>
      </c>
      <c r="L1185" s="179" t="n">
        <v>1275</v>
      </c>
      <c r="M1185" s="164" t="n">
        <f aca="false">A1185</f>
        <v>1018</v>
      </c>
      <c r="N1185" s="181" t="n">
        <v>1275</v>
      </c>
      <c r="O1185" s="182" t="n">
        <f aca="false">A1185</f>
        <v>1018</v>
      </c>
      <c r="U1185" s="171"/>
    </row>
    <row r="1186" customFormat="false" ht="10.5" hidden="false" customHeight="false" outlineLevel="0" collapsed="false">
      <c r="A1186" s="156" t="n">
        <v>1019</v>
      </c>
      <c r="B1186" s="157" t="n">
        <v>1276</v>
      </c>
      <c r="C1186" s="158" t="n">
        <f aca="false">ROUND($P$1*A1186,2)</f>
        <v>60195.79</v>
      </c>
      <c r="D1186" s="159" t="n">
        <f aca="false">TRUNC(C1186/12,2)</f>
        <v>5016.31</v>
      </c>
      <c r="E1186" s="160" t="n">
        <f aca="false">TRUNC(D1186*$P$3,2)</f>
        <v>556.81</v>
      </c>
      <c r="F1186" s="161" t="n">
        <f aca="false">TRUNC(IF(A1186&lt;=$A$270,$D$270*$P$5,D1186*$P$5),2)</f>
        <v>150.48</v>
      </c>
      <c r="G1186" s="162" t="n">
        <f aca="false">TRUNC(IF(A1186&lt;=$A$270,$D$270*$P$6,D1186*$P$6),2)</f>
        <v>50.16</v>
      </c>
      <c r="H1186" s="161" t="n">
        <f aca="false">TRUNC($P$9,2)</f>
        <v>2.29</v>
      </c>
      <c r="I1186" s="161" t="n">
        <f aca="false">TRUNC(IF(A1186&lt;$A$427,$D$427*$R$10+$P$10,IF(A1186&gt;$A$782,$D$782*$R$10+$P$10,D1186*$R$10+$P$10)),2)</f>
        <v>117.29</v>
      </c>
      <c r="J1186" s="158" t="n">
        <f aca="false">TRUNC(IF(A1186&lt;$A$427,($D$427*$R$11)+$P$11,IF(A1186&gt;$A$782,$D$782*$R$11+$P$11,D1186*$R$11+$P$11)),2)</f>
        <v>299.57</v>
      </c>
      <c r="K1186" s="160" t="n">
        <f aca="false">TRUNC(IF(A1186&lt;$A$427,$D$427*$R$12+$P$12,IF(A1186&gt;$A$782,$D$782*$R$12+$P$12,D1186*$R$12+$P$12)),2)</f>
        <v>217.82</v>
      </c>
      <c r="L1186" s="163" t="n">
        <v>1276</v>
      </c>
      <c r="M1186" s="180" t="n">
        <f aca="false">A1186</f>
        <v>1019</v>
      </c>
      <c r="N1186" s="165" t="n">
        <v>1276</v>
      </c>
      <c r="O1186" s="166" t="n">
        <f aca="false">A1186</f>
        <v>1019</v>
      </c>
      <c r="U1186" s="171"/>
    </row>
    <row r="1187" customFormat="false" ht="10.5" hidden="false" customHeight="false" outlineLevel="0" collapsed="false">
      <c r="A1187" s="172" t="n">
        <v>1019</v>
      </c>
      <c r="B1187" s="173" t="n">
        <v>1277</v>
      </c>
      <c r="C1187" s="174" t="n">
        <f aca="false">ROUND($P$1*A1187,2)</f>
        <v>60195.79</v>
      </c>
      <c r="D1187" s="175" t="n">
        <f aca="false">TRUNC(C1187/12,2)</f>
        <v>5016.31</v>
      </c>
      <c r="E1187" s="176" t="n">
        <f aca="false">TRUNC(D1187*$P$3,2)</f>
        <v>556.81</v>
      </c>
      <c r="F1187" s="177" t="n">
        <f aca="false">TRUNC(IF(A1187&lt;=$A$270,$D$270*$P$5,D1187*$P$5),2)</f>
        <v>150.48</v>
      </c>
      <c r="G1187" s="178" t="n">
        <f aca="false">TRUNC(IF(A1187&lt;=$A$270,$D$270*$P$6,D1187*$P$6),2)</f>
        <v>50.16</v>
      </c>
      <c r="H1187" s="177" t="n">
        <f aca="false">TRUNC($P$9,2)</f>
        <v>2.29</v>
      </c>
      <c r="I1187" s="177" t="n">
        <f aca="false">TRUNC(IF(A1187&lt;$A$427,$D$427*$R$10+$P$10,IF(A1187&gt;$A$782,$D$782*$R$10+$P$10,D1187*$R$10+$P$10)),2)</f>
        <v>117.29</v>
      </c>
      <c r="J1187" s="174" t="n">
        <f aca="false">TRUNC(IF(A1187&lt;$A$427,($D$427*$R$11)+$P$11,IF(A1187&gt;$A$782,$D$782*$R$11+$P$11,D1187*$R$11+$P$11)),2)</f>
        <v>299.57</v>
      </c>
      <c r="K1187" s="176" t="n">
        <f aca="false">TRUNC(IF(A1187&lt;$A$427,$D$427*$R$12+$P$12,IF(A1187&gt;$A$782,$D$782*$R$12+$P$12,D1187*$R$12+$P$12)),2)</f>
        <v>217.82</v>
      </c>
      <c r="L1187" s="179" t="n">
        <v>1277</v>
      </c>
      <c r="M1187" s="164" t="n">
        <f aca="false">A1187</f>
        <v>1019</v>
      </c>
      <c r="N1187" s="181" t="n">
        <v>1277</v>
      </c>
      <c r="O1187" s="182" t="n">
        <f aca="false">A1187</f>
        <v>1019</v>
      </c>
      <c r="U1187" s="171"/>
    </row>
    <row r="1188" customFormat="false" ht="10.5" hidden="false" customHeight="false" outlineLevel="0" collapsed="false">
      <c r="A1188" s="156" t="n">
        <v>1020</v>
      </c>
      <c r="B1188" s="157" t="n">
        <v>1278</v>
      </c>
      <c r="C1188" s="158" t="n">
        <f aca="false">ROUND($P$1*A1188,2)</f>
        <v>60254.87</v>
      </c>
      <c r="D1188" s="159" t="n">
        <f aca="false">TRUNC(C1188/12,2)</f>
        <v>5021.23</v>
      </c>
      <c r="E1188" s="160" t="n">
        <f aca="false">TRUNC(D1188*$P$3,2)</f>
        <v>557.35</v>
      </c>
      <c r="F1188" s="161" t="n">
        <f aca="false">TRUNC(IF(A1188&lt;=$A$270,$D$270*$P$5,D1188*$P$5),2)</f>
        <v>150.63</v>
      </c>
      <c r="G1188" s="162" t="n">
        <f aca="false">TRUNC(IF(A1188&lt;=$A$270,$D$270*$P$6,D1188*$P$6),2)</f>
        <v>50.21</v>
      </c>
      <c r="H1188" s="161" t="n">
        <f aca="false">TRUNC($P$9,2)</f>
        <v>2.29</v>
      </c>
      <c r="I1188" s="161" t="n">
        <f aca="false">TRUNC(IF(A1188&lt;$A$427,$D$427*$R$10+$P$10,IF(A1188&gt;$A$782,$D$782*$R$10+$P$10,D1188*$R$10+$P$10)),2)</f>
        <v>117.29</v>
      </c>
      <c r="J1188" s="158" t="n">
        <f aca="false">TRUNC(IF(A1188&lt;$A$427,($D$427*$R$11)+$P$11,IF(A1188&gt;$A$782,$D$782*$R$11+$P$11,D1188*$R$11+$P$11)),2)</f>
        <v>299.57</v>
      </c>
      <c r="K1188" s="160" t="n">
        <f aca="false">TRUNC(IF(A1188&lt;$A$427,$D$427*$R$12+$P$12,IF(A1188&gt;$A$782,$D$782*$R$12+$P$12,D1188*$R$12+$P$12)),2)</f>
        <v>217.82</v>
      </c>
      <c r="L1188" s="163" t="n">
        <v>1278</v>
      </c>
      <c r="M1188" s="180" t="n">
        <f aca="false">A1188</f>
        <v>1020</v>
      </c>
      <c r="N1188" s="165" t="n">
        <v>1278</v>
      </c>
      <c r="O1188" s="166" t="n">
        <f aca="false">A1188</f>
        <v>1020</v>
      </c>
      <c r="U1188" s="171"/>
    </row>
    <row r="1189" customFormat="false" ht="10.5" hidden="false" customHeight="false" outlineLevel="0" collapsed="false">
      <c r="A1189" s="172" t="n">
        <v>1020</v>
      </c>
      <c r="B1189" s="173" t="n">
        <v>1279</v>
      </c>
      <c r="C1189" s="174" t="n">
        <f aca="false">ROUND($P$1*A1189,2)</f>
        <v>60254.87</v>
      </c>
      <c r="D1189" s="175" t="n">
        <f aca="false">TRUNC(C1189/12,2)</f>
        <v>5021.23</v>
      </c>
      <c r="E1189" s="176" t="n">
        <f aca="false">TRUNC(D1189*$P$3,2)</f>
        <v>557.35</v>
      </c>
      <c r="F1189" s="177" t="n">
        <f aca="false">TRUNC(IF(A1189&lt;=$A$270,$D$270*$P$5,D1189*$P$5),2)</f>
        <v>150.63</v>
      </c>
      <c r="G1189" s="178" t="n">
        <f aca="false">TRUNC(IF(A1189&lt;=$A$270,$D$270*$P$6,D1189*$P$6),2)</f>
        <v>50.21</v>
      </c>
      <c r="H1189" s="177" t="n">
        <f aca="false">TRUNC($P$9,2)</f>
        <v>2.29</v>
      </c>
      <c r="I1189" s="177" t="n">
        <f aca="false">TRUNC(IF(A1189&lt;$A$427,$D$427*$R$10+$P$10,IF(A1189&gt;$A$782,$D$782*$R$10+$P$10,D1189*$R$10+$P$10)),2)</f>
        <v>117.29</v>
      </c>
      <c r="J1189" s="174" t="n">
        <f aca="false">TRUNC(IF(A1189&lt;$A$427,($D$427*$R$11)+$P$11,IF(A1189&gt;$A$782,$D$782*$R$11+$P$11,D1189*$R$11+$P$11)),2)</f>
        <v>299.57</v>
      </c>
      <c r="K1189" s="176" t="n">
        <f aca="false">TRUNC(IF(A1189&lt;$A$427,$D$427*$R$12+$P$12,IF(A1189&gt;$A$782,$D$782*$R$12+$P$12,D1189*$R$12+$P$12)),2)</f>
        <v>217.82</v>
      </c>
      <c r="L1189" s="179" t="n">
        <v>1279</v>
      </c>
      <c r="M1189" s="164" t="n">
        <f aca="false">A1189</f>
        <v>1020</v>
      </c>
      <c r="N1189" s="181" t="n">
        <v>1279</v>
      </c>
      <c r="O1189" s="182" t="n">
        <f aca="false">A1189</f>
        <v>1020</v>
      </c>
      <c r="U1189" s="171"/>
    </row>
    <row r="1190" customFormat="false" ht="10.5" hidden="false" customHeight="false" outlineLevel="0" collapsed="false">
      <c r="A1190" s="156" t="n">
        <v>1021</v>
      </c>
      <c r="B1190" s="157" t="n">
        <v>1280</v>
      </c>
      <c r="C1190" s="158" t="n">
        <f aca="false">ROUND($P$1*A1190,2)</f>
        <v>60313.94</v>
      </c>
      <c r="D1190" s="159" t="n">
        <f aca="false">TRUNC(C1190/12,2)</f>
        <v>5026.16</v>
      </c>
      <c r="E1190" s="160" t="n">
        <f aca="false">TRUNC(D1190*$P$3,2)</f>
        <v>557.9</v>
      </c>
      <c r="F1190" s="161" t="n">
        <f aca="false">TRUNC(IF(A1190&lt;=$A$270,$D$270*$P$5,D1190*$P$5),2)</f>
        <v>150.78</v>
      </c>
      <c r="G1190" s="162" t="n">
        <f aca="false">TRUNC(IF(A1190&lt;=$A$270,$D$270*$P$6,D1190*$P$6),2)</f>
        <v>50.26</v>
      </c>
      <c r="H1190" s="161" t="n">
        <f aca="false">TRUNC($P$9,2)</f>
        <v>2.29</v>
      </c>
      <c r="I1190" s="161" t="n">
        <f aca="false">TRUNC(IF(A1190&lt;$A$427,$D$427*$R$10+$P$10,IF(A1190&gt;$A$782,$D$782*$R$10+$P$10,D1190*$R$10+$P$10)),2)</f>
        <v>117.29</v>
      </c>
      <c r="J1190" s="158" t="n">
        <f aca="false">TRUNC(IF(A1190&lt;$A$427,($D$427*$R$11)+$P$11,IF(A1190&gt;$A$782,$D$782*$R$11+$P$11,D1190*$R$11+$P$11)),2)</f>
        <v>299.57</v>
      </c>
      <c r="K1190" s="160" t="n">
        <f aca="false">TRUNC(IF(A1190&lt;$A$427,$D$427*$R$12+$P$12,IF(A1190&gt;$A$782,$D$782*$R$12+$P$12,D1190*$R$12+$P$12)),2)</f>
        <v>217.82</v>
      </c>
      <c r="L1190" s="163" t="n">
        <v>1280</v>
      </c>
      <c r="M1190" s="180" t="n">
        <f aca="false">A1190</f>
        <v>1021</v>
      </c>
      <c r="N1190" s="165" t="n">
        <v>1280</v>
      </c>
      <c r="O1190" s="166" t="n">
        <f aca="false">A1190</f>
        <v>1021</v>
      </c>
      <c r="U1190" s="171"/>
    </row>
    <row r="1191" customFormat="false" ht="10.5" hidden="false" customHeight="false" outlineLevel="0" collapsed="false">
      <c r="A1191" s="172" t="n">
        <v>1022</v>
      </c>
      <c r="B1191" s="173" t="n">
        <v>1281</v>
      </c>
      <c r="C1191" s="174" t="n">
        <f aca="false">ROUND($P$1*A1191,2)</f>
        <v>60373.01</v>
      </c>
      <c r="D1191" s="175" t="n">
        <f aca="false">TRUNC(C1191/12,2)</f>
        <v>5031.08</v>
      </c>
      <c r="E1191" s="176" t="n">
        <f aca="false">TRUNC(D1191*$P$3,2)</f>
        <v>558.44</v>
      </c>
      <c r="F1191" s="177" t="n">
        <f aca="false">TRUNC(IF(A1191&lt;=$A$270,$D$270*$P$5,D1191*$P$5),2)</f>
        <v>150.93</v>
      </c>
      <c r="G1191" s="178" t="n">
        <f aca="false">TRUNC(IF(A1191&lt;=$A$270,$D$270*$P$6,D1191*$P$6),2)</f>
        <v>50.31</v>
      </c>
      <c r="H1191" s="177" t="n">
        <f aca="false">TRUNC($P$9,2)</f>
        <v>2.29</v>
      </c>
      <c r="I1191" s="177" t="n">
        <f aca="false">TRUNC(IF(A1191&lt;$A$427,$D$427*$R$10+$P$10,IF(A1191&gt;$A$782,$D$782*$R$10+$P$10,D1191*$R$10+$P$10)),2)</f>
        <v>117.29</v>
      </c>
      <c r="J1191" s="174" t="n">
        <f aca="false">TRUNC(IF(A1191&lt;$A$427,($D$427*$R$11)+$P$11,IF(A1191&gt;$A$782,$D$782*$R$11+$P$11,D1191*$R$11+$P$11)),2)</f>
        <v>299.57</v>
      </c>
      <c r="K1191" s="176" t="n">
        <f aca="false">TRUNC(IF(A1191&lt;$A$427,$D$427*$R$12+$P$12,IF(A1191&gt;$A$782,$D$782*$R$12+$P$12,D1191*$R$12+$P$12)),2)</f>
        <v>217.82</v>
      </c>
      <c r="L1191" s="179" t="n">
        <v>1281</v>
      </c>
      <c r="M1191" s="164" t="n">
        <f aca="false">A1191</f>
        <v>1022</v>
      </c>
      <c r="N1191" s="181" t="n">
        <v>1281</v>
      </c>
      <c r="O1191" s="182" t="n">
        <f aca="false">A1191</f>
        <v>1022</v>
      </c>
      <c r="U1191" s="171"/>
    </row>
    <row r="1192" customFormat="false" ht="10.5" hidden="false" customHeight="false" outlineLevel="0" collapsed="false">
      <c r="A1192" s="156" t="n">
        <v>1022</v>
      </c>
      <c r="B1192" s="157" t="n">
        <v>1282</v>
      </c>
      <c r="C1192" s="158" t="n">
        <f aca="false">ROUND($P$1*A1192,2)</f>
        <v>60373.01</v>
      </c>
      <c r="D1192" s="159" t="n">
        <f aca="false">TRUNC(C1192/12,2)</f>
        <v>5031.08</v>
      </c>
      <c r="E1192" s="160" t="n">
        <f aca="false">TRUNC(D1192*$P$3,2)</f>
        <v>558.44</v>
      </c>
      <c r="F1192" s="161" t="n">
        <f aca="false">TRUNC(IF(A1192&lt;=$A$270,$D$270*$P$5,D1192*$P$5),2)</f>
        <v>150.93</v>
      </c>
      <c r="G1192" s="162" t="n">
        <f aca="false">TRUNC(IF(A1192&lt;=$A$270,$D$270*$P$6,D1192*$P$6),2)</f>
        <v>50.31</v>
      </c>
      <c r="H1192" s="161" t="n">
        <f aca="false">TRUNC($P$9,2)</f>
        <v>2.29</v>
      </c>
      <c r="I1192" s="161" t="n">
        <f aca="false">TRUNC(IF(A1192&lt;$A$427,$D$427*$R$10+$P$10,IF(A1192&gt;$A$782,$D$782*$R$10+$P$10,D1192*$R$10+$P$10)),2)</f>
        <v>117.29</v>
      </c>
      <c r="J1192" s="158" t="n">
        <f aca="false">TRUNC(IF(A1192&lt;$A$427,($D$427*$R$11)+$P$11,IF(A1192&gt;$A$782,$D$782*$R$11+$P$11,D1192*$R$11+$P$11)),2)</f>
        <v>299.57</v>
      </c>
      <c r="K1192" s="160" t="n">
        <f aca="false">TRUNC(IF(A1192&lt;$A$427,$D$427*$R$12+$P$12,IF(A1192&gt;$A$782,$D$782*$R$12+$P$12,D1192*$R$12+$P$12)),2)</f>
        <v>217.82</v>
      </c>
      <c r="L1192" s="163" t="n">
        <v>1282</v>
      </c>
      <c r="M1192" s="180" t="n">
        <f aca="false">A1192</f>
        <v>1022</v>
      </c>
      <c r="N1192" s="165" t="n">
        <v>1282</v>
      </c>
      <c r="O1192" s="166" t="n">
        <f aca="false">A1192</f>
        <v>1022</v>
      </c>
      <c r="U1192" s="171"/>
    </row>
    <row r="1193" customFormat="false" ht="10.5" hidden="false" customHeight="false" outlineLevel="0" collapsed="false">
      <c r="A1193" s="172" t="n">
        <v>1023</v>
      </c>
      <c r="B1193" s="173" t="n">
        <v>1283</v>
      </c>
      <c r="C1193" s="174" t="n">
        <f aca="false">ROUND($P$1*A1193,2)</f>
        <v>60432.09</v>
      </c>
      <c r="D1193" s="175" t="n">
        <f aca="false">TRUNC(C1193/12,2)</f>
        <v>5036</v>
      </c>
      <c r="E1193" s="176" t="n">
        <f aca="false">TRUNC(D1193*$P$3,2)</f>
        <v>558.99</v>
      </c>
      <c r="F1193" s="177" t="n">
        <f aca="false">TRUNC(IF(A1193&lt;=$A$270,$D$270*$P$5,D1193*$P$5),2)</f>
        <v>151.08</v>
      </c>
      <c r="G1193" s="178" t="n">
        <f aca="false">TRUNC(IF(A1193&lt;=$A$270,$D$270*$P$6,D1193*$P$6),2)</f>
        <v>50.36</v>
      </c>
      <c r="H1193" s="177" t="n">
        <f aca="false">TRUNC($P$9,2)</f>
        <v>2.29</v>
      </c>
      <c r="I1193" s="177" t="n">
        <f aca="false">TRUNC(IF(A1193&lt;$A$427,$D$427*$R$10+$P$10,IF(A1193&gt;$A$782,$D$782*$R$10+$P$10,D1193*$R$10+$P$10)),2)</f>
        <v>117.29</v>
      </c>
      <c r="J1193" s="174" t="n">
        <f aca="false">TRUNC(IF(A1193&lt;$A$427,($D$427*$R$11)+$P$11,IF(A1193&gt;$A$782,$D$782*$R$11+$P$11,D1193*$R$11+$P$11)),2)</f>
        <v>299.57</v>
      </c>
      <c r="K1193" s="176" t="n">
        <f aca="false">TRUNC(IF(A1193&lt;$A$427,$D$427*$R$12+$P$12,IF(A1193&gt;$A$782,$D$782*$R$12+$P$12,D1193*$R$12+$P$12)),2)</f>
        <v>217.82</v>
      </c>
      <c r="L1193" s="179" t="n">
        <v>1283</v>
      </c>
      <c r="M1193" s="164" t="n">
        <f aca="false">A1193</f>
        <v>1023</v>
      </c>
      <c r="N1193" s="181" t="n">
        <v>1283</v>
      </c>
      <c r="O1193" s="182" t="n">
        <f aca="false">A1193</f>
        <v>1023</v>
      </c>
      <c r="U1193" s="171"/>
    </row>
    <row r="1194" customFormat="false" ht="10.5" hidden="false" customHeight="false" outlineLevel="0" collapsed="false">
      <c r="A1194" s="156" t="n">
        <v>1023</v>
      </c>
      <c r="B1194" s="157" t="n">
        <v>1284</v>
      </c>
      <c r="C1194" s="158" t="n">
        <f aca="false">ROUND($P$1*A1194,2)</f>
        <v>60432.09</v>
      </c>
      <c r="D1194" s="159" t="n">
        <f aca="false">TRUNC(C1194/12,2)</f>
        <v>5036</v>
      </c>
      <c r="E1194" s="160" t="n">
        <f aca="false">TRUNC(D1194*$P$3,2)</f>
        <v>558.99</v>
      </c>
      <c r="F1194" s="161" t="n">
        <f aca="false">TRUNC(IF(A1194&lt;=$A$270,$D$270*$P$5,D1194*$P$5),2)</f>
        <v>151.08</v>
      </c>
      <c r="G1194" s="162" t="n">
        <f aca="false">TRUNC(IF(A1194&lt;=$A$270,$D$270*$P$6,D1194*$P$6),2)</f>
        <v>50.36</v>
      </c>
      <c r="H1194" s="161" t="n">
        <f aca="false">TRUNC($P$9,2)</f>
        <v>2.29</v>
      </c>
      <c r="I1194" s="161" t="n">
        <f aca="false">TRUNC(IF(A1194&lt;$A$427,$D$427*$R$10+$P$10,IF(A1194&gt;$A$782,$D$782*$R$10+$P$10,D1194*$R$10+$P$10)),2)</f>
        <v>117.29</v>
      </c>
      <c r="J1194" s="158" t="n">
        <f aca="false">TRUNC(IF(A1194&lt;$A$427,($D$427*$R$11)+$P$11,IF(A1194&gt;$A$782,$D$782*$R$11+$P$11,D1194*$R$11+$P$11)),2)</f>
        <v>299.57</v>
      </c>
      <c r="K1194" s="160" t="n">
        <f aca="false">TRUNC(IF(A1194&lt;$A$427,$D$427*$R$12+$P$12,IF(A1194&gt;$A$782,$D$782*$R$12+$P$12,D1194*$R$12+$P$12)),2)</f>
        <v>217.82</v>
      </c>
      <c r="L1194" s="163" t="n">
        <v>1284</v>
      </c>
      <c r="M1194" s="180" t="n">
        <f aca="false">A1194</f>
        <v>1023</v>
      </c>
      <c r="N1194" s="165" t="n">
        <v>1284</v>
      </c>
      <c r="O1194" s="166" t="n">
        <f aca="false">A1194</f>
        <v>1023</v>
      </c>
      <c r="U1194" s="171"/>
    </row>
    <row r="1195" customFormat="false" ht="10.5" hidden="false" customHeight="false" outlineLevel="0" collapsed="false">
      <c r="A1195" s="172" t="n">
        <v>1024</v>
      </c>
      <c r="B1195" s="173" t="n">
        <v>1285</v>
      </c>
      <c r="C1195" s="174" t="n">
        <f aca="false">ROUND($P$1*A1195,2)</f>
        <v>60491.16</v>
      </c>
      <c r="D1195" s="175" t="n">
        <f aca="false">TRUNC(C1195/12,2)</f>
        <v>5040.93</v>
      </c>
      <c r="E1195" s="176" t="n">
        <f aca="false">TRUNC(D1195*$P$3,2)</f>
        <v>559.54</v>
      </c>
      <c r="F1195" s="177" t="n">
        <f aca="false">TRUNC(IF(A1195&lt;=$A$270,$D$270*$P$5,D1195*$P$5),2)</f>
        <v>151.22</v>
      </c>
      <c r="G1195" s="178" t="n">
        <f aca="false">TRUNC(IF(A1195&lt;=$A$270,$D$270*$P$6,D1195*$P$6),2)</f>
        <v>50.4</v>
      </c>
      <c r="H1195" s="177" t="n">
        <f aca="false">TRUNC($P$9,2)</f>
        <v>2.29</v>
      </c>
      <c r="I1195" s="177" t="n">
        <f aca="false">TRUNC(IF(A1195&lt;$A$427,$D$427*$R$10+$P$10,IF(A1195&gt;$A$782,$D$782*$R$10+$P$10,D1195*$R$10+$P$10)),2)</f>
        <v>117.29</v>
      </c>
      <c r="J1195" s="174" t="n">
        <f aca="false">TRUNC(IF(A1195&lt;$A$427,($D$427*$R$11)+$P$11,IF(A1195&gt;$A$782,$D$782*$R$11+$P$11,D1195*$R$11+$P$11)),2)</f>
        <v>299.57</v>
      </c>
      <c r="K1195" s="176" t="n">
        <f aca="false">TRUNC(IF(A1195&lt;$A$427,$D$427*$R$12+$P$12,IF(A1195&gt;$A$782,$D$782*$R$12+$P$12,D1195*$R$12+$P$12)),2)</f>
        <v>217.82</v>
      </c>
      <c r="L1195" s="179" t="n">
        <v>1285</v>
      </c>
      <c r="M1195" s="164" t="n">
        <f aca="false">A1195</f>
        <v>1024</v>
      </c>
      <c r="N1195" s="181" t="n">
        <v>1285</v>
      </c>
      <c r="O1195" s="182" t="n">
        <f aca="false">A1195</f>
        <v>1024</v>
      </c>
      <c r="U1195" s="171"/>
    </row>
    <row r="1196" customFormat="false" ht="10.5" hidden="false" customHeight="false" outlineLevel="0" collapsed="false">
      <c r="A1196" s="156" t="n">
        <v>1025</v>
      </c>
      <c r="B1196" s="157" t="n">
        <v>1286</v>
      </c>
      <c r="C1196" s="158" t="n">
        <f aca="false">ROUND($P$1*A1196,2)</f>
        <v>60550.24</v>
      </c>
      <c r="D1196" s="159" t="n">
        <f aca="false">TRUNC(C1196/12,2)</f>
        <v>5045.85</v>
      </c>
      <c r="E1196" s="160" t="n">
        <f aca="false">TRUNC(D1196*$P$3,2)</f>
        <v>560.08</v>
      </c>
      <c r="F1196" s="161" t="n">
        <f aca="false">TRUNC(IF(A1196&lt;=$A$270,$D$270*$P$5,D1196*$P$5),2)</f>
        <v>151.37</v>
      </c>
      <c r="G1196" s="162" t="n">
        <f aca="false">TRUNC(IF(A1196&lt;=$A$270,$D$270*$P$6,D1196*$P$6),2)</f>
        <v>50.45</v>
      </c>
      <c r="H1196" s="161" t="n">
        <f aca="false">TRUNC($P$9,2)</f>
        <v>2.29</v>
      </c>
      <c r="I1196" s="161" t="n">
        <f aca="false">TRUNC(IF(A1196&lt;$A$427,$D$427*$R$10+$P$10,IF(A1196&gt;$A$782,$D$782*$R$10+$P$10,D1196*$R$10+$P$10)),2)</f>
        <v>117.29</v>
      </c>
      <c r="J1196" s="158" t="n">
        <f aca="false">TRUNC(IF(A1196&lt;$A$427,($D$427*$R$11)+$P$11,IF(A1196&gt;$A$782,$D$782*$R$11+$P$11,D1196*$R$11+$P$11)),2)</f>
        <v>299.57</v>
      </c>
      <c r="K1196" s="160" t="n">
        <f aca="false">TRUNC(IF(A1196&lt;$A$427,$D$427*$R$12+$P$12,IF(A1196&gt;$A$782,$D$782*$R$12+$P$12,D1196*$R$12+$P$12)),2)</f>
        <v>217.82</v>
      </c>
      <c r="L1196" s="163" t="n">
        <v>1286</v>
      </c>
      <c r="M1196" s="180" t="n">
        <f aca="false">A1196</f>
        <v>1025</v>
      </c>
      <c r="N1196" s="165" t="n">
        <v>1286</v>
      </c>
      <c r="O1196" s="166" t="n">
        <f aca="false">A1196</f>
        <v>1025</v>
      </c>
      <c r="U1196" s="171"/>
    </row>
    <row r="1197" customFormat="false" ht="10.5" hidden="false" customHeight="false" outlineLevel="0" collapsed="false">
      <c r="A1197" s="172" t="n">
        <v>1026</v>
      </c>
      <c r="B1197" s="173" t="n">
        <v>1287</v>
      </c>
      <c r="C1197" s="174" t="n">
        <f aca="false">ROUND($P$1*A1197,2)</f>
        <v>60609.31</v>
      </c>
      <c r="D1197" s="175" t="n">
        <f aca="false">TRUNC(C1197/12,2)</f>
        <v>5050.77</v>
      </c>
      <c r="E1197" s="176" t="n">
        <f aca="false">TRUNC(D1197*$P$3,2)</f>
        <v>560.63</v>
      </c>
      <c r="F1197" s="177" t="n">
        <f aca="false">TRUNC(IF(A1197&lt;=$A$270,$D$270*$P$5,D1197*$P$5),2)</f>
        <v>151.52</v>
      </c>
      <c r="G1197" s="178" t="n">
        <f aca="false">TRUNC(IF(A1197&lt;=$A$270,$D$270*$P$6,D1197*$P$6),2)</f>
        <v>50.5</v>
      </c>
      <c r="H1197" s="177" t="n">
        <f aca="false">TRUNC($P$9,2)</f>
        <v>2.29</v>
      </c>
      <c r="I1197" s="177" t="n">
        <f aca="false">TRUNC(IF(A1197&lt;$A$427,$D$427*$R$10+$P$10,IF(A1197&gt;$A$782,$D$782*$R$10+$P$10,D1197*$R$10+$P$10)),2)</f>
        <v>117.29</v>
      </c>
      <c r="J1197" s="174" t="n">
        <f aca="false">TRUNC(IF(A1197&lt;$A$427,($D$427*$R$11)+$P$11,IF(A1197&gt;$A$782,$D$782*$R$11+$P$11,D1197*$R$11+$P$11)),2)</f>
        <v>299.57</v>
      </c>
      <c r="K1197" s="176" t="n">
        <f aca="false">TRUNC(IF(A1197&lt;$A$427,$D$427*$R$12+$P$12,IF(A1197&gt;$A$782,$D$782*$R$12+$P$12,D1197*$R$12+$P$12)),2)</f>
        <v>217.82</v>
      </c>
      <c r="L1197" s="179" t="n">
        <v>1287</v>
      </c>
      <c r="M1197" s="164" t="n">
        <f aca="false">A1197</f>
        <v>1026</v>
      </c>
      <c r="N1197" s="181" t="n">
        <v>1287</v>
      </c>
      <c r="O1197" s="182" t="n">
        <f aca="false">A1197</f>
        <v>1026</v>
      </c>
      <c r="U1197" s="171"/>
    </row>
    <row r="1198" customFormat="false" ht="10.5" hidden="false" customHeight="false" outlineLevel="0" collapsed="false">
      <c r="A1198" s="156" t="n">
        <v>1026</v>
      </c>
      <c r="B1198" s="157" t="n">
        <v>1288</v>
      </c>
      <c r="C1198" s="158" t="n">
        <f aca="false">ROUND($P$1*A1198,2)</f>
        <v>60609.31</v>
      </c>
      <c r="D1198" s="159" t="n">
        <f aca="false">TRUNC(C1198/12,2)</f>
        <v>5050.77</v>
      </c>
      <c r="E1198" s="160" t="n">
        <f aca="false">TRUNC(D1198*$P$3,2)</f>
        <v>560.63</v>
      </c>
      <c r="F1198" s="161" t="n">
        <f aca="false">TRUNC(IF(A1198&lt;=$A$270,$D$270*$P$5,D1198*$P$5),2)</f>
        <v>151.52</v>
      </c>
      <c r="G1198" s="162" t="n">
        <f aca="false">TRUNC(IF(A1198&lt;=$A$270,$D$270*$P$6,D1198*$P$6),2)</f>
        <v>50.5</v>
      </c>
      <c r="H1198" s="161" t="n">
        <f aca="false">TRUNC($P$9,2)</f>
        <v>2.29</v>
      </c>
      <c r="I1198" s="161" t="n">
        <f aca="false">TRUNC(IF(A1198&lt;$A$427,$D$427*$R$10+$P$10,IF(A1198&gt;$A$782,$D$782*$R$10+$P$10,D1198*$R$10+$P$10)),2)</f>
        <v>117.29</v>
      </c>
      <c r="J1198" s="158" t="n">
        <f aca="false">TRUNC(IF(A1198&lt;$A$427,($D$427*$R$11)+$P$11,IF(A1198&gt;$A$782,$D$782*$R$11+$P$11,D1198*$R$11+$P$11)),2)</f>
        <v>299.57</v>
      </c>
      <c r="K1198" s="160" t="n">
        <f aca="false">TRUNC(IF(A1198&lt;$A$427,$D$427*$R$12+$P$12,IF(A1198&gt;$A$782,$D$782*$R$12+$P$12,D1198*$R$12+$P$12)),2)</f>
        <v>217.82</v>
      </c>
      <c r="L1198" s="163" t="n">
        <v>1288</v>
      </c>
      <c r="M1198" s="180" t="n">
        <f aca="false">A1198</f>
        <v>1026</v>
      </c>
      <c r="N1198" s="165" t="n">
        <v>1288</v>
      </c>
      <c r="O1198" s="166" t="n">
        <f aca="false">A1198</f>
        <v>1026</v>
      </c>
      <c r="U1198" s="171"/>
    </row>
    <row r="1199" customFormat="false" ht="10.5" hidden="false" customHeight="false" outlineLevel="0" collapsed="false">
      <c r="A1199" s="172" t="n">
        <v>1027</v>
      </c>
      <c r="B1199" s="173" t="n">
        <v>1289</v>
      </c>
      <c r="C1199" s="174" t="n">
        <f aca="false">ROUND($P$1*A1199,2)</f>
        <v>60668.38</v>
      </c>
      <c r="D1199" s="175" t="n">
        <f aca="false">TRUNC(C1199/12,2)</f>
        <v>5055.69</v>
      </c>
      <c r="E1199" s="176" t="n">
        <f aca="false">TRUNC(D1199*$P$3,2)</f>
        <v>561.18</v>
      </c>
      <c r="F1199" s="177" t="n">
        <f aca="false">TRUNC(IF(A1199&lt;=$A$270,$D$270*$P$5,D1199*$P$5),2)</f>
        <v>151.67</v>
      </c>
      <c r="G1199" s="178" t="n">
        <f aca="false">TRUNC(IF(A1199&lt;=$A$270,$D$270*$P$6,D1199*$P$6),2)</f>
        <v>50.55</v>
      </c>
      <c r="H1199" s="177" t="n">
        <f aca="false">TRUNC($P$9,2)</f>
        <v>2.29</v>
      </c>
      <c r="I1199" s="177" t="n">
        <f aca="false">TRUNC(IF(A1199&lt;$A$427,$D$427*$R$10+$P$10,IF(A1199&gt;$A$782,$D$782*$R$10+$P$10,D1199*$R$10+$P$10)),2)</f>
        <v>117.29</v>
      </c>
      <c r="J1199" s="174" t="n">
        <f aca="false">TRUNC(IF(A1199&lt;$A$427,($D$427*$R$11)+$P$11,IF(A1199&gt;$A$782,$D$782*$R$11+$P$11,D1199*$R$11+$P$11)),2)</f>
        <v>299.57</v>
      </c>
      <c r="K1199" s="176" t="n">
        <f aca="false">TRUNC(IF(A1199&lt;$A$427,$D$427*$R$12+$P$12,IF(A1199&gt;$A$782,$D$782*$R$12+$P$12,D1199*$R$12+$P$12)),2)</f>
        <v>217.82</v>
      </c>
      <c r="L1199" s="179" t="n">
        <v>1289</v>
      </c>
      <c r="M1199" s="164" t="n">
        <f aca="false">A1199</f>
        <v>1027</v>
      </c>
      <c r="N1199" s="181" t="n">
        <v>1289</v>
      </c>
      <c r="O1199" s="182" t="n">
        <f aca="false">A1199</f>
        <v>1027</v>
      </c>
      <c r="U1199" s="171"/>
    </row>
    <row r="1200" customFormat="false" ht="10.5" hidden="false" customHeight="false" outlineLevel="0" collapsed="false">
      <c r="A1200" s="156" t="n">
        <v>1027</v>
      </c>
      <c r="B1200" s="157" t="n">
        <v>1290</v>
      </c>
      <c r="C1200" s="158" t="n">
        <f aca="false">ROUND($P$1*A1200,2)</f>
        <v>60668.38</v>
      </c>
      <c r="D1200" s="159" t="n">
        <f aca="false">TRUNC(C1200/12,2)</f>
        <v>5055.69</v>
      </c>
      <c r="E1200" s="160" t="n">
        <f aca="false">TRUNC(D1200*$P$3,2)</f>
        <v>561.18</v>
      </c>
      <c r="F1200" s="161" t="n">
        <f aca="false">TRUNC(IF(A1200&lt;=$A$270,$D$270*$P$5,D1200*$P$5),2)</f>
        <v>151.67</v>
      </c>
      <c r="G1200" s="162" t="n">
        <f aca="false">TRUNC(IF(A1200&lt;=$A$270,$D$270*$P$6,D1200*$P$6),2)</f>
        <v>50.55</v>
      </c>
      <c r="H1200" s="161" t="n">
        <f aca="false">TRUNC($P$9,2)</f>
        <v>2.29</v>
      </c>
      <c r="I1200" s="161" t="n">
        <f aca="false">TRUNC(IF(A1200&lt;$A$427,$D$427*$R$10+$P$10,IF(A1200&gt;$A$782,$D$782*$R$10+$P$10,D1200*$R$10+$P$10)),2)</f>
        <v>117.29</v>
      </c>
      <c r="J1200" s="158" t="n">
        <f aca="false">TRUNC(IF(A1200&lt;$A$427,($D$427*$R$11)+$P$11,IF(A1200&gt;$A$782,$D$782*$R$11+$P$11,D1200*$R$11+$P$11)),2)</f>
        <v>299.57</v>
      </c>
      <c r="K1200" s="160" t="n">
        <f aca="false">TRUNC(IF(A1200&lt;$A$427,$D$427*$R$12+$P$12,IF(A1200&gt;$A$782,$D$782*$R$12+$P$12,D1200*$R$12+$P$12)),2)</f>
        <v>217.82</v>
      </c>
      <c r="L1200" s="163" t="n">
        <v>1290</v>
      </c>
      <c r="M1200" s="180" t="n">
        <f aca="false">A1200</f>
        <v>1027</v>
      </c>
      <c r="N1200" s="165" t="n">
        <v>1290</v>
      </c>
      <c r="O1200" s="166" t="n">
        <f aca="false">A1200</f>
        <v>1027</v>
      </c>
      <c r="U1200" s="171"/>
    </row>
    <row r="1201" customFormat="false" ht="10.5" hidden="false" customHeight="false" outlineLevel="0" collapsed="false">
      <c r="A1201" s="172" t="n">
        <v>1028</v>
      </c>
      <c r="B1201" s="173" t="n">
        <v>1291</v>
      </c>
      <c r="C1201" s="174" t="n">
        <f aca="false">ROUND($P$1*A1201,2)</f>
        <v>60727.46</v>
      </c>
      <c r="D1201" s="175" t="n">
        <f aca="false">TRUNC(C1201/12,2)</f>
        <v>5060.62</v>
      </c>
      <c r="E1201" s="176" t="n">
        <f aca="false">TRUNC(D1201*$P$3,2)</f>
        <v>561.72</v>
      </c>
      <c r="F1201" s="177" t="n">
        <f aca="false">TRUNC(IF(A1201&lt;=$A$270,$D$270*$P$5,D1201*$P$5),2)</f>
        <v>151.81</v>
      </c>
      <c r="G1201" s="178" t="n">
        <f aca="false">TRUNC(IF(A1201&lt;=$A$270,$D$270*$P$6,D1201*$P$6),2)</f>
        <v>50.6</v>
      </c>
      <c r="H1201" s="177" t="n">
        <f aca="false">TRUNC($P$9,2)</f>
        <v>2.29</v>
      </c>
      <c r="I1201" s="177" t="n">
        <f aca="false">TRUNC(IF(A1201&lt;$A$427,$D$427*$R$10+$P$10,IF(A1201&gt;$A$782,$D$782*$R$10+$P$10,D1201*$R$10+$P$10)),2)</f>
        <v>117.29</v>
      </c>
      <c r="J1201" s="174" t="n">
        <f aca="false">TRUNC(IF(A1201&lt;$A$427,($D$427*$R$11)+$P$11,IF(A1201&gt;$A$782,$D$782*$R$11+$P$11,D1201*$R$11+$P$11)),2)</f>
        <v>299.57</v>
      </c>
      <c r="K1201" s="176" t="n">
        <f aca="false">TRUNC(IF(A1201&lt;$A$427,$D$427*$R$12+$P$12,IF(A1201&gt;$A$782,$D$782*$R$12+$P$12,D1201*$R$12+$P$12)),2)</f>
        <v>217.82</v>
      </c>
      <c r="L1201" s="179" t="n">
        <v>1291</v>
      </c>
      <c r="M1201" s="164" t="n">
        <f aca="false">A1201</f>
        <v>1028</v>
      </c>
      <c r="N1201" s="181" t="n">
        <v>1291</v>
      </c>
      <c r="O1201" s="182" t="n">
        <f aca="false">A1201</f>
        <v>1028</v>
      </c>
      <c r="U1201" s="171"/>
    </row>
    <row r="1202" customFormat="false" ht="10.5" hidden="false" customHeight="false" outlineLevel="0" collapsed="false">
      <c r="A1202" s="156" t="n">
        <v>1028</v>
      </c>
      <c r="B1202" s="157" t="n">
        <v>1292</v>
      </c>
      <c r="C1202" s="158" t="n">
        <f aca="false">ROUND($P$1*A1202,2)</f>
        <v>60727.46</v>
      </c>
      <c r="D1202" s="159" t="n">
        <f aca="false">TRUNC(C1202/12,2)</f>
        <v>5060.62</v>
      </c>
      <c r="E1202" s="160" t="n">
        <f aca="false">TRUNC(D1202*$P$3,2)</f>
        <v>561.72</v>
      </c>
      <c r="F1202" s="161" t="n">
        <f aca="false">TRUNC(IF(A1202&lt;=$A$270,$D$270*$P$5,D1202*$P$5),2)</f>
        <v>151.81</v>
      </c>
      <c r="G1202" s="162" t="n">
        <f aca="false">TRUNC(IF(A1202&lt;=$A$270,$D$270*$P$6,D1202*$P$6),2)</f>
        <v>50.6</v>
      </c>
      <c r="H1202" s="161" t="n">
        <f aca="false">TRUNC($P$9,2)</f>
        <v>2.29</v>
      </c>
      <c r="I1202" s="161" t="n">
        <f aca="false">TRUNC(IF(A1202&lt;$A$427,$D$427*$R$10+$P$10,IF(A1202&gt;$A$782,$D$782*$R$10+$P$10,D1202*$R$10+$P$10)),2)</f>
        <v>117.29</v>
      </c>
      <c r="J1202" s="158" t="n">
        <f aca="false">TRUNC(IF(A1202&lt;$A$427,($D$427*$R$11)+$P$11,IF(A1202&gt;$A$782,$D$782*$R$11+$P$11,D1202*$R$11+$P$11)),2)</f>
        <v>299.57</v>
      </c>
      <c r="K1202" s="160" t="n">
        <f aca="false">TRUNC(IF(A1202&lt;$A$427,$D$427*$R$12+$P$12,IF(A1202&gt;$A$782,$D$782*$R$12+$P$12,D1202*$R$12+$P$12)),2)</f>
        <v>217.82</v>
      </c>
      <c r="L1202" s="163" t="n">
        <v>1292</v>
      </c>
      <c r="M1202" s="180" t="n">
        <f aca="false">A1202</f>
        <v>1028</v>
      </c>
      <c r="N1202" s="165" t="n">
        <v>1292</v>
      </c>
      <c r="O1202" s="166" t="n">
        <f aca="false">A1202</f>
        <v>1028</v>
      </c>
      <c r="U1202" s="171"/>
    </row>
    <row r="1203" customFormat="false" ht="10.5" hidden="false" customHeight="false" outlineLevel="0" collapsed="false">
      <c r="A1203" s="172" t="n">
        <v>1029</v>
      </c>
      <c r="B1203" s="173" t="n">
        <v>1293</v>
      </c>
      <c r="C1203" s="174" t="n">
        <f aca="false">ROUND($P$1*A1203,2)</f>
        <v>60786.53</v>
      </c>
      <c r="D1203" s="175" t="n">
        <f aca="false">TRUNC(C1203/12,2)</f>
        <v>5065.54</v>
      </c>
      <c r="E1203" s="176" t="n">
        <f aca="false">TRUNC(D1203*$P$3,2)</f>
        <v>562.27</v>
      </c>
      <c r="F1203" s="177" t="n">
        <f aca="false">TRUNC(IF(A1203&lt;=$A$270,$D$270*$P$5,D1203*$P$5),2)</f>
        <v>151.96</v>
      </c>
      <c r="G1203" s="178" t="n">
        <f aca="false">TRUNC(IF(A1203&lt;=$A$270,$D$270*$P$6,D1203*$P$6),2)</f>
        <v>50.65</v>
      </c>
      <c r="H1203" s="177" t="n">
        <f aca="false">TRUNC($P$9,2)</f>
        <v>2.29</v>
      </c>
      <c r="I1203" s="177" t="n">
        <f aca="false">TRUNC(IF(A1203&lt;$A$427,$D$427*$R$10+$P$10,IF(A1203&gt;$A$782,$D$782*$R$10+$P$10,D1203*$R$10+$P$10)),2)</f>
        <v>117.29</v>
      </c>
      <c r="J1203" s="174" t="n">
        <f aca="false">TRUNC(IF(A1203&lt;$A$427,($D$427*$R$11)+$P$11,IF(A1203&gt;$A$782,$D$782*$R$11+$P$11,D1203*$R$11+$P$11)),2)</f>
        <v>299.57</v>
      </c>
      <c r="K1203" s="176" t="n">
        <f aca="false">TRUNC(IF(A1203&lt;$A$427,$D$427*$R$12+$P$12,IF(A1203&gt;$A$782,$D$782*$R$12+$P$12,D1203*$R$12+$P$12)),2)</f>
        <v>217.82</v>
      </c>
      <c r="L1203" s="179" t="n">
        <v>1293</v>
      </c>
      <c r="M1203" s="164" t="n">
        <f aca="false">A1203</f>
        <v>1029</v>
      </c>
      <c r="N1203" s="181" t="n">
        <v>1293</v>
      </c>
      <c r="O1203" s="182" t="n">
        <f aca="false">A1203</f>
        <v>1029</v>
      </c>
      <c r="U1203" s="171"/>
    </row>
    <row r="1204" customFormat="false" ht="10.5" hidden="false" customHeight="false" outlineLevel="0" collapsed="false">
      <c r="A1204" s="156" t="n">
        <v>1030</v>
      </c>
      <c r="B1204" s="157" t="n">
        <v>1294</v>
      </c>
      <c r="C1204" s="158" t="n">
        <f aca="false">ROUND($P$1*A1204,2)</f>
        <v>60845.6</v>
      </c>
      <c r="D1204" s="159" t="n">
        <f aca="false">TRUNC(C1204/12,2)</f>
        <v>5070.46</v>
      </c>
      <c r="E1204" s="160" t="n">
        <f aca="false">TRUNC(D1204*$P$3,2)</f>
        <v>562.82</v>
      </c>
      <c r="F1204" s="161" t="n">
        <f aca="false">TRUNC(IF(A1204&lt;=$A$270,$D$270*$P$5,D1204*$P$5),2)</f>
        <v>152.11</v>
      </c>
      <c r="G1204" s="162" t="n">
        <f aca="false">TRUNC(IF(A1204&lt;=$A$270,$D$270*$P$6,D1204*$P$6),2)</f>
        <v>50.7</v>
      </c>
      <c r="H1204" s="161" t="n">
        <f aca="false">TRUNC($P$9,2)</f>
        <v>2.29</v>
      </c>
      <c r="I1204" s="161" t="n">
        <f aca="false">TRUNC(IF(A1204&lt;$A$427,$D$427*$R$10+$P$10,IF(A1204&gt;$A$782,$D$782*$R$10+$P$10,D1204*$R$10+$P$10)),2)</f>
        <v>117.29</v>
      </c>
      <c r="J1204" s="158" t="n">
        <f aca="false">TRUNC(IF(A1204&lt;$A$427,($D$427*$R$11)+$P$11,IF(A1204&gt;$A$782,$D$782*$R$11+$P$11,D1204*$R$11+$P$11)),2)</f>
        <v>299.57</v>
      </c>
      <c r="K1204" s="160" t="n">
        <f aca="false">TRUNC(IF(A1204&lt;$A$427,$D$427*$R$12+$P$12,IF(A1204&gt;$A$782,$D$782*$R$12+$P$12,D1204*$R$12+$P$12)),2)</f>
        <v>217.82</v>
      </c>
      <c r="L1204" s="163" t="n">
        <v>1294</v>
      </c>
      <c r="M1204" s="164" t="n">
        <f aca="false">A1204</f>
        <v>1030</v>
      </c>
      <c r="N1204" s="165" t="n">
        <v>1294</v>
      </c>
      <c r="O1204" s="166" t="n">
        <f aca="false">A1204</f>
        <v>1030</v>
      </c>
      <c r="U1204" s="171"/>
    </row>
    <row r="1205" customFormat="false" ht="10.5" hidden="false" customHeight="false" outlineLevel="0" collapsed="false">
      <c r="A1205" s="172" t="n">
        <v>1030</v>
      </c>
      <c r="B1205" s="173" t="n">
        <v>1295</v>
      </c>
      <c r="C1205" s="174" t="n">
        <f aca="false">ROUND($P$1*A1205,2)</f>
        <v>60845.6</v>
      </c>
      <c r="D1205" s="175" t="n">
        <f aca="false">TRUNC(C1205/12,2)</f>
        <v>5070.46</v>
      </c>
      <c r="E1205" s="176" t="n">
        <f aca="false">TRUNC(D1205*$P$3,2)</f>
        <v>562.82</v>
      </c>
      <c r="F1205" s="177" t="n">
        <f aca="false">TRUNC(IF(A1205&lt;=$A$270,$D$270*$P$5,D1205*$P$5),2)</f>
        <v>152.11</v>
      </c>
      <c r="G1205" s="178" t="n">
        <f aca="false">TRUNC(IF(A1205&lt;=$A$270,$D$270*$P$6,D1205*$P$6),2)</f>
        <v>50.7</v>
      </c>
      <c r="H1205" s="177" t="n">
        <f aca="false">TRUNC($P$9,2)</f>
        <v>2.29</v>
      </c>
      <c r="I1205" s="177" t="n">
        <f aca="false">TRUNC(IF(A1205&lt;$A$427,$D$427*$R$10+$P$10,IF(A1205&gt;$A$782,$D$782*$R$10+$P$10,D1205*$R$10+$P$10)),2)</f>
        <v>117.29</v>
      </c>
      <c r="J1205" s="174" t="n">
        <f aca="false">TRUNC(IF(A1205&lt;$A$427,($D$427*$R$11)+$P$11,IF(A1205&gt;$A$782,$D$782*$R$11+$P$11,D1205*$R$11+$P$11)),2)</f>
        <v>299.57</v>
      </c>
      <c r="K1205" s="176" t="n">
        <f aca="false">TRUNC(IF(A1205&lt;$A$427,$D$427*$R$12+$P$12,IF(A1205&gt;$A$782,$D$782*$R$12+$P$12,D1205*$R$12+$P$12)),2)</f>
        <v>217.82</v>
      </c>
      <c r="L1205" s="179" t="n">
        <v>1295</v>
      </c>
      <c r="M1205" s="180" t="n">
        <f aca="false">A1205</f>
        <v>1030</v>
      </c>
      <c r="N1205" s="181" t="n">
        <v>1295</v>
      </c>
      <c r="O1205" s="182" t="n">
        <f aca="false">A1205</f>
        <v>1030</v>
      </c>
      <c r="U1205" s="171"/>
    </row>
    <row r="1206" customFormat="false" ht="10.5" hidden="false" customHeight="false" outlineLevel="0" collapsed="false">
      <c r="A1206" s="156" t="n">
        <v>1031</v>
      </c>
      <c r="B1206" s="157" t="n">
        <v>1296</v>
      </c>
      <c r="C1206" s="158" t="n">
        <f aca="false">ROUND($P$1*A1206,2)</f>
        <v>60904.68</v>
      </c>
      <c r="D1206" s="159" t="n">
        <f aca="false">TRUNC(C1206/12,2)</f>
        <v>5075.39</v>
      </c>
      <c r="E1206" s="160" t="n">
        <f aca="false">TRUNC(D1206*$P$3,2)</f>
        <v>563.36</v>
      </c>
      <c r="F1206" s="161" t="n">
        <f aca="false">TRUNC(IF(A1206&lt;=$A$270,$D$270*$P$5,D1206*$P$5),2)</f>
        <v>152.26</v>
      </c>
      <c r="G1206" s="162" t="n">
        <f aca="false">TRUNC(IF(A1206&lt;=$A$270,$D$270*$P$6,D1206*$P$6),2)</f>
        <v>50.75</v>
      </c>
      <c r="H1206" s="161" t="n">
        <f aca="false">TRUNC($P$9,2)</f>
        <v>2.29</v>
      </c>
      <c r="I1206" s="161" t="n">
        <f aca="false">TRUNC(IF(A1206&lt;$A$427,$D$427*$R$10+$P$10,IF(A1206&gt;$A$782,$D$782*$R$10+$P$10,D1206*$R$10+$P$10)),2)</f>
        <v>117.29</v>
      </c>
      <c r="J1206" s="158" t="n">
        <f aca="false">TRUNC(IF(A1206&lt;$A$427,($D$427*$R$11)+$P$11,IF(A1206&gt;$A$782,$D$782*$R$11+$P$11,D1206*$R$11+$P$11)),2)</f>
        <v>299.57</v>
      </c>
      <c r="K1206" s="160" t="n">
        <f aca="false">TRUNC(IF(A1206&lt;$A$427,$D$427*$R$12+$P$12,IF(A1206&gt;$A$782,$D$782*$R$12+$P$12,D1206*$R$12+$P$12)),2)</f>
        <v>217.82</v>
      </c>
      <c r="L1206" s="163" t="n">
        <v>1296</v>
      </c>
      <c r="M1206" s="164" t="n">
        <f aca="false">A1206</f>
        <v>1031</v>
      </c>
      <c r="N1206" s="165" t="n">
        <v>1296</v>
      </c>
      <c r="O1206" s="166" t="n">
        <f aca="false">A1206</f>
        <v>1031</v>
      </c>
      <c r="U1206" s="171"/>
    </row>
    <row r="1207" customFormat="false" ht="10.5" hidden="false" customHeight="false" outlineLevel="0" collapsed="false">
      <c r="A1207" s="172" t="n">
        <v>1031</v>
      </c>
      <c r="B1207" s="173" t="n">
        <v>1297</v>
      </c>
      <c r="C1207" s="174" t="n">
        <f aca="false">ROUND($P$1*A1207,2)</f>
        <v>60904.68</v>
      </c>
      <c r="D1207" s="175" t="n">
        <f aca="false">TRUNC(C1207/12,2)</f>
        <v>5075.39</v>
      </c>
      <c r="E1207" s="176" t="n">
        <f aca="false">TRUNC(D1207*$P$3,2)</f>
        <v>563.36</v>
      </c>
      <c r="F1207" s="177" t="n">
        <f aca="false">TRUNC(IF(A1207&lt;=$A$270,$D$270*$P$5,D1207*$P$5),2)</f>
        <v>152.26</v>
      </c>
      <c r="G1207" s="178" t="n">
        <f aca="false">TRUNC(IF(A1207&lt;=$A$270,$D$270*$P$6,D1207*$P$6),2)</f>
        <v>50.75</v>
      </c>
      <c r="H1207" s="177" t="n">
        <f aca="false">TRUNC($P$9,2)</f>
        <v>2.29</v>
      </c>
      <c r="I1207" s="177" t="n">
        <f aca="false">TRUNC(IF(A1207&lt;$A$427,$D$427*$R$10+$P$10,IF(A1207&gt;$A$782,$D$782*$R$10+$P$10,D1207*$R$10+$P$10)),2)</f>
        <v>117.29</v>
      </c>
      <c r="J1207" s="174" t="n">
        <f aca="false">TRUNC(IF(A1207&lt;$A$427,($D$427*$R$11)+$P$11,IF(A1207&gt;$A$782,$D$782*$R$11+$P$11,D1207*$R$11+$P$11)),2)</f>
        <v>299.57</v>
      </c>
      <c r="K1207" s="176" t="n">
        <f aca="false">TRUNC(IF(A1207&lt;$A$427,$D$427*$R$12+$P$12,IF(A1207&gt;$A$782,$D$782*$R$12+$P$12,D1207*$R$12+$P$12)),2)</f>
        <v>217.82</v>
      </c>
      <c r="L1207" s="179" t="n">
        <v>1297</v>
      </c>
      <c r="M1207" s="180" t="n">
        <f aca="false">A1207</f>
        <v>1031</v>
      </c>
      <c r="N1207" s="181" t="n">
        <v>1297</v>
      </c>
      <c r="O1207" s="182" t="n">
        <f aca="false">A1207</f>
        <v>1031</v>
      </c>
      <c r="U1207" s="171"/>
    </row>
    <row r="1208" customFormat="false" ht="10.5" hidden="false" customHeight="false" outlineLevel="0" collapsed="false">
      <c r="A1208" s="156" t="n">
        <v>1032</v>
      </c>
      <c r="B1208" s="157" t="n">
        <v>1298</v>
      </c>
      <c r="C1208" s="158" t="n">
        <f aca="false">ROUND($P$1*A1208,2)</f>
        <v>60963.75</v>
      </c>
      <c r="D1208" s="159" t="n">
        <f aca="false">TRUNC(C1208/12,2)</f>
        <v>5080.31</v>
      </c>
      <c r="E1208" s="160" t="n">
        <f aca="false">TRUNC(D1208*$P$3,2)</f>
        <v>563.91</v>
      </c>
      <c r="F1208" s="161" t="n">
        <f aca="false">TRUNC(IF(A1208&lt;=$A$270,$D$270*$P$5,D1208*$P$5),2)</f>
        <v>152.4</v>
      </c>
      <c r="G1208" s="162" t="n">
        <f aca="false">TRUNC(IF(A1208&lt;=$A$270,$D$270*$P$6,D1208*$P$6),2)</f>
        <v>50.8</v>
      </c>
      <c r="H1208" s="161" t="n">
        <f aca="false">TRUNC($P$9,2)</f>
        <v>2.29</v>
      </c>
      <c r="I1208" s="161" t="n">
        <f aca="false">TRUNC(IF(A1208&lt;$A$427,$D$427*$R$10+$P$10,IF(A1208&gt;$A$782,$D$782*$R$10+$P$10,D1208*$R$10+$P$10)),2)</f>
        <v>117.29</v>
      </c>
      <c r="J1208" s="158" t="n">
        <f aca="false">TRUNC(IF(A1208&lt;$A$427,($D$427*$R$11)+$P$11,IF(A1208&gt;$A$782,$D$782*$R$11+$P$11,D1208*$R$11+$P$11)),2)</f>
        <v>299.57</v>
      </c>
      <c r="K1208" s="160" t="n">
        <f aca="false">TRUNC(IF(A1208&lt;$A$427,$D$427*$R$12+$P$12,IF(A1208&gt;$A$782,$D$782*$R$12+$P$12,D1208*$R$12+$P$12)),2)</f>
        <v>217.82</v>
      </c>
      <c r="L1208" s="163" t="n">
        <v>1298</v>
      </c>
      <c r="M1208" s="164" t="n">
        <f aca="false">A1208</f>
        <v>1032</v>
      </c>
      <c r="N1208" s="165" t="n">
        <v>1298</v>
      </c>
      <c r="O1208" s="166" t="n">
        <f aca="false">A1208</f>
        <v>1032</v>
      </c>
      <c r="U1208" s="171"/>
    </row>
    <row r="1209" customFormat="false" ht="10.5" hidden="false" customHeight="false" outlineLevel="0" collapsed="false">
      <c r="A1209" s="172" t="n">
        <v>1033</v>
      </c>
      <c r="B1209" s="173" t="n">
        <v>1299</v>
      </c>
      <c r="C1209" s="174" t="n">
        <f aca="false">ROUND($P$1*A1209,2)</f>
        <v>61022.82</v>
      </c>
      <c r="D1209" s="175" t="n">
        <f aca="false">TRUNC(C1209/12,2)</f>
        <v>5085.23</v>
      </c>
      <c r="E1209" s="176" t="n">
        <f aca="false">TRUNC(D1209*$P$3,2)</f>
        <v>564.46</v>
      </c>
      <c r="F1209" s="177" t="n">
        <f aca="false">TRUNC(IF(A1209&lt;=$A$270,$D$270*$P$5,D1209*$P$5),2)</f>
        <v>152.55</v>
      </c>
      <c r="G1209" s="178" t="n">
        <f aca="false">TRUNC(IF(A1209&lt;=$A$270,$D$270*$P$6,D1209*$P$6),2)</f>
        <v>50.85</v>
      </c>
      <c r="H1209" s="177" t="n">
        <f aca="false">TRUNC($P$9,2)</f>
        <v>2.29</v>
      </c>
      <c r="I1209" s="177" t="n">
        <f aca="false">TRUNC(IF(A1209&lt;$A$427,$D$427*$R$10+$P$10,IF(A1209&gt;$A$782,$D$782*$R$10+$P$10,D1209*$R$10+$P$10)),2)</f>
        <v>117.29</v>
      </c>
      <c r="J1209" s="174" t="n">
        <f aca="false">TRUNC(IF(A1209&lt;$A$427,($D$427*$R$11)+$P$11,IF(A1209&gt;$A$782,$D$782*$R$11+$P$11,D1209*$R$11+$P$11)),2)</f>
        <v>299.57</v>
      </c>
      <c r="K1209" s="176" t="n">
        <f aca="false">TRUNC(IF(A1209&lt;$A$427,$D$427*$R$12+$P$12,IF(A1209&gt;$A$782,$D$782*$R$12+$P$12,D1209*$R$12+$P$12)),2)</f>
        <v>217.82</v>
      </c>
      <c r="L1209" s="179" t="n">
        <v>1299</v>
      </c>
      <c r="M1209" s="180" t="n">
        <f aca="false">A1209</f>
        <v>1033</v>
      </c>
      <c r="N1209" s="181" t="n">
        <v>1299</v>
      </c>
      <c r="O1209" s="182" t="n">
        <f aca="false">A1209</f>
        <v>1033</v>
      </c>
      <c r="U1209" s="171"/>
    </row>
    <row r="1210" customFormat="false" ht="10.5" hidden="false" customHeight="false" outlineLevel="0" collapsed="false">
      <c r="A1210" s="156" t="n">
        <v>1034</v>
      </c>
      <c r="B1210" s="157" t="n">
        <v>1300</v>
      </c>
      <c r="C1210" s="158" t="n">
        <f aca="false">ROUND($P$1*A1210,2)</f>
        <v>61081.9</v>
      </c>
      <c r="D1210" s="159" t="n">
        <f aca="false">TRUNC(C1210/12,2)</f>
        <v>5090.15</v>
      </c>
      <c r="E1210" s="160" t="n">
        <f aca="false">TRUNC(D1210*$P$3,2)</f>
        <v>565</v>
      </c>
      <c r="F1210" s="161" t="n">
        <f aca="false">TRUNC(IF(A1210&lt;=$A$270,$D$270*$P$5,D1210*$P$5),2)</f>
        <v>152.7</v>
      </c>
      <c r="G1210" s="162" t="n">
        <f aca="false">TRUNC(IF(A1210&lt;=$A$270,$D$270*$P$6,D1210*$P$6),2)</f>
        <v>50.9</v>
      </c>
      <c r="H1210" s="161" t="n">
        <f aca="false">TRUNC($P$9,2)</f>
        <v>2.29</v>
      </c>
      <c r="I1210" s="161" t="n">
        <f aca="false">TRUNC(IF(A1210&lt;$A$427,$D$427*$R$10+$P$10,IF(A1210&gt;$A$782,$D$782*$R$10+$P$10,D1210*$R$10+$P$10)),2)</f>
        <v>117.29</v>
      </c>
      <c r="J1210" s="158" t="n">
        <f aca="false">TRUNC(IF(A1210&lt;$A$427,($D$427*$R$11)+$P$11,IF(A1210&gt;$A$782,$D$782*$R$11+$P$11,D1210*$R$11+$P$11)),2)</f>
        <v>299.57</v>
      </c>
      <c r="K1210" s="160" t="n">
        <f aca="false">TRUNC(IF(A1210&lt;$A$427,$D$427*$R$12+$P$12,IF(A1210&gt;$A$782,$D$782*$R$12+$P$12,D1210*$R$12+$P$12)),2)</f>
        <v>217.82</v>
      </c>
      <c r="L1210" s="163" t="n">
        <v>1300</v>
      </c>
      <c r="M1210" s="164" t="n">
        <f aca="false">A1210</f>
        <v>1034</v>
      </c>
      <c r="N1210" s="165" t="n">
        <v>1300</v>
      </c>
      <c r="O1210" s="166" t="n">
        <f aca="false">A1210</f>
        <v>1034</v>
      </c>
      <c r="U1210" s="171"/>
    </row>
    <row r="1211" customFormat="false" ht="10.5" hidden="false" customHeight="false" outlineLevel="0" collapsed="false">
      <c r="A1211" s="172" t="n">
        <v>1035</v>
      </c>
      <c r="B1211" s="173" t="n">
        <v>1301</v>
      </c>
      <c r="C1211" s="174" t="n">
        <f aca="false">ROUND($P$1*A1211,2)</f>
        <v>61140.97</v>
      </c>
      <c r="D1211" s="175" t="n">
        <f aca="false">TRUNC(C1211/12,2)</f>
        <v>5095.08</v>
      </c>
      <c r="E1211" s="176" t="n">
        <f aca="false">TRUNC(D1211*$P$3,2)</f>
        <v>565.55</v>
      </c>
      <c r="F1211" s="177" t="n">
        <f aca="false">TRUNC(IF(A1211&lt;=$A$270,$D$270*$P$5,D1211*$P$5),2)</f>
        <v>152.85</v>
      </c>
      <c r="G1211" s="178" t="n">
        <f aca="false">TRUNC(IF(A1211&lt;=$A$270,$D$270*$P$6,D1211*$P$6),2)</f>
        <v>50.95</v>
      </c>
      <c r="H1211" s="177" t="n">
        <f aca="false">TRUNC($P$9,2)</f>
        <v>2.29</v>
      </c>
      <c r="I1211" s="177" t="n">
        <f aca="false">TRUNC(IF(A1211&lt;$A$427,$D$427*$R$10+$P$10,IF(A1211&gt;$A$782,$D$782*$R$10+$P$10,D1211*$R$10+$P$10)),2)</f>
        <v>117.29</v>
      </c>
      <c r="J1211" s="174" t="n">
        <f aca="false">TRUNC(IF(A1211&lt;$A$427,($D$427*$R$11)+$P$11,IF(A1211&gt;$A$782,$D$782*$R$11+$P$11,D1211*$R$11+$P$11)),2)</f>
        <v>299.57</v>
      </c>
      <c r="K1211" s="176" t="n">
        <f aca="false">TRUNC(IF(A1211&lt;$A$427,$D$427*$R$12+$P$12,IF(A1211&gt;$A$782,$D$782*$R$12+$P$12,D1211*$R$12+$P$12)),2)</f>
        <v>217.82</v>
      </c>
      <c r="L1211" s="179" t="n">
        <v>1301</v>
      </c>
      <c r="M1211" s="180" t="n">
        <f aca="false">A1211</f>
        <v>1035</v>
      </c>
      <c r="N1211" s="181" t="n">
        <v>1301</v>
      </c>
      <c r="O1211" s="182" t="n">
        <f aca="false">A1211</f>
        <v>1035</v>
      </c>
      <c r="U1211" s="171"/>
    </row>
    <row r="1212" customFormat="false" ht="10.5" hidden="false" customHeight="false" outlineLevel="0" collapsed="false">
      <c r="A1212" s="156" t="n">
        <v>1035</v>
      </c>
      <c r="B1212" s="157" t="n">
        <v>1302</v>
      </c>
      <c r="C1212" s="158" t="n">
        <f aca="false">ROUND($P$1*A1212,2)</f>
        <v>61140.97</v>
      </c>
      <c r="D1212" s="159" t="n">
        <f aca="false">TRUNC(C1212/12,2)</f>
        <v>5095.08</v>
      </c>
      <c r="E1212" s="160" t="n">
        <f aca="false">TRUNC(D1212*$P$3,2)</f>
        <v>565.55</v>
      </c>
      <c r="F1212" s="161" t="n">
        <f aca="false">TRUNC(IF(A1212&lt;=$A$270,$D$270*$P$5,D1212*$P$5),2)</f>
        <v>152.85</v>
      </c>
      <c r="G1212" s="162" t="n">
        <f aca="false">TRUNC(IF(A1212&lt;=$A$270,$D$270*$P$6,D1212*$P$6),2)</f>
        <v>50.95</v>
      </c>
      <c r="H1212" s="161" t="n">
        <f aca="false">TRUNC($P$9,2)</f>
        <v>2.29</v>
      </c>
      <c r="I1212" s="161" t="n">
        <f aca="false">TRUNC(IF(A1212&lt;$A$427,$D$427*$R$10+$P$10,IF(A1212&gt;$A$782,$D$782*$R$10+$P$10,D1212*$R$10+$P$10)),2)</f>
        <v>117.29</v>
      </c>
      <c r="J1212" s="158" t="n">
        <f aca="false">TRUNC(IF(A1212&lt;$A$427,($D$427*$R$11)+$P$11,IF(A1212&gt;$A$782,$D$782*$R$11+$P$11,D1212*$R$11+$P$11)),2)</f>
        <v>299.57</v>
      </c>
      <c r="K1212" s="160" t="n">
        <f aca="false">TRUNC(IF(A1212&lt;$A$427,$D$427*$R$12+$P$12,IF(A1212&gt;$A$782,$D$782*$R$12+$P$12,D1212*$R$12+$P$12)),2)</f>
        <v>217.82</v>
      </c>
      <c r="L1212" s="163" t="n">
        <v>1302</v>
      </c>
      <c r="M1212" s="164" t="n">
        <f aca="false">A1212</f>
        <v>1035</v>
      </c>
      <c r="N1212" s="165" t="n">
        <v>1302</v>
      </c>
      <c r="O1212" s="166" t="n">
        <f aca="false">A1212</f>
        <v>1035</v>
      </c>
      <c r="U1212" s="171"/>
    </row>
    <row r="1213" customFormat="false" ht="10.5" hidden="false" customHeight="false" outlineLevel="0" collapsed="false">
      <c r="A1213" s="172" t="n">
        <v>1036</v>
      </c>
      <c r="B1213" s="173" t="n">
        <v>1303</v>
      </c>
      <c r="C1213" s="174" t="n">
        <f aca="false">ROUND($P$1*A1213,2)</f>
        <v>61200.04</v>
      </c>
      <c r="D1213" s="175" t="n">
        <f aca="false">TRUNC(C1213/12,2)</f>
        <v>5100</v>
      </c>
      <c r="E1213" s="176" t="n">
        <f aca="false">TRUNC(D1213*$P$3,2)</f>
        <v>566.1</v>
      </c>
      <c r="F1213" s="177" t="n">
        <f aca="false">TRUNC(IF(A1213&lt;=$A$270,$D$270*$P$5,D1213*$P$5),2)</f>
        <v>153</v>
      </c>
      <c r="G1213" s="178" t="n">
        <f aca="false">TRUNC(IF(A1213&lt;=$A$270,$D$270*$P$6,D1213*$P$6),2)</f>
        <v>51</v>
      </c>
      <c r="H1213" s="177" t="n">
        <f aca="false">TRUNC($P$9,2)</f>
        <v>2.29</v>
      </c>
      <c r="I1213" s="177" t="n">
        <f aca="false">TRUNC(IF(A1213&lt;$A$427,$D$427*$R$10+$P$10,IF(A1213&gt;$A$782,$D$782*$R$10+$P$10,D1213*$R$10+$P$10)),2)</f>
        <v>117.29</v>
      </c>
      <c r="J1213" s="174" t="n">
        <f aca="false">TRUNC(IF(A1213&lt;$A$427,($D$427*$R$11)+$P$11,IF(A1213&gt;$A$782,$D$782*$R$11+$P$11,D1213*$R$11+$P$11)),2)</f>
        <v>299.57</v>
      </c>
      <c r="K1213" s="176" t="n">
        <f aca="false">TRUNC(IF(A1213&lt;$A$427,$D$427*$R$12+$P$12,IF(A1213&gt;$A$782,$D$782*$R$12+$P$12,D1213*$R$12+$P$12)),2)</f>
        <v>217.82</v>
      </c>
      <c r="L1213" s="179" t="n">
        <v>1303</v>
      </c>
      <c r="M1213" s="180" t="n">
        <f aca="false">A1213</f>
        <v>1036</v>
      </c>
      <c r="N1213" s="181" t="n">
        <v>1303</v>
      </c>
      <c r="O1213" s="182" t="n">
        <f aca="false">A1213</f>
        <v>1036</v>
      </c>
      <c r="U1213" s="171"/>
    </row>
    <row r="1214" customFormat="false" ht="10.5" hidden="false" customHeight="false" outlineLevel="0" collapsed="false">
      <c r="A1214" s="156" t="n">
        <v>1037</v>
      </c>
      <c r="B1214" s="157" t="n">
        <v>1304</v>
      </c>
      <c r="C1214" s="158" t="n">
        <f aca="false">ROUND($P$1*A1214,2)</f>
        <v>61259.12</v>
      </c>
      <c r="D1214" s="159" t="n">
        <f aca="false">TRUNC(C1214/12,2)</f>
        <v>5104.92</v>
      </c>
      <c r="E1214" s="160" t="n">
        <f aca="false">TRUNC(D1214*$P$3,2)</f>
        <v>566.64</v>
      </c>
      <c r="F1214" s="161" t="n">
        <f aca="false">TRUNC(IF(A1214&lt;=$A$270,$D$270*$P$5,D1214*$P$5),2)</f>
        <v>153.14</v>
      </c>
      <c r="G1214" s="162" t="n">
        <f aca="false">TRUNC(IF(A1214&lt;=$A$270,$D$270*$P$6,D1214*$P$6),2)</f>
        <v>51.04</v>
      </c>
      <c r="H1214" s="161" t="n">
        <f aca="false">TRUNC($P$9,2)</f>
        <v>2.29</v>
      </c>
      <c r="I1214" s="161" t="n">
        <f aca="false">TRUNC(IF(A1214&lt;$A$427,$D$427*$R$10+$P$10,IF(A1214&gt;$A$782,$D$782*$R$10+$P$10,D1214*$R$10+$P$10)),2)</f>
        <v>117.29</v>
      </c>
      <c r="J1214" s="158" t="n">
        <f aca="false">TRUNC(IF(A1214&lt;$A$427,($D$427*$R$11)+$P$11,IF(A1214&gt;$A$782,$D$782*$R$11+$P$11,D1214*$R$11+$P$11)),2)</f>
        <v>299.57</v>
      </c>
      <c r="K1214" s="160" t="n">
        <f aca="false">TRUNC(IF(A1214&lt;$A$427,$D$427*$R$12+$P$12,IF(A1214&gt;$A$782,$D$782*$R$12+$P$12,D1214*$R$12+$P$12)),2)</f>
        <v>217.82</v>
      </c>
      <c r="L1214" s="163" t="n">
        <v>1304</v>
      </c>
      <c r="M1214" s="164" t="n">
        <f aca="false">A1214</f>
        <v>1037</v>
      </c>
      <c r="N1214" s="165" t="n">
        <v>1304</v>
      </c>
      <c r="O1214" s="166" t="n">
        <f aca="false">A1214</f>
        <v>1037</v>
      </c>
      <c r="U1214" s="171"/>
    </row>
    <row r="1215" customFormat="false" ht="10.5" hidden="false" customHeight="false" outlineLevel="0" collapsed="false">
      <c r="A1215" s="172" t="n">
        <v>1038</v>
      </c>
      <c r="B1215" s="173" t="n">
        <v>1305</v>
      </c>
      <c r="C1215" s="174" t="n">
        <f aca="false">ROUND($P$1*A1215,2)</f>
        <v>61318.19</v>
      </c>
      <c r="D1215" s="175" t="n">
        <f aca="false">TRUNC(C1215/12,2)</f>
        <v>5109.84</v>
      </c>
      <c r="E1215" s="176" t="n">
        <f aca="false">TRUNC(D1215*$P$3,2)</f>
        <v>567.19</v>
      </c>
      <c r="F1215" s="177" t="n">
        <f aca="false">TRUNC(IF(A1215&lt;=$A$270,$D$270*$P$5,D1215*$P$5),2)</f>
        <v>153.29</v>
      </c>
      <c r="G1215" s="178" t="n">
        <f aca="false">TRUNC(IF(A1215&lt;=$A$270,$D$270*$P$6,D1215*$P$6),2)</f>
        <v>51.09</v>
      </c>
      <c r="H1215" s="177" t="n">
        <f aca="false">TRUNC($P$9,2)</f>
        <v>2.29</v>
      </c>
      <c r="I1215" s="177" t="n">
        <f aca="false">TRUNC(IF(A1215&lt;$A$427,$D$427*$R$10+$P$10,IF(A1215&gt;$A$782,$D$782*$R$10+$P$10,D1215*$R$10+$P$10)),2)</f>
        <v>117.29</v>
      </c>
      <c r="J1215" s="174" t="n">
        <f aca="false">TRUNC(IF(A1215&lt;$A$427,($D$427*$R$11)+$P$11,IF(A1215&gt;$A$782,$D$782*$R$11+$P$11,D1215*$R$11+$P$11)),2)</f>
        <v>299.57</v>
      </c>
      <c r="K1215" s="176" t="n">
        <f aca="false">TRUNC(IF(A1215&lt;$A$427,$D$427*$R$12+$P$12,IF(A1215&gt;$A$782,$D$782*$R$12+$P$12,D1215*$R$12+$P$12)),2)</f>
        <v>217.82</v>
      </c>
      <c r="L1215" s="179" t="n">
        <v>1305</v>
      </c>
      <c r="M1215" s="180" t="n">
        <f aca="false">A1215</f>
        <v>1038</v>
      </c>
      <c r="N1215" s="181" t="n">
        <v>1305</v>
      </c>
      <c r="O1215" s="182" t="n">
        <f aca="false">A1215</f>
        <v>1038</v>
      </c>
      <c r="U1215" s="171"/>
    </row>
    <row r="1216" customFormat="false" ht="10.5" hidden="false" customHeight="false" outlineLevel="0" collapsed="false">
      <c r="A1216" s="156" t="n">
        <v>1038</v>
      </c>
      <c r="B1216" s="157" t="n">
        <v>1306</v>
      </c>
      <c r="C1216" s="158" t="n">
        <f aca="false">ROUND($P$1*A1216,2)</f>
        <v>61318.19</v>
      </c>
      <c r="D1216" s="159" t="n">
        <f aca="false">TRUNC(C1216/12,2)</f>
        <v>5109.84</v>
      </c>
      <c r="E1216" s="160" t="n">
        <f aca="false">TRUNC(D1216*$P$3,2)</f>
        <v>567.19</v>
      </c>
      <c r="F1216" s="161" t="n">
        <f aca="false">TRUNC(IF(A1216&lt;=$A$270,$D$270*$P$5,D1216*$P$5),2)</f>
        <v>153.29</v>
      </c>
      <c r="G1216" s="162" t="n">
        <f aca="false">TRUNC(IF(A1216&lt;=$A$270,$D$270*$P$6,D1216*$P$6),2)</f>
        <v>51.09</v>
      </c>
      <c r="H1216" s="161" t="n">
        <f aca="false">TRUNC($P$9,2)</f>
        <v>2.29</v>
      </c>
      <c r="I1216" s="161" t="n">
        <f aca="false">TRUNC(IF(A1216&lt;$A$427,$D$427*$R$10+$P$10,IF(A1216&gt;$A$782,$D$782*$R$10+$P$10,D1216*$R$10+$P$10)),2)</f>
        <v>117.29</v>
      </c>
      <c r="J1216" s="158" t="n">
        <f aca="false">TRUNC(IF(A1216&lt;$A$427,($D$427*$R$11)+$P$11,IF(A1216&gt;$A$782,$D$782*$R$11+$P$11,D1216*$R$11+$P$11)),2)</f>
        <v>299.57</v>
      </c>
      <c r="K1216" s="160" t="n">
        <f aca="false">TRUNC(IF(A1216&lt;$A$427,$D$427*$R$12+$P$12,IF(A1216&gt;$A$782,$D$782*$R$12+$P$12,D1216*$R$12+$P$12)),2)</f>
        <v>217.82</v>
      </c>
      <c r="L1216" s="163" t="n">
        <v>1306</v>
      </c>
      <c r="M1216" s="164" t="n">
        <f aca="false">A1216</f>
        <v>1038</v>
      </c>
      <c r="N1216" s="165" t="n">
        <v>1306</v>
      </c>
      <c r="O1216" s="166" t="n">
        <f aca="false">A1216</f>
        <v>1038</v>
      </c>
      <c r="U1216" s="171"/>
    </row>
    <row r="1217" customFormat="false" ht="10.5" hidden="false" customHeight="false" outlineLevel="0" collapsed="false">
      <c r="A1217" s="172" t="n">
        <v>1039</v>
      </c>
      <c r="B1217" s="173" t="n">
        <v>1307</v>
      </c>
      <c r="C1217" s="174" t="n">
        <f aca="false">ROUND($P$1*A1217,2)</f>
        <v>61377.26</v>
      </c>
      <c r="D1217" s="175" t="n">
        <f aca="false">TRUNC(C1217/12,2)</f>
        <v>5114.77</v>
      </c>
      <c r="E1217" s="176" t="n">
        <f aca="false">TRUNC(D1217*$P$3,2)</f>
        <v>567.73</v>
      </c>
      <c r="F1217" s="177" t="n">
        <f aca="false">TRUNC(IF(A1217&lt;=$A$270,$D$270*$P$5,D1217*$P$5),2)</f>
        <v>153.44</v>
      </c>
      <c r="G1217" s="178" t="n">
        <f aca="false">TRUNC(IF(A1217&lt;=$A$270,$D$270*$P$6,D1217*$P$6),2)</f>
        <v>51.14</v>
      </c>
      <c r="H1217" s="177" t="n">
        <f aca="false">TRUNC($P$9,2)</f>
        <v>2.29</v>
      </c>
      <c r="I1217" s="177" t="n">
        <f aca="false">TRUNC(IF(A1217&lt;$A$427,$D$427*$R$10+$P$10,IF(A1217&gt;$A$782,$D$782*$R$10+$P$10,D1217*$R$10+$P$10)),2)</f>
        <v>117.29</v>
      </c>
      <c r="J1217" s="174" t="n">
        <f aca="false">TRUNC(IF(A1217&lt;$A$427,($D$427*$R$11)+$P$11,IF(A1217&gt;$A$782,$D$782*$R$11+$P$11,D1217*$R$11+$P$11)),2)</f>
        <v>299.57</v>
      </c>
      <c r="K1217" s="176" t="n">
        <f aca="false">TRUNC(IF(A1217&lt;$A$427,$D$427*$R$12+$P$12,IF(A1217&gt;$A$782,$D$782*$R$12+$P$12,D1217*$R$12+$P$12)),2)</f>
        <v>217.82</v>
      </c>
      <c r="L1217" s="179" t="n">
        <v>1307</v>
      </c>
      <c r="M1217" s="180" t="n">
        <f aca="false">A1217</f>
        <v>1039</v>
      </c>
      <c r="N1217" s="181" t="n">
        <v>1307</v>
      </c>
      <c r="O1217" s="182" t="n">
        <f aca="false">A1217</f>
        <v>1039</v>
      </c>
      <c r="U1217" s="171"/>
    </row>
    <row r="1218" customFormat="false" ht="10.5" hidden="false" customHeight="false" outlineLevel="0" collapsed="false">
      <c r="A1218" s="156" t="n">
        <v>1039</v>
      </c>
      <c r="B1218" s="157" t="n">
        <v>1308</v>
      </c>
      <c r="C1218" s="158" t="n">
        <f aca="false">ROUND($P$1*A1218,2)</f>
        <v>61377.26</v>
      </c>
      <c r="D1218" s="159" t="n">
        <f aca="false">TRUNC(C1218/12,2)</f>
        <v>5114.77</v>
      </c>
      <c r="E1218" s="160" t="n">
        <f aca="false">TRUNC(D1218*$P$3,2)</f>
        <v>567.73</v>
      </c>
      <c r="F1218" s="161" t="n">
        <f aca="false">TRUNC(IF(A1218&lt;=$A$270,$D$270*$P$5,D1218*$P$5),2)</f>
        <v>153.44</v>
      </c>
      <c r="G1218" s="162" t="n">
        <f aca="false">TRUNC(IF(A1218&lt;=$A$270,$D$270*$P$6,D1218*$P$6),2)</f>
        <v>51.14</v>
      </c>
      <c r="H1218" s="161" t="n">
        <f aca="false">TRUNC($P$9,2)</f>
        <v>2.29</v>
      </c>
      <c r="I1218" s="161" t="n">
        <f aca="false">TRUNC(IF(A1218&lt;$A$427,$D$427*$R$10+$P$10,IF(A1218&gt;$A$782,$D$782*$R$10+$P$10,D1218*$R$10+$P$10)),2)</f>
        <v>117.29</v>
      </c>
      <c r="J1218" s="158" t="n">
        <f aca="false">TRUNC(IF(A1218&lt;$A$427,($D$427*$R$11)+$P$11,IF(A1218&gt;$A$782,$D$782*$R$11+$P$11,D1218*$R$11+$P$11)),2)</f>
        <v>299.57</v>
      </c>
      <c r="K1218" s="160" t="n">
        <f aca="false">TRUNC(IF(A1218&lt;$A$427,$D$427*$R$12+$P$12,IF(A1218&gt;$A$782,$D$782*$R$12+$P$12,D1218*$R$12+$P$12)),2)</f>
        <v>217.82</v>
      </c>
      <c r="L1218" s="163" t="n">
        <v>1308</v>
      </c>
      <c r="M1218" s="164" t="n">
        <f aca="false">A1218</f>
        <v>1039</v>
      </c>
      <c r="N1218" s="165" t="n">
        <v>1308</v>
      </c>
      <c r="O1218" s="166" t="n">
        <f aca="false">A1218</f>
        <v>1039</v>
      </c>
      <c r="U1218" s="171"/>
    </row>
    <row r="1219" customFormat="false" ht="10.5" hidden="false" customHeight="false" outlineLevel="0" collapsed="false">
      <c r="A1219" s="172" t="n">
        <v>1040</v>
      </c>
      <c r="B1219" s="173" t="n">
        <v>1309</v>
      </c>
      <c r="C1219" s="174" t="n">
        <f aca="false">ROUND($P$1*A1219,2)</f>
        <v>61436.34</v>
      </c>
      <c r="D1219" s="175" t="n">
        <f aca="false">TRUNC(C1219/12,2)</f>
        <v>5119.69</v>
      </c>
      <c r="E1219" s="176" t="n">
        <f aca="false">TRUNC(D1219*$P$3,2)</f>
        <v>568.28</v>
      </c>
      <c r="F1219" s="177" t="n">
        <f aca="false">TRUNC(IF(A1219&lt;=$A$270,$D$270*$P$5,D1219*$P$5),2)</f>
        <v>153.59</v>
      </c>
      <c r="G1219" s="178" t="n">
        <f aca="false">TRUNC(IF(A1219&lt;=$A$270,$D$270*$P$6,D1219*$P$6),2)</f>
        <v>51.19</v>
      </c>
      <c r="H1219" s="177" t="n">
        <f aca="false">TRUNC($P$9,2)</f>
        <v>2.29</v>
      </c>
      <c r="I1219" s="177" t="n">
        <f aca="false">TRUNC(IF(A1219&lt;$A$427,$D$427*$R$10+$P$10,IF(A1219&gt;$A$782,$D$782*$R$10+$P$10,D1219*$R$10+$P$10)),2)</f>
        <v>117.29</v>
      </c>
      <c r="J1219" s="174" t="n">
        <f aca="false">TRUNC(IF(A1219&lt;$A$427,($D$427*$R$11)+$P$11,IF(A1219&gt;$A$782,$D$782*$R$11+$P$11,D1219*$R$11+$P$11)),2)</f>
        <v>299.57</v>
      </c>
      <c r="K1219" s="176" t="n">
        <f aca="false">TRUNC(IF(A1219&lt;$A$427,$D$427*$R$12+$P$12,IF(A1219&gt;$A$782,$D$782*$R$12+$P$12,D1219*$R$12+$P$12)),2)</f>
        <v>217.82</v>
      </c>
      <c r="L1219" s="179" t="n">
        <v>1309</v>
      </c>
      <c r="M1219" s="180" t="n">
        <f aca="false">A1219</f>
        <v>1040</v>
      </c>
      <c r="N1219" s="181" t="n">
        <v>1309</v>
      </c>
      <c r="O1219" s="182" t="n">
        <f aca="false">A1219</f>
        <v>1040</v>
      </c>
      <c r="U1219" s="171"/>
    </row>
    <row r="1220" customFormat="false" ht="10.5" hidden="false" customHeight="false" outlineLevel="0" collapsed="false">
      <c r="A1220" s="156" t="n">
        <v>1041</v>
      </c>
      <c r="B1220" s="157" t="n">
        <v>1310</v>
      </c>
      <c r="C1220" s="158" t="n">
        <f aca="false">ROUND($P$1*A1220,2)</f>
        <v>61495.41</v>
      </c>
      <c r="D1220" s="159" t="n">
        <f aca="false">TRUNC(C1220/12,2)</f>
        <v>5124.61</v>
      </c>
      <c r="E1220" s="160" t="n">
        <f aca="false">TRUNC(D1220*$P$3,2)</f>
        <v>568.83</v>
      </c>
      <c r="F1220" s="161" t="n">
        <f aca="false">TRUNC(IF(A1220&lt;=$A$270,$D$270*$P$5,D1220*$P$5),2)</f>
        <v>153.73</v>
      </c>
      <c r="G1220" s="162" t="n">
        <f aca="false">TRUNC(IF(A1220&lt;=$A$270,$D$270*$P$6,D1220*$P$6),2)</f>
        <v>51.24</v>
      </c>
      <c r="H1220" s="161" t="n">
        <f aca="false">TRUNC($P$9,2)</f>
        <v>2.29</v>
      </c>
      <c r="I1220" s="161" t="n">
        <f aca="false">TRUNC(IF(A1220&lt;$A$427,$D$427*$R$10+$P$10,IF(A1220&gt;$A$782,$D$782*$R$10+$P$10,D1220*$R$10+$P$10)),2)</f>
        <v>117.29</v>
      </c>
      <c r="J1220" s="158" t="n">
        <f aca="false">TRUNC(IF(A1220&lt;$A$427,($D$427*$R$11)+$P$11,IF(A1220&gt;$A$782,$D$782*$R$11+$P$11,D1220*$R$11+$P$11)),2)</f>
        <v>299.57</v>
      </c>
      <c r="K1220" s="160" t="n">
        <f aca="false">TRUNC(IF(A1220&lt;$A$427,$D$427*$R$12+$P$12,IF(A1220&gt;$A$782,$D$782*$R$12+$P$12,D1220*$R$12+$P$12)),2)</f>
        <v>217.82</v>
      </c>
      <c r="L1220" s="163" t="n">
        <v>1310</v>
      </c>
      <c r="M1220" s="164" t="n">
        <f aca="false">A1220</f>
        <v>1041</v>
      </c>
      <c r="N1220" s="165" t="n">
        <v>1310</v>
      </c>
      <c r="O1220" s="166" t="n">
        <f aca="false">A1220</f>
        <v>1041</v>
      </c>
      <c r="U1220" s="171"/>
    </row>
    <row r="1221" customFormat="false" ht="10.5" hidden="false" customHeight="false" outlineLevel="0" collapsed="false">
      <c r="A1221" s="172" t="n">
        <v>1042</v>
      </c>
      <c r="B1221" s="173" t="n">
        <v>1311</v>
      </c>
      <c r="C1221" s="174" t="n">
        <f aca="false">ROUND($P$1*A1221,2)</f>
        <v>61554.48</v>
      </c>
      <c r="D1221" s="175" t="n">
        <f aca="false">TRUNC(C1221/12,2)</f>
        <v>5129.54</v>
      </c>
      <c r="E1221" s="176" t="n">
        <f aca="false">TRUNC(D1221*$P$3,2)</f>
        <v>569.37</v>
      </c>
      <c r="F1221" s="177" t="n">
        <f aca="false">TRUNC(IF(A1221&lt;=$A$270,$D$270*$P$5,D1221*$P$5),2)</f>
        <v>153.88</v>
      </c>
      <c r="G1221" s="178" t="n">
        <f aca="false">TRUNC(IF(A1221&lt;=$A$270,$D$270*$P$6,D1221*$P$6),2)</f>
        <v>51.29</v>
      </c>
      <c r="H1221" s="177" t="n">
        <f aca="false">TRUNC($P$9,2)</f>
        <v>2.29</v>
      </c>
      <c r="I1221" s="177" t="n">
        <f aca="false">TRUNC(IF(A1221&lt;$A$427,$D$427*$R$10+$P$10,IF(A1221&gt;$A$782,$D$782*$R$10+$P$10,D1221*$R$10+$P$10)),2)</f>
        <v>117.29</v>
      </c>
      <c r="J1221" s="174" t="n">
        <f aca="false">TRUNC(IF(A1221&lt;$A$427,($D$427*$R$11)+$P$11,IF(A1221&gt;$A$782,$D$782*$R$11+$P$11,D1221*$R$11+$P$11)),2)</f>
        <v>299.57</v>
      </c>
      <c r="K1221" s="176" t="n">
        <f aca="false">TRUNC(IF(A1221&lt;$A$427,$D$427*$R$12+$P$12,IF(A1221&gt;$A$782,$D$782*$R$12+$P$12,D1221*$R$12+$P$12)),2)</f>
        <v>217.82</v>
      </c>
      <c r="L1221" s="179" t="n">
        <v>1311</v>
      </c>
      <c r="M1221" s="180" t="n">
        <f aca="false">A1221</f>
        <v>1042</v>
      </c>
      <c r="N1221" s="181" t="n">
        <v>1311</v>
      </c>
      <c r="O1221" s="182" t="n">
        <f aca="false">A1221</f>
        <v>1042</v>
      </c>
      <c r="U1221" s="171"/>
    </row>
    <row r="1222" customFormat="false" ht="10.5" hidden="false" customHeight="false" outlineLevel="0" collapsed="false">
      <c r="A1222" s="156" t="n">
        <v>1043</v>
      </c>
      <c r="B1222" s="157" t="n">
        <v>1312</v>
      </c>
      <c r="C1222" s="158" t="n">
        <f aca="false">ROUND($P$1*A1222,2)</f>
        <v>61613.56</v>
      </c>
      <c r="D1222" s="159" t="n">
        <f aca="false">TRUNC(C1222/12,2)</f>
        <v>5134.46</v>
      </c>
      <c r="E1222" s="160" t="n">
        <f aca="false">TRUNC(D1222*$P$3,2)</f>
        <v>569.92</v>
      </c>
      <c r="F1222" s="161" t="n">
        <f aca="false">TRUNC(IF(A1222&lt;=$A$270,$D$270*$P$5,D1222*$P$5),2)</f>
        <v>154.03</v>
      </c>
      <c r="G1222" s="162" t="n">
        <f aca="false">TRUNC(IF(A1222&lt;=$A$270,$D$270*$P$6,D1222*$P$6),2)</f>
        <v>51.34</v>
      </c>
      <c r="H1222" s="161" t="n">
        <f aca="false">TRUNC($P$9,2)</f>
        <v>2.29</v>
      </c>
      <c r="I1222" s="161" t="n">
        <f aca="false">TRUNC(IF(A1222&lt;$A$427,$D$427*$R$10+$P$10,IF(A1222&gt;$A$782,$D$782*$R$10+$P$10,D1222*$R$10+$P$10)),2)</f>
        <v>117.29</v>
      </c>
      <c r="J1222" s="158" t="n">
        <f aca="false">TRUNC(IF(A1222&lt;$A$427,($D$427*$R$11)+$P$11,IF(A1222&gt;$A$782,$D$782*$R$11+$P$11,D1222*$R$11+$P$11)),2)</f>
        <v>299.57</v>
      </c>
      <c r="K1222" s="160" t="n">
        <f aca="false">TRUNC(IF(A1222&lt;$A$427,$D$427*$R$12+$P$12,IF(A1222&gt;$A$782,$D$782*$R$12+$P$12,D1222*$R$12+$P$12)),2)</f>
        <v>217.82</v>
      </c>
      <c r="L1222" s="163" t="n">
        <v>1312</v>
      </c>
      <c r="M1222" s="164" t="n">
        <f aca="false">A1222</f>
        <v>1043</v>
      </c>
      <c r="N1222" s="165" t="n">
        <v>1312</v>
      </c>
      <c r="O1222" s="166" t="n">
        <f aca="false">A1222</f>
        <v>1043</v>
      </c>
      <c r="U1222" s="171"/>
    </row>
    <row r="1223" customFormat="false" ht="10.5" hidden="false" customHeight="false" outlineLevel="0" collapsed="false">
      <c r="A1223" s="172" t="n">
        <v>1043</v>
      </c>
      <c r="B1223" s="173" t="n">
        <v>1313</v>
      </c>
      <c r="C1223" s="174" t="n">
        <f aca="false">ROUND($P$1*A1223,2)</f>
        <v>61613.56</v>
      </c>
      <c r="D1223" s="175" t="n">
        <f aca="false">TRUNC(C1223/12,2)</f>
        <v>5134.46</v>
      </c>
      <c r="E1223" s="176" t="n">
        <f aca="false">TRUNC(D1223*$P$3,2)</f>
        <v>569.92</v>
      </c>
      <c r="F1223" s="177" t="n">
        <f aca="false">TRUNC(IF(A1223&lt;=$A$270,$D$270*$P$5,D1223*$P$5),2)</f>
        <v>154.03</v>
      </c>
      <c r="G1223" s="178" t="n">
        <f aca="false">TRUNC(IF(A1223&lt;=$A$270,$D$270*$P$6,D1223*$P$6),2)</f>
        <v>51.34</v>
      </c>
      <c r="H1223" s="177" t="n">
        <f aca="false">TRUNC($P$9,2)</f>
        <v>2.29</v>
      </c>
      <c r="I1223" s="177" t="n">
        <f aca="false">TRUNC(IF(A1223&lt;$A$427,$D$427*$R$10+$P$10,IF(A1223&gt;$A$782,$D$782*$R$10+$P$10,D1223*$R$10+$P$10)),2)</f>
        <v>117.29</v>
      </c>
      <c r="J1223" s="174" t="n">
        <f aca="false">TRUNC(IF(A1223&lt;$A$427,($D$427*$R$11)+$P$11,IF(A1223&gt;$A$782,$D$782*$R$11+$P$11,D1223*$R$11+$P$11)),2)</f>
        <v>299.57</v>
      </c>
      <c r="K1223" s="176" t="n">
        <f aca="false">TRUNC(IF(A1223&lt;$A$427,$D$427*$R$12+$P$12,IF(A1223&gt;$A$782,$D$782*$R$12+$P$12,D1223*$R$12+$P$12)),2)</f>
        <v>217.82</v>
      </c>
      <c r="L1223" s="179" t="n">
        <v>1313</v>
      </c>
      <c r="M1223" s="164" t="n">
        <f aca="false">A1223</f>
        <v>1043</v>
      </c>
      <c r="N1223" s="181" t="n">
        <v>1313</v>
      </c>
      <c r="O1223" s="182" t="n">
        <f aca="false">A1223</f>
        <v>1043</v>
      </c>
      <c r="U1223" s="171"/>
    </row>
    <row r="1224" customFormat="false" ht="10.5" hidden="false" customHeight="false" outlineLevel="0" collapsed="false">
      <c r="A1224" s="156" t="n">
        <v>1044</v>
      </c>
      <c r="B1224" s="157" t="n">
        <v>1314</v>
      </c>
      <c r="C1224" s="158" t="n">
        <f aca="false">ROUND($P$1*A1224,2)</f>
        <v>61672.63</v>
      </c>
      <c r="D1224" s="159" t="n">
        <f aca="false">TRUNC(C1224/12,2)</f>
        <v>5139.38</v>
      </c>
      <c r="E1224" s="160" t="n">
        <f aca="false">TRUNC(D1224*$P$3,2)</f>
        <v>570.47</v>
      </c>
      <c r="F1224" s="161" t="n">
        <f aca="false">TRUNC(IF(A1224&lt;=$A$270,$D$270*$P$5,D1224*$P$5),2)</f>
        <v>154.18</v>
      </c>
      <c r="G1224" s="162" t="n">
        <f aca="false">TRUNC(IF(A1224&lt;=$A$270,$D$270*$P$6,D1224*$P$6),2)</f>
        <v>51.39</v>
      </c>
      <c r="H1224" s="161" t="n">
        <f aca="false">TRUNC($P$9,2)</f>
        <v>2.29</v>
      </c>
      <c r="I1224" s="161" t="n">
        <f aca="false">TRUNC(IF(A1224&lt;$A$427,$D$427*$R$10+$P$10,IF(A1224&gt;$A$782,$D$782*$R$10+$P$10,D1224*$R$10+$P$10)),2)</f>
        <v>117.29</v>
      </c>
      <c r="J1224" s="158" t="n">
        <f aca="false">TRUNC(IF(A1224&lt;$A$427,($D$427*$R$11)+$P$11,IF(A1224&gt;$A$782,$D$782*$R$11+$P$11,D1224*$R$11+$P$11)),2)</f>
        <v>299.57</v>
      </c>
      <c r="K1224" s="160" t="n">
        <f aca="false">TRUNC(IF(A1224&lt;$A$427,$D$427*$R$12+$P$12,IF(A1224&gt;$A$782,$D$782*$R$12+$P$12,D1224*$R$12+$P$12)),2)</f>
        <v>217.82</v>
      </c>
      <c r="L1224" s="163" t="n">
        <v>1314</v>
      </c>
      <c r="M1224" s="180" t="n">
        <f aca="false">A1224</f>
        <v>1044</v>
      </c>
      <c r="N1224" s="165" t="n">
        <v>1314</v>
      </c>
      <c r="O1224" s="166" t="n">
        <f aca="false">A1224</f>
        <v>1044</v>
      </c>
      <c r="U1224" s="171"/>
    </row>
    <row r="1225" customFormat="false" ht="10.5" hidden="false" customHeight="false" outlineLevel="0" collapsed="false">
      <c r="A1225" s="172" t="n">
        <v>1045</v>
      </c>
      <c r="B1225" s="173" t="n">
        <v>1315</v>
      </c>
      <c r="C1225" s="174" t="n">
        <f aca="false">ROUND($P$1*A1225,2)</f>
        <v>61731.7</v>
      </c>
      <c r="D1225" s="175" t="n">
        <f aca="false">TRUNC(C1225/12,2)</f>
        <v>5144.3</v>
      </c>
      <c r="E1225" s="176" t="n">
        <f aca="false">TRUNC(D1225*$P$3,2)</f>
        <v>571.01</v>
      </c>
      <c r="F1225" s="177" t="n">
        <f aca="false">TRUNC(IF(A1225&lt;=$A$270,$D$270*$P$5,D1225*$P$5),2)</f>
        <v>154.32</v>
      </c>
      <c r="G1225" s="178" t="n">
        <f aca="false">TRUNC(IF(A1225&lt;=$A$270,$D$270*$P$6,D1225*$P$6),2)</f>
        <v>51.44</v>
      </c>
      <c r="H1225" s="177" t="n">
        <f aca="false">TRUNC($P$9,2)</f>
        <v>2.29</v>
      </c>
      <c r="I1225" s="177" t="n">
        <f aca="false">TRUNC(IF(A1225&lt;$A$427,$D$427*$R$10+$P$10,IF(A1225&gt;$A$782,$D$782*$R$10+$P$10,D1225*$R$10+$P$10)),2)</f>
        <v>117.29</v>
      </c>
      <c r="J1225" s="174" t="n">
        <f aca="false">TRUNC(IF(A1225&lt;$A$427,($D$427*$R$11)+$P$11,IF(A1225&gt;$A$782,$D$782*$R$11+$P$11,D1225*$R$11+$P$11)),2)</f>
        <v>299.57</v>
      </c>
      <c r="K1225" s="176" t="n">
        <f aca="false">TRUNC(IF(A1225&lt;$A$427,$D$427*$R$12+$P$12,IF(A1225&gt;$A$782,$D$782*$R$12+$P$12,D1225*$R$12+$P$12)),2)</f>
        <v>217.82</v>
      </c>
      <c r="L1225" s="179" t="n">
        <v>1315</v>
      </c>
      <c r="M1225" s="164" t="n">
        <f aca="false">A1225</f>
        <v>1045</v>
      </c>
      <c r="N1225" s="181" t="n">
        <v>1315</v>
      </c>
      <c r="O1225" s="182" t="n">
        <f aca="false">A1225</f>
        <v>1045</v>
      </c>
      <c r="U1225" s="171"/>
    </row>
    <row r="1226" customFormat="false" ht="10.5" hidden="false" customHeight="false" outlineLevel="0" collapsed="false">
      <c r="A1226" s="156" t="n">
        <v>1046</v>
      </c>
      <c r="B1226" s="157" t="n">
        <v>1316</v>
      </c>
      <c r="C1226" s="158" t="n">
        <f aca="false">ROUND($P$1*A1226,2)</f>
        <v>61790.78</v>
      </c>
      <c r="D1226" s="159" t="n">
        <f aca="false">TRUNC(C1226/12,2)</f>
        <v>5149.23</v>
      </c>
      <c r="E1226" s="160" t="n">
        <f aca="false">TRUNC(D1226*$P$3,2)</f>
        <v>571.56</v>
      </c>
      <c r="F1226" s="161" t="n">
        <f aca="false">TRUNC(IF(A1226&lt;=$A$270,$D$270*$P$5,D1226*$P$5),2)</f>
        <v>154.47</v>
      </c>
      <c r="G1226" s="162" t="n">
        <f aca="false">TRUNC(IF(A1226&lt;=$A$270,$D$270*$P$6,D1226*$P$6),2)</f>
        <v>51.49</v>
      </c>
      <c r="H1226" s="161" t="n">
        <f aca="false">TRUNC($P$9,2)</f>
        <v>2.29</v>
      </c>
      <c r="I1226" s="161" t="n">
        <f aca="false">TRUNC(IF(A1226&lt;$A$427,$D$427*$R$10+$P$10,IF(A1226&gt;$A$782,$D$782*$R$10+$P$10,D1226*$R$10+$P$10)),2)</f>
        <v>117.29</v>
      </c>
      <c r="J1226" s="158" t="n">
        <f aca="false">TRUNC(IF(A1226&lt;$A$427,($D$427*$R$11)+$P$11,IF(A1226&gt;$A$782,$D$782*$R$11+$P$11,D1226*$R$11+$P$11)),2)</f>
        <v>299.57</v>
      </c>
      <c r="K1226" s="160" t="n">
        <f aca="false">TRUNC(IF(A1226&lt;$A$427,$D$427*$R$12+$P$12,IF(A1226&gt;$A$782,$D$782*$R$12+$P$12,D1226*$R$12+$P$12)),2)</f>
        <v>217.82</v>
      </c>
      <c r="L1226" s="163" t="n">
        <v>1316</v>
      </c>
      <c r="M1226" s="180" t="n">
        <f aca="false">A1226</f>
        <v>1046</v>
      </c>
      <c r="N1226" s="165" t="n">
        <v>1316</v>
      </c>
      <c r="O1226" s="166" t="n">
        <f aca="false">A1226</f>
        <v>1046</v>
      </c>
      <c r="U1226" s="171"/>
    </row>
    <row r="1227" customFormat="false" ht="10.5" hidden="false" customHeight="false" outlineLevel="0" collapsed="false">
      <c r="A1227" s="172" t="n">
        <v>1047</v>
      </c>
      <c r="B1227" s="173" t="n">
        <v>1317</v>
      </c>
      <c r="C1227" s="174" t="n">
        <f aca="false">ROUND($P$1*A1227,2)</f>
        <v>61849.85</v>
      </c>
      <c r="D1227" s="175" t="n">
        <f aca="false">TRUNC(C1227/12,2)</f>
        <v>5154.15</v>
      </c>
      <c r="E1227" s="176" t="n">
        <f aca="false">TRUNC(D1227*$P$3,2)</f>
        <v>572.11</v>
      </c>
      <c r="F1227" s="177" t="n">
        <f aca="false">TRUNC(IF(A1227&lt;=$A$270,$D$270*$P$5,D1227*$P$5),2)</f>
        <v>154.62</v>
      </c>
      <c r="G1227" s="178" t="n">
        <f aca="false">TRUNC(IF(A1227&lt;=$A$270,$D$270*$P$6,D1227*$P$6),2)</f>
        <v>51.54</v>
      </c>
      <c r="H1227" s="177" t="n">
        <f aca="false">TRUNC($P$9,2)</f>
        <v>2.29</v>
      </c>
      <c r="I1227" s="177" t="n">
        <f aca="false">TRUNC(IF(A1227&lt;$A$427,$D$427*$R$10+$P$10,IF(A1227&gt;$A$782,$D$782*$R$10+$P$10,D1227*$R$10+$P$10)),2)</f>
        <v>117.29</v>
      </c>
      <c r="J1227" s="174" t="n">
        <f aca="false">TRUNC(IF(A1227&lt;$A$427,($D$427*$R$11)+$P$11,IF(A1227&gt;$A$782,$D$782*$R$11+$P$11,D1227*$R$11+$P$11)),2)</f>
        <v>299.57</v>
      </c>
      <c r="K1227" s="176" t="n">
        <f aca="false">TRUNC(IF(A1227&lt;$A$427,$D$427*$R$12+$P$12,IF(A1227&gt;$A$782,$D$782*$R$12+$P$12,D1227*$R$12+$P$12)),2)</f>
        <v>217.82</v>
      </c>
      <c r="L1227" s="179" t="n">
        <v>1317</v>
      </c>
      <c r="M1227" s="164" t="n">
        <f aca="false">A1227</f>
        <v>1047</v>
      </c>
      <c r="N1227" s="181" t="n">
        <v>1317</v>
      </c>
      <c r="O1227" s="182" t="n">
        <f aca="false">A1227</f>
        <v>1047</v>
      </c>
      <c r="U1227" s="171"/>
    </row>
    <row r="1228" customFormat="false" ht="10.5" hidden="false" customHeight="false" outlineLevel="0" collapsed="false">
      <c r="A1228" s="156" t="n">
        <v>1047</v>
      </c>
      <c r="B1228" s="157" t="n">
        <v>1318</v>
      </c>
      <c r="C1228" s="158" t="n">
        <f aca="false">ROUND($P$1*A1228,2)</f>
        <v>61849.85</v>
      </c>
      <c r="D1228" s="159" t="n">
        <f aca="false">TRUNC(C1228/12,2)</f>
        <v>5154.15</v>
      </c>
      <c r="E1228" s="160" t="n">
        <f aca="false">TRUNC(D1228*$P$3,2)</f>
        <v>572.11</v>
      </c>
      <c r="F1228" s="161" t="n">
        <f aca="false">TRUNC(IF(A1228&lt;=$A$270,$D$270*$P$5,D1228*$P$5),2)</f>
        <v>154.62</v>
      </c>
      <c r="G1228" s="162" t="n">
        <f aca="false">TRUNC(IF(A1228&lt;=$A$270,$D$270*$P$6,D1228*$P$6),2)</f>
        <v>51.54</v>
      </c>
      <c r="H1228" s="161" t="n">
        <f aca="false">TRUNC($P$9,2)</f>
        <v>2.29</v>
      </c>
      <c r="I1228" s="161" t="n">
        <f aca="false">TRUNC(IF(A1228&lt;$A$427,$D$427*$R$10+$P$10,IF(A1228&gt;$A$782,$D$782*$R$10+$P$10,D1228*$R$10+$P$10)),2)</f>
        <v>117.29</v>
      </c>
      <c r="J1228" s="158" t="n">
        <f aca="false">TRUNC(IF(A1228&lt;$A$427,($D$427*$R$11)+$P$11,IF(A1228&gt;$A$782,$D$782*$R$11+$P$11,D1228*$R$11+$P$11)),2)</f>
        <v>299.57</v>
      </c>
      <c r="K1228" s="160" t="n">
        <f aca="false">TRUNC(IF(A1228&lt;$A$427,$D$427*$R$12+$P$12,IF(A1228&gt;$A$782,$D$782*$R$12+$P$12,D1228*$R$12+$P$12)),2)</f>
        <v>217.82</v>
      </c>
      <c r="L1228" s="163" t="n">
        <v>1318</v>
      </c>
      <c r="M1228" s="180" t="n">
        <f aca="false">A1228</f>
        <v>1047</v>
      </c>
      <c r="N1228" s="165" t="n">
        <v>1318</v>
      </c>
      <c r="O1228" s="166" t="n">
        <f aca="false">A1228</f>
        <v>1047</v>
      </c>
      <c r="U1228" s="171"/>
    </row>
    <row r="1229" customFormat="false" ht="10.5" hidden="false" customHeight="false" outlineLevel="0" collapsed="false">
      <c r="A1229" s="172" t="n">
        <v>1048</v>
      </c>
      <c r="B1229" s="173" t="n">
        <v>1319</v>
      </c>
      <c r="C1229" s="174" t="n">
        <f aca="false">ROUND($P$1*A1229,2)</f>
        <v>61908.92</v>
      </c>
      <c r="D1229" s="175" t="n">
        <f aca="false">TRUNC(C1229/12,2)</f>
        <v>5159.07</v>
      </c>
      <c r="E1229" s="176" t="n">
        <f aca="false">TRUNC(D1229*$P$3,2)</f>
        <v>572.65</v>
      </c>
      <c r="F1229" s="177" t="n">
        <f aca="false">TRUNC(IF(A1229&lt;=$A$270,$D$270*$P$5,D1229*$P$5),2)</f>
        <v>154.77</v>
      </c>
      <c r="G1229" s="178" t="n">
        <f aca="false">TRUNC(IF(A1229&lt;=$A$270,$D$270*$P$6,D1229*$P$6),2)</f>
        <v>51.59</v>
      </c>
      <c r="H1229" s="177" t="n">
        <f aca="false">TRUNC($P$9,2)</f>
        <v>2.29</v>
      </c>
      <c r="I1229" s="177" t="n">
        <f aca="false">TRUNC(IF(A1229&lt;$A$427,$D$427*$R$10+$P$10,IF(A1229&gt;$A$782,$D$782*$R$10+$P$10,D1229*$R$10+$P$10)),2)</f>
        <v>117.29</v>
      </c>
      <c r="J1229" s="174" t="n">
        <f aca="false">TRUNC(IF(A1229&lt;$A$427,($D$427*$R$11)+$P$11,IF(A1229&gt;$A$782,$D$782*$R$11+$P$11,D1229*$R$11+$P$11)),2)</f>
        <v>299.57</v>
      </c>
      <c r="K1229" s="176" t="n">
        <f aca="false">TRUNC(IF(A1229&lt;$A$427,$D$427*$R$12+$P$12,IF(A1229&gt;$A$782,$D$782*$R$12+$P$12,D1229*$R$12+$P$12)),2)</f>
        <v>217.82</v>
      </c>
      <c r="L1229" s="179" t="n">
        <v>1319</v>
      </c>
      <c r="M1229" s="164" t="n">
        <f aca="false">A1229</f>
        <v>1048</v>
      </c>
      <c r="N1229" s="181" t="n">
        <v>1319</v>
      </c>
      <c r="O1229" s="182" t="n">
        <f aca="false">A1229</f>
        <v>1048</v>
      </c>
      <c r="U1229" s="171"/>
    </row>
    <row r="1230" customFormat="false" ht="10.5" hidden="false" customHeight="false" outlineLevel="0" collapsed="false">
      <c r="A1230" s="156" t="n">
        <v>1049</v>
      </c>
      <c r="B1230" s="157" t="n">
        <v>1320</v>
      </c>
      <c r="C1230" s="158" t="n">
        <f aca="false">ROUND($P$1*A1230,2)</f>
        <v>61968</v>
      </c>
      <c r="D1230" s="159" t="n">
        <f aca="false">TRUNC(C1230/12,2)</f>
        <v>5164</v>
      </c>
      <c r="E1230" s="160" t="n">
        <f aca="false">TRUNC(D1230*$P$3,2)</f>
        <v>573.2</v>
      </c>
      <c r="F1230" s="161" t="n">
        <f aca="false">TRUNC(IF(A1230&lt;=$A$270,$D$270*$P$5,D1230*$P$5),2)</f>
        <v>154.92</v>
      </c>
      <c r="G1230" s="162" t="n">
        <f aca="false">TRUNC(IF(A1230&lt;=$A$270,$D$270*$P$6,D1230*$P$6),2)</f>
        <v>51.64</v>
      </c>
      <c r="H1230" s="161" t="n">
        <f aca="false">TRUNC($P$9,2)</f>
        <v>2.29</v>
      </c>
      <c r="I1230" s="161" t="n">
        <f aca="false">TRUNC(IF(A1230&lt;$A$427,$D$427*$R$10+$P$10,IF(A1230&gt;$A$782,$D$782*$R$10+$P$10,D1230*$R$10+$P$10)),2)</f>
        <v>117.29</v>
      </c>
      <c r="J1230" s="158" t="n">
        <f aca="false">TRUNC(IF(A1230&lt;$A$427,($D$427*$R$11)+$P$11,IF(A1230&gt;$A$782,$D$782*$R$11+$P$11,D1230*$R$11+$P$11)),2)</f>
        <v>299.57</v>
      </c>
      <c r="K1230" s="160" t="n">
        <f aca="false">TRUNC(IF(A1230&lt;$A$427,$D$427*$R$12+$P$12,IF(A1230&gt;$A$782,$D$782*$R$12+$P$12,D1230*$R$12+$P$12)),2)</f>
        <v>217.82</v>
      </c>
      <c r="L1230" s="163" t="n">
        <v>1320</v>
      </c>
      <c r="M1230" s="180" t="n">
        <f aca="false">A1230</f>
        <v>1049</v>
      </c>
      <c r="N1230" s="165" t="n">
        <v>1320</v>
      </c>
      <c r="O1230" s="166" t="n">
        <f aca="false">A1230</f>
        <v>1049</v>
      </c>
      <c r="U1230" s="171"/>
    </row>
    <row r="1231" customFormat="false" ht="10.5" hidden="false" customHeight="false" outlineLevel="0" collapsed="false">
      <c r="A1231" s="172" t="n">
        <v>1050</v>
      </c>
      <c r="B1231" s="173" t="n">
        <v>1321</v>
      </c>
      <c r="C1231" s="174" t="n">
        <f aca="false">ROUND($P$1*A1231,2)</f>
        <v>62027.07</v>
      </c>
      <c r="D1231" s="175" t="n">
        <f aca="false">TRUNC(C1231/12,2)</f>
        <v>5168.92</v>
      </c>
      <c r="E1231" s="176" t="n">
        <f aca="false">TRUNC(D1231*$P$3,2)</f>
        <v>573.75</v>
      </c>
      <c r="F1231" s="177" t="n">
        <f aca="false">TRUNC(IF(A1231&lt;=$A$270,$D$270*$P$5,D1231*$P$5),2)</f>
        <v>155.06</v>
      </c>
      <c r="G1231" s="178" t="n">
        <f aca="false">TRUNC(IF(A1231&lt;=$A$270,$D$270*$P$6,D1231*$P$6),2)</f>
        <v>51.68</v>
      </c>
      <c r="H1231" s="177" t="n">
        <f aca="false">TRUNC($P$9,2)</f>
        <v>2.29</v>
      </c>
      <c r="I1231" s="177" t="n">
        <f aca="false">TRUNC(IF(A1231&lt;$A$427,$D$427*$R$10+$P$10,IF(A1231&gt;$A$782,$D$782*$R$10+$P$10,D1231*$R$10+$P$10)),2)</f>
        <v>117.29</v>
      </c>
      <c r="J1231" s="174" t="n">
        <f aca="false">TRUNC(IF(A1231&lt;$A$427,($D$427*$R$11)+$P$11,IF(A1231&gt;$A$782,$D$782*$R$11+$P$11,D1231*$R$11+$P$11)),2)</f>
        <v>299.57</v>
      </c>
      <c r="K1231" s="176" t="n">
        <f aca="false">TRUNC(IF(A1231&lt;$A$427,$D$427*$R$12+$P$12,IF(A1231&gt;$A$782,$D$782*$R$12+$P$12,D1231*$R$12+$P$12)),2)</f>
        <v>217.82</v>
      </c>
      <c r="L1231" s="179" t="n">
        <v>1321</v>
      </c>
      <c r="M1231" s="164" t="n">
        <f aca="false">A1231</f>
        <v>1050</v>
      </c>
      <c r="N1231" s="181" t="n">
        <v>1321</v>
      </c>
      <c r="O1231" s="182" t="n">
        <f aca="false">A1231</f>
        <v>1050</v>
      </c>
      <c r="U1231" s="171"/>
    </row>
    <row r="1232" customFormat="false" ht="10.5" hidden="false" customHeight="false" outlineLevel="0" collapsed="false">
      <c r="A1232" s="156" t="n">
        <v>1051</v>
      </c>
      <c r="B1232" s="157" t="n">
        <v>1322</v>
      </c>
      <c r="C1232" s="158" t="n">
        <f aca="false">ROUND($P$1*A1232,2)</f>
        <v>62086.14</v>
      </c>
      <c r="D1232" s="159" t="n">
        <f aca="false">TRUNC(C1232/12,2)</f>
        <v>5173.84</v>
      </c>
      <c r="E1232" s="160" t="n">
        <f aca="false">TRUNC(D1232*$P$3,2)</f>
        <v>574.29</v>
      </c>
      <c r="F1232" s="161" t="n">
        <f aca="false">TRUNC(IF(A1232&lt;=$A$270,$D$270*$P$5,D1232*$P$5),2)</f>
        <v>155.21</v>
      </c>
      <c r="G1232" s="162" t="n">
        <f aca="false">TRUNC(IF(A1232&lt;=$A$270,$D$270*$P$6,D1232*$P$6),2)</f>
        <v>51.73</v>
      </c>
      <c r="H1232" s="161" t="n">
        <f aca="false">TRUNC($P$9,2)</f>
        <v>2.29</v>
      </c>
      <c r="I1232" s="161" t="n">
        <f aca="false">TRUNC(IF(A1232&lt;$A$427,$D$427*$R$10+$P$10,IF(A1232&gt;$A$782,$D$782*$R$10+$P$10,D1232*$R$10+$P$10)),2)</f>
        <v>117.29</v>
      </c>
      <c r="J1232" s="158" t="n">
        <f aca="false">TRUNC(IF(A1232&lt;$A$427,($D$427*$R$11)+$P$11,IF(A1232&gt;$A$782,$D$782*$R$11+$P$11,D1232*$R$11+$P$11)),2)</f>
        <v>299.57</v>
      </c>
      <c r="K1232" s="160" t="n">
        <f aca="false">TRUNC(IF(A1232&lt;$A$427,$D$427*$R$12+$P$12,IF(A1232&gt;$A$782,$D$782*$R$12+$P$12,D1232*$R$12+$P$12)),2)</f>
        <v>217.82</v>
      </c>
      <c r="L1232" s="163" t="n">
        <v>1322</v>
      </c>
      <c r="M1232" s="180" t="n">
        <f aca="false">A1232</f>
        <v>1051</v>
      </c>
      <c r="N1232" s="165" t="n">
        <v>1322</v>
      </c>
      <c r="O1232" s="166" t="n">
        <f aca="false">A1232</f>
        <v>1051</v>
      </c>
      <c r="U1232" s="171"/>
    </row>
    <row r="1233" customFormat="false" ht="10.5" hidden="false" customHeight="false" outlineLevel="0" collapsed="false">
      <c r="A1233" s="172" t="n">
        <v>1052</v>
      </c>
      <c r="B1233" s="173" t="n">
        <v>1323</v>
      </c>
      <c r="C1233" s="174" t="n">
        <f aca="false">ROUND($P$1*A1233,2)</f>
        <v>62145.22</v>
      </c>
      <c r="D1233" s="175" t="n">
        <f aca="false">TRUNC(C1233/12,2)</f>
        <v>5178.76</v>
      </c>
      <c r="E1233" s="176" t="n">
        <f aca="false">TRUNC(D1233*$P$3,2)</f>
        <v>574.84</v>
      </c>
      <c r="F1233" s="177" t="n">
        <f aca="false">TRUNC(IF(A1233&lt;=$A$270,$D$270*$P$5,D1233*$P$5),2)</f>
        <v>155.36</v>
      </c>
      <c r="G1233" s="178" t="n">
        <f aca="false">TRUNC(IF(A1233&lt;=$A$270,$D$270*$P$6,D1233*$P$6),2)</f>
        <v>51.78</v>
      </c>
      <c r="H1233" s="177" t="n">
        <f aca="false">TRUNC($P$9,2)</f>
        <v>2.29</v>
      </c>
      <c r="I1233" s="177" t="n">
        <f aca="false">TRUNC(IF(A1233&lt;$A$427,$D$427*$R$10+$P$10,IF(A1233&gt;$A$782,$D$782*$R$10+$P$10,D1233*$R$10+$P$10)),2)</f>
        <v>117.29</v>
      </c>
      <c r="J1233" s="174" t="n">
        <f aca="false">TRUNC(IF(A1233&lt;$A$427,($D$427*$R$11)+$P$11,IF(A1233&gt;$A$782,$D$782*$R$11+$P$11,D1233*$R$11+$P$11)),2)</f>
        <v>299.57</v>
      </c>
      <c r="K1233" s="176" t="n">
        <f aca="false">TRUNC(IF(A1233&lt;$A$427,$D$427*$R$12+$P$12,IF(A1233&gt;$A$782,$D$782*$R$12+$P$12,D1233*$R$12+$P$12)),2)</f>
        <v>217.82</v>
      </c>
      <c r="L1233" s="179" t="n">
        <v>1323</v>
      </c>
      <c r="M1233" s="164" t="n">
        <f aca="false">A1233</f>
        <v>1052</v>
      </c>
      <c r="N1233" s="181" t="n">
        <v>1323</v>
      </c>
      <c r="O1233" s="182" t="n">
        <f aca="false">A1233</f>
        <v>1052</v>
      </c>
      <c r="U1233" s="171"/>
    </row>
    <row r="1234" customFormat="false" ht="10.5" hidden="false" customHeight="false" outlineLevel="0" collapsed="false">
      <c r="A1234" s="156" t="n">
        <v>1052</v>
      </c>
      <c r="B1234" s="157" t="n">
        <v>1324</v>
      </c>
      <c r="C1234" s="158" t="n">
        <f aca="false">ROUND($P$1*A1234,2)</f>
        <v>62145.22</v>
      </c>
      <c r="D1234" s="159" t="n">
        <f aca="false">TRUNC(C1234/12,2)</f>
        <v>5178.76</v>
      </c>
      <c r="E1234" s="160" t="n">
        <f aca="false">TRUNC(D1234*$P$3,2)</f>
        <v>574.84</v>
      </c>
      <c r="F1234" s="161" t="n">
        <f aca="false">TRUNC(IF(A1234&lt;=$A$270,$D$270*$P$5,D1234*$P$5),2)</f>
        <v>155.36</v>
      </c>
      <c r="G1234" s="162" t="n">
        <f aca="false">TRUNC(IF(A1234&lt;=$A$270,$D$270*$P$6,D1234*$P$6),2)</f>
        <v>51.78</v>
      </c>
      <c r="H1234" s="161" t="n">
        <f aca="false">TRUNC($P$9,2)</f>
        <v>2.29</v>
      </c>
      <c r="I1234" s="161" t="n">
        <f aca="false">TRUNC(IF(A1234&lt;$A$427,$D$427*$R$10+$P$10,IF(A1234&gt;$A$782,$D$782*$R$10+$P$10,D1234*$R$10+$P$10)),2)</f>
        <v>117.29</v>
      </c>
      <c r="J1234" s="158" t="n">
        <f aca="false">TRUNC(IF(A1234&lt;$A$427,($D$427*$R$11)+$P$11,IF(A1234&gt;$A$782,$D$782*$R$11+$P$11,D1234*$R$11+$P$11)),2)</f>
        <v>299.57</v>
      </c>
      <c r="K1234" s="160" t="n">
        <f aca="false">TRUNC(IF(A1234&lt;$A$427,$D$427*$R$12+$P$12,IF(A1234&gt;$A$782,$D$782*$R$12+$P$12,D1234*$R$12+$P$12)),2)</f>
        <v>217.82</v>
      </c>
      <c r="L1234" s="163" t="n">
        <v>1324</v>
      </c>
      <c r="M1234" s="180" t="n">
        <f aca="false">A1234</f>
        <v>1052</v>
      </c>
      <c r="N1234" s="165" t="n">
        <v>1324</v>
      </c>
      <c r="O1234" s="166" t="n">
        <f aca="false">A1234</f>
        <v>1052</v>
      </c>
      <c r="U1234" s="171"/>
    </row>
    <row r="1235" customFormat="false" ht="10.5" hidden="false" customHeight="false" outlineLevel="0" collapsed="false">
      <c r="A1235" s="172" t="n">
        <v>1053</v>
      </c>
      <c r="B1235" s="173" t="n">
        <v>1325</v>
      </c>
      <c r="C1235" s="174" t="n">
        <f aca="false">ROUND($P$1*A1235,2)</f>
        <v>62204.29</v>
      </c>
      <c r="D1235" s="175" t="n">
        <f aca="false">TRUNC(C1235/12,2)</f>
        <v>5183.69</v>
      </c>
      <c r="E1235" s="176" t="n">
        <f aca="false">TRUNC(D1235*$P$3,2)</f>
        <v>575.38</v>
      </c>
      <c r="F1235" s="177" t="n">
        <f aca="false">TRUNC(IF(A1235&lt;=$A$270,$D$270*$P$5,D1235*$P$5),2)</f>
        <v>155.51</v>
      </c>
      <c r="G1235" s="178" t="n">
        <f aca="false">TRUNC(IF(A1235&lt;=$A$270,$D$270*$P$6,D1235*$P$6),2)</f>
        <v>51.83</v>
      </c>
      <c r="H1235" s="177" t="n">
        <f aca="false">TRUNC($P$9,2)</f>
        <v>2.29</v>
      </c>
      <c r="I1235" s="177" t="n">
        <f aca="false">TRUNC(IF(A1235&lt;$A$427,$D$427*$R$10+$P$10,IF(A1235&gt;$A$782,$D$782*$R$10+$P$10,D1235*$R$10+$P$10)),2)</f>
        <v>117.29</v>
      </c>
      <c r="J1235" s="174" t="n">
        <f aca="false">TRUNC(IF(A1235&lt;$A$427,($D$427*$R$11)+$P$11,IF(A1235&gt;$A$782,$D$782*$R$11+$P$11,D1235*$R$11+$P$11)),2)</f>
        <v>299.57</v>
      </c>
      <c r="K1235" s="176" t="n">
        <f aca="false">TRUNC(IF(A1235&lt;$A$427,$D$427*$R$12+$P$12,IF(A1235&gt;$A$782,$D$782*$R$12+$P$12,D1235*$R$12+$P$12)),2)</f>
        <v>217.82</v>
      </c>
      <c r="L1235" s="179" t="n">
        <v>1325</v>
      </c>
      <c r="M1235" s="164" t="n">
        <f aca="false">A1235</f>
        <v>1053</v>
      </c>
      <c r="N1235" s="181" t="n">
        <v>1325</v>
      </c>
      <c r="O1235" s="182" t="n">
        <f aca="false">A1235</f>
        <v>1053</v>
      </c>
      <c r="U1235" s="171"/>
    </row>
    <row r="1236" customFormat="false" ht="10.5" hidden="false" customHeight="false" outlineLevel="0" collapsed="false">
      <c r="A1236" s="156" t="n">
        <v>1054</v>
      </c>
      <c r="B1236" s="157" t="n">
        <v>1326</v>
      </c>
      <c r="C1236" s="158" t="n">
        <f aca="false">ROUND($P$1*A1236,2)</f>
        <v>62263.36</v>
      </c>
      <c r="D1236" s="159" t="n">
        <f aca="false">TRUNC(C1236/12,2)</f>
        <v>5188.61</v>
      </c>
      <c r="E1236" s="160" t="n">
        <f aca="false">TRUNC(D1236*$P$3,2)</f>
        <v>575.93</v>
      </c>
      <c r="F1236" s="161" t="n">
        <f aca="false">TRUNC(IF(A1236&lt;=$A$270,$D$270*$P$5,D1236*$P$5),2)</f>
        <v>155.65</v>
      </c>
      <c r="G1236" s="162" t="n">
        <f aca="false">TRUNC(IF(A1236&lt;=$A$270,$D$270*$P$6,D1236*$P$6),2)</f>
        <v>51.88</v>
      </c>
      <c r="H1236" s="161" t="n">
        <f aca="false">TRUNC($P$9,2)</f>
        <v>2.29</v>
      </c>
      <c r="I1236" s="161" t="n">
        <f aca="false">TRUNC(IF(A1236&lt;$A$427,$D$427*$R$10+$P$10,IF(A1236&gt;$A$782,$D$782*$R$10+$P$10,D1236*$R$10+$P$10)),2)</f>
        <v>117.29</v>
      </c>
      <c r="J1236" s="158" t="n">
        <f aca="false">TRUNC(IF(A1236&lt;$A$427,($D$427*$R$11)+$P$11,IF(A1236&gt;$A$782,$D$782*$R$11+$P$11,D1236*$R$11+$P$11)),2)</f>
        <v>299.57</v>
      </c>
      <c r="K1236" s="160" t="n">
        <f aca="false">TRUNC(IF(A1236&lt;$A$427,$D$427*$R$12+$P$12,IF(A1236&gt;$A$782,$D$782*$R$12+$P$12,D1236*$R$12+$P$12)),2)</f>
        <v>217.82</v>
      </c>
      <c r="L1236" s="163" t="n">
        <v>1326</v>
      </c>
      <c r="M1236" s="180" t="n">
        <f aca="false">A1236</f>
        <v>1054</v>
      </c>
      <c r="N1236" s="165" t="n">
        <v>1326</v>
      </c>
      <c r="O1236" s="166" t="n">
        <f aca="false">A1236</f>
        <v>1054</v>
      </c>
      <c r="U1236" s="171"/>
    </row>
    <row r="1237" customFormat="false" ht="10.5" hidden="false" customHeight="false" outlineLevel="0" collapsed="false">
      <c r="A1237" s="172" t="n">
        <v>1055</v>
      </c>
      <c r="B1237" s="173" t="n">
        <v>1327</v>
      </c>
      <c r="C1237" s="174" t="n">
        <f aca="false">ROUND($P$1*A1237,2)</f>
        <v>62322.44</v>
      </c>
      <c r="D1237" s="175" t="n">
        <f aca="false">TRUNC(C1237/12,2)</f>
        <v>5193.53</v>
      </c>
      <c r="E1237" s="176" t="n">
        <f aca="false">TRUNC(D1237*$P$3,2)</f>
        <v>576.48</v>
      </c>
      <c r="F1237" s="177" t="n">
        <f aca="false">TRUNC(IF(A1237&lt;=$A$270,$D$270*$P$5,D1237*$P$5),2)</f>
        <v>155.8</v>
      </c>
      <c r="G1237" s="178" t="n">
        <f aca="false">TRUNC(IF(A1237&lt;=$A$270,$D$270*$P$6,D1237*$P$6),2)</f>
        <v>51.93</v>
      </c>
      <c r="H1237" s="177" t="n">
        <f aca="false">TRUNC($P$9,2)</f>
        <v>2.29</v>
      </c>
      <c r="I1237" s="177" t="n">
        <f aca="false">TRUNC(IF(A1237&lt;$A$427,$D$427*$R$10+$P$10,IF(A1237&gt;$A$782,$D$782*$R$10+$P$10,D1237*$R$10+$P$10)),2)</f>
        <v>117.29</v>
      </c>
      <c r="J1237" s="174" t="n">
        <f aca="false">TRUNC(IF(A1237&lt;$A$427,($D$427*$R$11)+$P$11,IF(A1237&gt;$A$782,$D$782*$R$11+$P$11,D1237*$R$11+$P$11)),2)</f>
        <v>299.57</v>
      </c>
      <c r="K1237" s="176" t="n">
        <f aca="false">TRUNC(IF(A1237&lt;$A$427,$D$427*$R$12+$P$12,IF(A1237&gt;$A$782,$D$782*$R$12+$P$12,D1237*$R$12+$P$12)),2)</f>
        <v>217.82</v>
      </c>
      <c r="L1237" s="179" t="n">
        <v>1327</v>
      </c>
      <c r="M1237" s="164" t="n">
        <f aca="false">A1237</f>
        <v>1055</v>
      </c>
      <c r="N1237" s="181" t="n">
        <v>1327</v>
      </c>
      <c r="O1237" s="182" t="n">
        <f aca="false">A1237</f>
        <v>1055</v>
      </c>
      <c r="U1237" s="171"/>
    </row>
    <row r="1238" customFormat="false" ht="10.5" hidden="false" customHeight="false" outlineLevel="0" collapsed="false">
      <c r="A1238" s="156" t="n">
        <v>1056</v>
      </c>
      <c r="B1238" s="157" t="n">
        <v>1328</v>
      </c>
      <c r="C1238" s="158" t="n">
        <f aca="false">ROUND($P$1*A1238,2)</f>
        <v>62381.51</v>
      </c>
      <c r="D1238" s="159" t="n">
        <f aca="false">TRUNC(C1238/12,2)</f>
        <v>5198.45</v>
      </c>
      <c r="E1238" s="160" t="n">
        <f aca="false">TRUNC(D1238*$P$3,2)</f>
        <v>577.02</v>
      </c>
      <c r="F1238" s="161" t="n">
        <f aca="false">TRUNC(IF(A1238&lt;=$A$270,$D$270*$P$5,D1238*$P$5),2)</f>
        <v>155.95</v>
      </c>
      <c r="G1238" s="162" t="n">
        <f aca="false">TRUNC(IF(A1238&lt;=$A$270,$D$270*$P$6,D1238*$P$6),2)</f>
        <v>51.98</v>
      </c>
      <c r="H1238" s="161" t="n">
        <f aca="false">TRUNC($P$9,2)</f>
        <v>2.29</v>
      </c>
      <c r="I1238" s="161" t="n">
        <f aca="false">TRUNC(IF(A1238&lt;$A$427,$D$427*$R$10+$P$10,IF(A1238&gt;$A$782,$D$782*$R$10+$P$10,D1238*$R$10+$P$10)),2)</f>
        <v>117.29</v>
      </c>
      <c r="J1238" s="158" t="n">
        <f aca="false">TRUNC(IF(A1238&lt;$A$427,($D$427*$R$11)+$P$11,IF(A1238&gt;$A$782,$D$782*$R$11+$P$11,D1238*$R$11+$P$11)),2)</f>
        <v>299.57</v>
      </c>
      <c r="K1238" s="160" t="n">
        <f aca="false">TRUNC(IF(A1238&lt;$A$427,$D$427*$R$12+$P$12,IF(A1238&gt;$A$782,$D$782*$R$12+$P$12,D1238*$R$12+$P$12)),2)</f>
        <v>217.82</v>
      </c>
      <c r="L1238" s="163" t="n">
        <v>1328</v>
      </c>
      <c r="M1238" s="180" t="n">
        <f aca="false">A1238</f>
        <v>1056</v>
      </c>
      <c r="N1238" s="165" t="n">
        <v>1328</v>
      </c>
      <c r="O1238" s="166" t="n">
        <f aca="false">A1238</f>
        <v>1056</v>
      </c>
      <c r="U1238" s="171"/>
    </row>
    <row r="1239" customFormat="false" ht="10.5" hidden="false" customHeight="false" outlineLevel="0" collapsed="false">
      <c r="A1239" s="172" t="n">
        <v>1056</v>
      </c>
      <c r="B1239" s="173" t="n">
        <v>1329</v>
      </c>
      <c r="C1239" s="174" t="n">
        <f aca="false">ROUND($P$1*A1239,2)</f>
        <v>62381.51</v>
      </c>
      <c r="D1239" s="175" t="n">
        <f aca="false">TRUNC(C1239/12,2)</f>
        <v>5198.45</v>
      </c>
      <c r="E1239" s="176" t="n">
        <f aca="false">TRUNC(D1239*$P$3,2)</f>
        <v>577.02</v>
      </c>
      <c r="F1239" s="177" t="n">
        <f aca="false">TRUNC(IF(A1239&lt;=$A$270,$D$270*$P$5,D1239*$P$5),2)</f>
        <v>155.95</v>
      </c>
      <c r="G1239" s="178" t="n">
        <f aca="false">TRUNC(IF(A1239&lt;=$A$270,$D$270*$P$6,D1239*$P$6),2)</f>
        <v>51.98</v>
      </c>
      <c r="H1239" s="177" t="n">
        <f aca="false">TRUNC($P$9,2)</f>
        <v>2.29</v>
      </c>
      <c r="I1239" s="177" t="n">
        <f aca="false">TRUNC(IF(A1239&lt;$A$427,$D$427*$R$10+$P$10,IF(A1239&gt;$A$782,$D$782*$R$10+$P$10,D1239*$R$10+$P$10)),2)</f>
        <v>117.29</v>
      </c>
      <c r="J1239" s="174" t="n">
        <f aca="false">TRUNC(IF(A1239&lt;$A$427,($D$427*$R$11)+$P$11,IF(A1239&gt;$A$782,$D$782*$R$11+$P$11,D1239*$R$11+$P$11)),2)</f>
        <v>299.57</v>
      </c>
      <c r="K1239" s="176" t="n">
        <f aca="false">TRUNC(IF(A1239&lt;$A$427,$D$427*$R$12+$P$12,IF(A1239&gt;$A$782,$D$782*$R$12+$P$12,D1239*$R$12+$P$12)),2)</f>
        <v>217.82</v>
      </c>
      <c r="L1239" s="179" t="n">
        <v>1329</v>
      </c>
      <c r="M1239" s="164" t="n">
        <f aca="false">A1239</f>
        <v>1056</v>
      </c>
      <c r="N1239" s="181" t="n">
        <v>1329</v>
      </c>
      <c r="O1239" s="182" t="n">
        <f aca="false">A1239</f>
        <v>1056</v>
      </c>
      <c r="U1239" s="171"/>
    </row>
    <row r="1240" customFormat="false" ht="10.5" hidden="false" customHeight="false" outlineLevel="0" collapsed="false">
      <c r="A1240" s="156" t="n">
        <v>1057</v>
      </c>
      <c r="B1240" s="157" t="n">
        <v>1330</v>
      </c>
      <c r="C1240" s="158" t="n">
        <f aca="false">ROUND($P$1*A1240,2)</f>
        <v>62440.58</v>
      </c>
      <c r="D1240" s="159" t="n">
        <f aca="false">TRUNC(C1240/12,2)</f>
        <v>5203.38</v>
      </c>
      <c r="E1240" s="160" t="n">
        <f aca="false">TRUNC(D1240*$P$3,2)</f>
        <v>577.57</v>
      </c>
      <c r="F1240" s="161" t="n">
        <f aca="false">TRUNC(IF(A1240&lt;=$A$270,$D$270*$P$5,D1240*$P$5),2)</f>
        <v>156.1</v>
      </c>
      <c r="G1240" s="162" t="n">
        <f aca="false">TRUNC(IF(A1240&lt;=$A$270,$D$270*$P$6,D1240*$P$6),2)</f>
        <v>52.03</v>
      </c>
      <c r="H1240" s="161" t="n">
        <f aca="false">TRUNC($P$9,2)</f>
        <v>2.29</v>
      </c>
      <c r="I1240" s="161" t="n">
        <f aca="false">TRUNC(IF(A1240&lt;$A$427,$D$427*$R$10+$P$10,IF(A1240&gt;$A$782,$D$782*$R$10+$P$10,D1240*$R$10+$P$10)),2)</f>
        <v>117.29</v>
      </c>
      <c r="J1240" s="158" t="n">
        <f aca="false">TRUNC(IF(A1240&lt;$A$427,($D$427*$R$11)+$P$11,IF(A1240&gt;$A$782,$D$782*$R$11+$P$11,D1240*$R$11+$P$11)),2)</f>
        <v>299.57</v>
      </c>
      <c r="K1240" s="160" t="n">
        <f aca="false">TRUNC(IF(A1240&lt;$A$427,$D$427*$R$12+$P$12,IF(A1240&gt;$A$782,$D$782*$R$12+$P$12,D1240*$R$12+$P$12)),2)</f>
        <v>217.82</v>
      </c>
      <c r="L1240" s="163" t="n">
        <v>1330</v>
      </c>
      <c r="M1240" s="180" t="n">
        <f aca="false">A1240</f>
        <v>1057</v>
      </c>
      <c r="N1240" s="165" t="n">
        <v>1330</v>
      </c>
      <c r="O1240" s="166" t="n">
        <f aca="false">A1240</f>
        <v>1057</v>
      </c>
      <c r="U1240" s="171"/>
    </row>
    <row r="1241" customFormat="false" ht="10.5" hidden="false" customHeight="false" outlineLevel="0" collapsed="false">
      <c r="A1241" s="172" t="n">
        <v>1058</v>
      </c>
      <c r="B1241" s="173" t="n">
        <v>1331</v>
      </c>
      <c r="C1241" s="174" t="n">
        <f aca="false">ROUND($P$1*A1241,2)</f>
        <v>62499.66</v>
      </c>
      <c r="D1241" s="175" t="n">
        <f aca="false">TRUNC(C1241/12,2)</f>
        <v>5208.3</v>
      </c>
      <c r="E1241" s="176" t="n">
        <f aca="false">TRUNC(D1241*$P$3,2)</f>
        <v>578.12</v>
      </c>
      <c r="F1241" s="177" t="n">
        <f aca="false">TRUNC(IF(A1241&lt;=$A$270,$D$270*$P$5,D1241*$P$5),2)</f>
        <v>156.24</v>
      </c>
      <c r="G1241" s="178" t="n">
        <f aca="false">TRUNC(IF(A1241&lt;=$A$270,$D$270*$P$6,D1241*$P$6),2)</f>
        <v>52.08</v>
      </c>
      <c r="H1241" s="177" t="n">
        <f aca="false">TRUNC($P$9,2)</f>
        <v>2.29</v>
      </c>
      <c r="I1241" s="177" t="n">
        <f aca="false">TRUNC(IF(A1241&lt;$A$427,$D$427*$R$10+$P$10,IF(A1241&gt;$A$782,$D$782*$R$10+$P$10,D1241*$R$10+$P$10)),2)</f>
        <v>117.29</v>
      </c>
      <c r="J1241" s="174" t="n">
        <f aca="false">TRUNC(IF(A1241&lt;$A$427,($D$427*$R$11)+$P$11,IF(A1241&gt;$A$782,$D$782*$R$11+$P$11,D1241*$R$11+$P$11)),2)</f>
        <v>299.57</v>
      </c>
      <c r="K1241" s="176" t="n">
        <f aca="false">TRUNC(IF(A1241&lt;$A$427,$D$427*$R$12+$P$12,IF(A1241&gt;$A$782,$D$782*$R$12+$P$12,D1241*$R$12+$P$12)),2)</f>
        <v>217.82</v>
      </c>
      <c r="L1241" s="179" t="n">
        <v>1331</v>
      </c>
      <c r="M1241" s="164" t="n">
        <f aca="false">A1241</f>
        <v>1058</v>
      </c>
      <c r="N1241" s="181" t="n">
        <v>1331</v>
      </c>
      <c r="O1241" s="182" t="n">
        <f aca="false">A1241</f>
        <v>1058</v>
      </c>
      <c r="U1241" s="171"/>
    </row>
    <row r="1242" customFormat="false" ht="10.5" hidden="false" customHeight="false" outlineLevel="0" collapsed="false">
      <c r="A1242" s="156" t="n">
        <v>1059</v>
      </c>
      <c r="B1242" s="157" t="n">
        <v>1332</v>
      </c>
      <c r="C1242" s="158" t="n">
        <f aca="false">ROUND($P$1*A1242,2)</f>
        <v>62558.73</v>
      </c>
      <c r="D1242" s="159" t="n">
        <f aca="false">TRUNC(C1242/12,2)</f>
        <v>5213.22</v>
      </c>
      <c r="E1242" s="160" t="n">
        <f aca="false">TRUNC(D1242*$P$3,2)</f>
        <v>578.66</v>
      </c>
      <c r="F1242" s="161" t="n">
        <f aca="false">TRUNC(IF(A1242&lt;=$A$270,$D$270*$P$5,D1242*$P$5),2)</f>
        <v>156.39</v>
      </c>
      <c r="G1242" s="162" t="n">
        <f aca="false">TRUNC(IF(A1242&lt;=$A$270,$D$270*$P$6,D1242*$P$6),2)</f>
        <v>52.13</v>
      </c>
      <c r="H1242" s="161" t="n">
        <f aca="false">TRUNC($P$9,2)</f>
        <v>2.29</v>
      </c>
      <c r="I1242" s="161" t="n">
        <f aca="false">TRUNC(IF(A1242&lt;$A$427,$D$427*$R$10+$P$10,IF(A1242&gt;$A$782,$D$782*$R$10+$P$10,D1242*$R$10+$P$10)),2)</f>
        <v>117.29</v>
      </c>
      <c r="J1242" s="158" t="n">
        <f aca="false">TRUNC(IF(A1242&lt;$A$427,($D$427*$R$11)+$P$11,IF(A1242&gt;$A$782,$D$782*$R$11+$P$11,D1242*$R$11+$P$11)),2)</f>
        <v>299.57</v>
      </c>
      <c r="K1242" s="160" t="n">
        <f aca="false">TRUNC(IF(A1242&lt;$A$427,$D$427*$R$12+$P$12,IF(A1242&gt;$A$782,$D$782*$R$12+$P$12,D1242*$R$12+$P$12)),2)</f>
        <v>217.82</v>
      </c>
      <c r="L1242" s="163" t="n">
        <v>1332</v>
      </c>
      <c r="M1242" s="164" t="n">
        <f aca="false">A1242</f>
        <v>1059</v>
      </c>
      <c r="N1242" s="165" t="n">
        <v>1332</v>
      </c>
      <c r="O1242" s="166" t="n">
        <f aca="false">A1242</f>
        <v>1059</v>
      </c>
      <c r="U1242" s="171"/>
    </row>
    <row r="1243" customFormat="false" ht="10.5" hidden="false" customHeight="false" outlineLevel="0" collapsed="false">
      <c r="A1243" s="172" t="n">
        <v>1060</v>
      </c>
      <c r="B1243" s="173" t="n">
        <v>1333</v>
      </c>
      <c r="C1243" s="174" t="n">
        <f aca="false">ROUND($P$1*A1243,2)</f>
        <v>62617.8</v>
      </c>
      <c r="D1243" s="175" t="n">
        <f aca="false">TRUNC(C1243/12,2)</f>
        <v>5218.15</v>
      </c>
      <c r="E1243" s="176" t="n">
        <f aca="false">TRUNC(D1243*$P$3,2)</f>
        <v>579.21</v>
      </c>
      <c r="F1243" s="177" t="n">
        <f aca="false">TRUNC(IF(A1243&lt;=$A$270,$D$270*$P$5,D1243*$P$5),2)</f>
        <v>156.54</v>
      </c>
      <c r="G1243" s="178" t="n">
        <f aca="false">TRUNC(IF(A1243&lt;=$A$270,$D$270*$P$6,D1243*$P$6),2)</f>
        <v>52.18</v>
      </c>
      <c r="H1243" s="177" t="n">
        <f aca="false">TRUNC($P$9,2)</f>
        <v>2.29</v>
      </c>
      <c r="I1243" s="177" t="n">
        <f aca="false">TRUNC(IF(A1243&lt;$A$427,$D$427*$R$10+$P$10,IF(A1243&gt;$A$782,$D$782*$R$10+$P$10,D1243*$R$10+$P$10)),2)</f>
        <v>117.29</v>
      </c>
      <c r="J1243" s="174" t="n">
        <f aca="false">TRUNC(IF(A1243&lt;$A$427,($D$427*$R$11)+$P$11,IF(A1243&gt;$A$782,$D$782*$R$11+$P$11,D1243*$R$11+$P$11)),2)</f>
        <v>299.57</v>
      </c>
      <c r="K1243" s="176" t="n">
        <f aca="false">TRUNC(IF(A1243&lt;$A$427,$D$427*$R$12+$P$12,IF(A1243&gt;$A$782,$D$782*$R$12+$P$12,D1243*$R$12+$P$12)),2)</f>
        <v>217.82</v>
      </c>
      <c r="L1243" s="179" t="n">
        <v>1333</v>
      </c>
      <c r="M1243" s="180" t="n">
        <f aca="false">A1243</f>
        <v>1060</v>
      </c>
      <c r="N1243" s="181" t="n">
        <v>1333</v>
      </c>
      <c r="O1243" s="182" t="n">
        <f aca="false">A1243</f>
        <v>1060</v>
      </c>
      <c r="U1243" s="171"/>
    </row>
    <row r="1244" customFormat="false" ht="10.5" hidden="false" customHeight="false" outlineLevel="0" collapsed="false">
      <c r="A1244" s="156" t="n">
        <v>1060</v>
      </c>
      <c r="B1244" s="157" t="n">
        <v>1334</v>
      </c>
      <c r="C1244" s="158" t="n">
        <f aca="false">ROUND($P$1*A1244,2)</f>
        <v>62617.8</v>
      </c>
      <c r="D1244" s="159" t="n">
        <f aca="false">TRUNC(C1244/12,2)</f>
        <v>5218.15</v>
      </c>
      <c r="E1244" s="160" t="n">
        <f aca="false">TRUNC(D1244*$P$3,2)</f>
        <v>579.21</v>
      </c>
      <c r="F1244" s="161" t="n">
        <f aca="false">TRUNC(IF(A1244&lt;=$A$270,$D$270*$P$5,D1244*$P$5),2)</f>
        <v>156.54</v>
      </c>
      <c r="G1244" s="162" t="n">
        <f aca="false">TRUNC(IF(A1244&lt;=$A$270,$D$270*$P$6,D1244*$P$6),2)</f>
        <v>52.18</v>
      </c>
      <c r="H1244" s="161" t="n">
        <f aca="false">TRUNC($P$9,2)</f>
        <v>2.29</v>
      </c>
      <c r="I1244" s="161" t="n">
        <f aca="false">TRUNC(IF(A1244&lt;$A$427,$D$427*$R$10+$P$10,IF(A1244&gt;$A$782,$D$782*$R$10+$P$10,D1244*$R$10+$P$10)),2)</f>
        <v>117.29</v>
      </c>
      <c r="J1244" s="158" t="n">
        <f aca="false">TRUNC(IF(A1244&lt;$A$427,($D$427*$R$11)+$P$11,IF(A1244&gt;$A$782,$D$782*$R$11+$P$11,D1244*$R$11+$P$11)),2)</f>
        <v>299.57</v>
      </c>
      <c r="K1244" s="160" t="n">
        <f aca="false">TRUNC(IF(A1244&lt;$A$427,$D$427*$R$12+$P$12,IF(A1244&gt;$A$782,$D$782*$R$12+$P$12,D1244*$R$12+$P$12)),2)</f>
        <v>217.82</v>
      </c>
      <c r="L1244" s="163" t="n">
        <v>1334</v>
      </c>
      <c r="M1244" s="164" t="n">
        <f aca="false">A1244</f>
        <v>1060</v>
      </c>
      <c r="N1244" s="165" t="n">
        <v>1334</v>
      </c>
      <c r="O1244" s="166" t="n">
        <f aca="false">A1244</f>
        <v>1060</v>
      </c>
      <c r="U1244" s="171"/>
    </row>
    <row r="1245" customFormat="false" ht="10.5" hidden="false" customHeight="false" outlineLevel="0" collapsed="false">
      <c r="A1245" s="172" t="n">
        <v>1061</v>
      </c>
      <c r="B1245" s="173" t="n">
        <v>1335</v>
      </c>
      <c r="C1245" s="174" t="n">
        <f aca="false">ROUND($P$1*A1245,2)</f>
        <v>62676.88</v>
      </c>
      <c r="D1245" s="175" t="n">
        <f aca="false">TRUNC(C1245/12,2)</f>
        <v>5223.07</v>
      </c>
      <c r="E1245" s="176" t="n">
        <f aca="false">TRUNC(D1245*$P$3,2)</f>
        <v>579.76</v>
      </c>
      <c r="F1245" s="177" t="n">
        <f aca="false">TRUNC(IF(A1245&lt;=$A$270,$D$270*$P$5,D1245*$P$5),2)</f>
        <v>156.69</v>
      </c>
      <c r="G1245" s="178" t="n">
        <f aca="false">TRUNC(IF(A1245&lt;=$A$270,$D$270*$P$6,D1245*$P$6),2)</f>
        <v>52.23</v>
      </c>
      <c r="H1245" s="177" t="n">
        <f aca="false">TRUNC($P$9,2)</f>
        <v>2.29</v>
      </c>
      <c r="I1245" s="177" t="n">
        <f aca="false">TRUNC(IF(A1245&lt;$A$427,$D$427*$R$10+$P$10,IF(A1245&gt;$A$782,$D$782*$R$10+$P$10,D1245*$R$10+$P$10)),2)</f>
        <v>117.29</v>
      </c>
      <c r="J1245" s="174" t="n">
        <f aca="false">TRUNC(IF(A1245&lt;$A$427,($D$427*$R$11)+$P$11,IF(A1245&gt;$A$782,$D$782*$R$11+$P$11,D1245*$R$11+$P$11)),2)</f>
        <v>299.57</v>
      </c>
      <c r="K1245" s="176" t="n">
        <f aca="false">TRUNC(IF(A1245&lt;$A$427,$D$427*$R$12+$P$12,IF(A1245&gt;$A$782,$D$782*$R$12+$P$12,D1245*$R$12+$P$12)),2)</f>
        <v>217.82</v>
      </c>
      <c r="L1245" s="179" t="n">
        <v>1335</v>
      </c>
      <c r="M1245" s="180" t="n">
        <f aca="false">A1245</f>
        <v>1061</v>
      </c>
      <c r="N1245" s="181" t="n">
        <v>1335</v>
      </c>
      <c r="O1245" s="182" t="n">
        <f aca="false">A1245</f>
        <v>1061</v>
      </c>
      <c r="U1245" s="171"/>
    </row>
    <row r="1246" customFormat="false" ht="10.5" hidden="false" customHeight="false" outlineLevel="0" collapsed="false">
      <c r="A1246" s="156" t="n">
        <v>1062</v>
      </c>
      <c r="B1246" s="157" t="n">
        <v>1336</v>
      </c>
      <c r="C1246" s="158" t="n">
        <f aca="false">ROUND($P$1*A1246,2)</f>
        <v>62735.95</v>
      </c>
      <c r="D1246" s="159" t="n">
        <f aca="false">TRUNC(C1246/12,2)</f>
        <v>5227.99</v>
      </c>
      <c r="E1246" s="160" t="n">
        <f aca="false">TRUNC(D1246*$P$3,2)</f>
        <v>580.3</v>
      </c>
      <c r="F1246" s="161" t="n">
        <f aca="false">TRUNC(IF(A1246&lt;=$A$270,$D$270*$P$5,D1246*$P$5),2)</f>
        <v>156.83</v>
      </c>
      <c r="G1246" s="162" t="n">
        <f aca="false">TRUNC(IF(A1246&lt;=$A$270,$D$270*$P$6,D1246*$P$6),2)</f>
        <v>52.27</v>
      </c>
      <c r="H1246" s="161" t="n">
        <f aca="false">TRUNC($P$9,2)</f>
        <v>2.29</v>
      </c>
      <c r="I1246" s="161" t="n">
        <f aca="false">TRUNC(IF(A1246&lt;$A$427,$D$427*$R$10+$P$10,IF(A1246&gt;$A$782,$D$782*$R$10+$P$10,D1246*$R$10+$P$10)),2)</f>
        <v>117.29</v>
      </c>
      <c r="J1246" s="158" t="n">
        <f aca="false">TRUNC(IF(A1246&lt;$A$427,($D$427*$R$11)+$P$11,IF(A1246&gt;$A$782,$D$782*$R$11+$P$11,D1246*$R$11+$P$11)),2)</f>
        <v>299.57</v>
      </c>
      <c r="K1246" s="160" t="n">
        <f aca="false">TRUNC(IF(A1246&lt;$A$427,$D$427*$R$12+$P$12,IF(A1246&gt;$A$782,$D$782*$R$12+$P$12,D1246*$R$12+$P$12)),2)</f>
        <v>217.82</v>
      </c>
      <c r="L1246" s="163" t="n">
        <v>1336</v>
      </c>
      <c r="M1246" s="164" t="n">
        <f aca="false">A1246</f>
        <v>1062</v>
      </c>
      <c r="N1246" s="165" t="n">
        <v>1336</v>
      </c>
      <c r="O1246" s="166" t="n">
        <f aca="false">A1246</f>
        <v>1062</v>
      </c>
      <c r="U1246" s="171"/>
    </row>
    <row r="1247" customFormat="false" ht="10.5" hidden="false" customHeight="false" outlineLevel="0" collapsed="false">
      <c r="A1247" s="172" t="n">
        <v>1063</v>
      </c>
      <c r="B1247" s="173" t="n">
        <v>1337</v>
      </c>
      <c r="C1247" s="174" t="n">
        <f aca="false">ROUND($P$1*A1247,2)</f>
        <v>62795.02</v>
      </c>
      <c r="D1247" s="175" t="n">
        <f aca="false">TRUNC(C1247/12,2)</f>
        <v>5232.91</v>
      </c>
      <c r="E1247" s="176" t="n">
        <f aca="false">TRUNC(D1247*$P$3,2)</f>
        <v>580.85</v>
      </c>
      <c r="F1247" s="177" t="n">
        <f aca="false">TRUNC(IF(A1247&lt;=$A$270,$D$270*$P$5,D1247*$P$5),2)</f>
        <v>156.98</v>
      </c>
      <c r="G1247" s="178" t="n">
        <f aca="false">TRUNC(IF(A1247&lt;=$A$270,$D$270*$P$6,D1247*$P$6),2)</f>
        <v>52.32</v>
      </c>
      <c r="H1247" s="177" t="n">
        <f aca="false">TRUNC($P$9,2)</f>
        <v>2.29</v>
      </c>
      <c r="I1247" s="177" t="n">
        <f aca="false">TRUNC(IF(A1247&lt;$A$427,$D$427*$R$10+$P$10,IF(A1247&gt;$A$782,$D$782*$R$10+$P$10,D1247*$R$10+$P$10)),2)</f>
        <v>117.29</v>
      </c>
      <c r="J1247" s="174" t="n">
        <f aca="false">TRUNC(IF(A1247&lt;$A$427,($D$427*$R$11)+$P$11,IF(A1247&gt;$A$782,$D$782*$R$11+$P$11,D1247*$R$11+$P$11)),2)</f>
        <v>299.57</v>
      </c>
      <c r="K1247" s="176" t="n">
        <f aca="false">TRUNC(IF(A1247&lt;$A$427,$D$427*$R$12+$P$12,IF(A1247&gt;$A$782,$D$782*$R$12+$P$12,D1247*$R$12+$P$12)),2)</f>
        <v>217.82</v>
      </c>
      <c r="L1247" s="179" t="n">
        <v>1337</v>
      </c>
      <c r="M1247" s="180" t="n">
        <f aca="false">A1247</f>
        <v>1063</v>
      </c>
      <c r="N1247" s="181" t="n">
        <v>1337</v>
      </c>
      <c r="O1247" s="182" t="n">
        <f aca="false">A1247</f>
        <v>1063</v>
      </c>
      <c r="U1247" s="171"/>
    </row>
    <row r="1248" customFormat="false" ht="10.5" hidden="false" customHeight="false" outlineLevel="0" collapsed="false">
      <c r="A1248" s="156" t="n">
        <v>1064</v>
      </c>
      <c r="B1248" s="157" t="n">
        <v>1338</v>
      </c>
      <c r="C1248" s="158" t="n">
        <f aca="false">ROUND($P$1*A1248,2)</f>
        <v>62854.1</v>
      </c>
      <c r="D1248" s="159" t="n">
        <f aca="false">TRUNC(C1248/12,2)</f>
        <v>5237.84</v>
      </c>
      <c r="E1248" s="160" t="n">
        <f aca="false">TRUNC(D1248*$P$3,2)</f>
        <v>581.4</v>
      </c>
      <c r="F1248" s="161" t="n">
        <f aca="false">TRUNC(IF(A1248&lt;=$A$270,$D$270*$P$5,D1248*$P$5),2)</f>
        <v>157.13</v>
      </c>
      <c r="G1248" s="162" t="n">
        <f aca="false">TRUNC(IF(A1248&lt;=$A$270,$D$270*$P$6,D1248*$P$6),2)</f>
        <v>52.37</v>
      </c>
      <c r="H1248" s="161" t="n">
        <f aca="false">TRUNC($P$9,2)</f>
        <v>2.29</v>
      </c>
      <c r="I1248" s="161" t="n">
        <f aca="false">TRUNC(IF(A1248&lt;$A$427,$D$427*$R$10+$P$10,IF(A1248&gt;$A$782,$D$782*$R$10+$P$10,D1248*$R$10+$P$10)),2)</f>
        <v>117.29</v>
      </c>
      <c r="J1248" s="158" t="n">
        <f aca="false">TRUNC(IF(A1248&lt;$A$427,($D$427*$R$11)+$P$11,IF(A1248&gt;$A$782,$D$782*$R$11+$P$11,D1248*$R$11+$P$11)),2)</f>
        <v>299.57</v>
      </c>
      <c r="K1248" s="160" t="n">
        <f aca="false">TRUNC(IF(A1248&lt;$A$427,$D$427*$R$12+$P$12,IF(A1248&gt;$A$782,$D$782*$R$12+$P$12,D1248*$R$12+$P$12)),2)</f>
        <v>217.82</v>
      </c>
      <c r="L1248" s="163" t="n">
        <v>1338</v>
      </c>
      <c r="M1248" s="164" t="n">
        <f aca="false">A1248</f>
        <v>1064</v>
      </c>
      <c r="N1248" s="165" t="n">
        <v>1338</v>
      </c>
      <c r="O1248" s="166" t="n">
        <f aca="false">A1248</f>
        <v>1064</v>
      </c>
      <c r="U1248" s="171"/>
    </row>
    <row r="1249" customFormat="false" ht="10.5" hidden="false" customHeight="false" outlineLevel="0" collapsed="false">
      <c r="A1249" s="172" t="n">
        <v>1064</v>
      </c>
      <c r="B1249" s="173" t="n">
        <v>1339</v>
      </c>
      <c r="C1249" s="174" t="n">
        <f aca="false">ROUND($P$1*A1249,2)</f>
        <v>62854.1</v>
      </c>
      <c r="D1249" s="175" t="n">
        <f aca="false">TRUNC(C1249/12,2)</f>
        <v>5237.84</v>
      </c>
      <c r="E1249" s="176" t="n">
        <f aca="false">TRUNC(D1249*$P$3,2)</f>
        <v>581.4</v>
      </c>
      <c r="F1249" s="177" t="n">
        <f aca="false">TRUNC(IF(A1249&lt;=$A$270,$D$270*$P$5,D1249*$P$5),2)</f>
        <v>157.13</v>
      </c>
      <c r="G1249" s="178" t="n">
        <f aca="false">TRUNC(IF(A1249&lt;=$A$270,$D$270*$P$6,D1249*$P$6),2)</f>
        <v>52.37</v>
      </c>
      <c r="H1249" s="177" t="n">
        <f aca="false">TRUNC($P$9,2)</f>
        <v>2.29</v>
      </c>
      <c r="I1249" s="177" t="n">
        <f aca="false">TRUNC(IF(A1249&lt;$A$427,$D$427*$R$10+$P$10,IF(A1249&gt;$A$782,$D$782*$R$10+$P$10,D1249*$R$10+$P$10)),2)</f>
        <v>117.29</v>
      </c>
      <c r="J1249" s="174" t="n">
        <f aca="false">TRUNC(IF(A1249&lt;$A$427,($D$427*$R$11)+$P$11,IF(A1249&gt;$A$782,$D$782*$R$11+$P$11,D1249*$R$11+$P$11)),2)</f>
        <v>299.57</v>
      </c>
      <c r="K1249" s="176" t="n">
        <f aca="false">TRUNC(IF(A1249&lt;$A$427,$D$427*$R$12+$P$12,IF(A1249&gt;$A$782,$D$782*$R$12+$P$12,D1249*$R$12+$P$12)),2)</f>
        <v>217.82</v>
      </c>
      <c r="L1249" s="179" t="n">
        <v>1339</v>
      </c>
      <c r="M1249" s="180" t="n">
        <f aca="false">A1249</f>
        <v>1064</v>
      </c>
      <c r="N1249" s="181" t="n">
        <v>1339</v>
      </c>
      <c r="O1249" s="182" t="n">
        <f aca="false">A1249</f>
        <v>1064</v>
      </c>
      <c r="U1249" s="171"/>
    </row>
    <row r="1250" customFormat="false" ht="10.5" hidden="false" customHeight="false" outlineLevel="0" collapsed="false">
      <c r="A1250" s="156" t="n">
        <v>1065</v>
      </c>
      <c r="B1250" s="157" t="n">
        <v>1340</v>
      </c>
      <c r="C1250" s="158" t="n">
        <f aca="false">ROUND($P$1*A1250,2)</f>
        <v>62913.17</v>
      </c>
      <c r="D1250" s="159" t="n">
        <f aca="false">TRUNC(C1250/12,2)</f>
        <v>5242.76</v>
      </c>
      <c r="E1250" s="160" t="n">
        <f aca="false">TRUNC(D1250*$P$3,2)</f>
        <v>581.94</v>
      </c>
      <c r="F1250" s="161" t="n">
        <f aca="false">TRUNC(IF(A1250&lt;=$A$270,$D$270*$P$5,D1250*$P$5),2)</f>
        <v>157.28</v>
      </c>
      <c r="G1250" s="162" t="n">
        <f aca="false">TRUNC(IF(A1250&lt;=$A$270,$D$270*$P$6,D1250*$P$6),2)</f>
        <v>52.42</v>
      </c>
      <c r="H1250" s="161" t="n">
        <f aca="false">TRUNC($P$9,2)</f>
        <v>2.29</v>
      </c>
      <c r="I1250" s="161" t="n">
        <f aca="false">TRUNC(IF(A1250&lt;$A$427,$D$427*$R$10+$P$10,IF(A1250&gt;$A$782,$D$782*$R$10+$P$10,D1250*$R$10+$P$10)),2)</f>
        <v>117.29</v>
      </c>
      <c r="J1250" s="158" t="n">
        <f aca="false">TRUNC(IF(A1250&lt;$A$427,($D$427*$R$11)+$P$11,IF(A1250&gt;$A$782,$D$782*$R$11+$P$11,D1250*$R$11+$P$11)),2)</f>
        <v>299.57</v>
      </c>
      <c r="K1250" s="160" t="n">
        <f aca="false">TRUNC(IF(A1250&lt;$A$427,$D$427*$R$12+$P$12,IF(A1250&gt;$A$782,$D$782*$R$12+$P$12,D1250*$R$12+$P$12)),2)</f>
        <v>217.82</v>
      </c>
      <c r="L1250" s="163" t="n">
        <v>1340</v>
      </c>
      <c r="M1250" s="164" t="n">
        <f aca="false">A1250</f>
        <v>1065</v>
      </c>
      <c r="N1250" s="165" t="n">
        <v>1340</v>
      </c>
      <c r="O1250" s="166" t="n">
        <f aca="false">A1250</f>
        <v>1065</v>
      </c>
      <c r="U1250" s="171"/>
    </row>
    <row r="1251" customFormat="false" ht="10.5" hidden="false" customHeight="false" outlineLevel="0" collapsed="false">
      <c r="A1251" s="172" t="n">
        <v>1065</v>
      </c>
      <c r="B1251" s="173" t="n">
        <v>1341</v>
      </c>
      <c r="C1251" s="174" t="n">
        <f aca="false">ROUND($P$1*A1251,2)</f>
        <v>62913.17</v>
      </c>
      <c r="D1251" s="175" t="n">
        <f aca="false">TRUNC(C1251/12,2)</f>
        <v>5242.76</v>
      </c>
      <c r="E1251" s="176" t="n">
        <f aca="false">TRUNC(D1251*$P$3,2)</f>
        <v>581.94</v>
      </c>
      <c r="F1251" s="177" t="n">
        <f aca="false">TRUNC(IF(A1251&lt;=$A$270,$D$270*$P$5,D1251*$P$5),2)</f>
        <v>157.28</v>
      </c>
      <c r="G1251" s="178" t="n">
        <f aca="false">TRUNC(IF(A1251&lt;=$A$270,$D$270*$P$6,D1251*$P$6),2)</f>
        <v>52.42</v>
      </c>
      <c r="H1251" s="177" t="n">
        <f aca="false">TRUNC($P$9,2)</f>
        <v>2.29</v>
      </c>
      <c r="I1251" s="177" t="n">
        <f aca="false">TRUNC(IF(A1251&lt;$A$427,$D$427*$R$10+$P$10,IF(A1251&gt;$A$782,$D$782*$R$10+$P$10,D1251*$R$10+$P$10)),2)</f>
        <v>117.29</v>
      </c>
      <c r="J1251" s="174" t="n">
        <f aca="false">TRUNC(IF(A1251&lt;$A$427,($D$427*$R$11)+$P$11,IF(A1251&gt;$A$782,$D$782*$R$11+$P$11,D1251*$R$11+$P$11)),2)</f>
        <v>299.57</v>
      </c>
      <c r="K1251" s="176" t="n">
        <f aca="false">TRUNC(IF(A1251&lt;$A$427,$D$427*$R$12+$P$12,IF(A1251&gt;$A$782,$D$782*$R$12+$P$12,D1251*$R$12+$P$12)),2)</f>
        <v>217.82</v>
      </c>
      <c r="L1251" s="179" t="n">
        <v>1341</v>
      </c>
      <c r="M1251" s="180" t="n">
        <f aca="false">A1251</f>
        <v>1065</v>
      </c>
      <c r="N1251" s="181" t="n">
        <v>1341</v>
      </c>
      <c r="O1251" s="182" t="n">
        <f aca="false">A1251</f>
        <v>1065</v>
      </c>
      <c r="U1251" s="171"/>
    </row>
    <row r="1252" customFormat="false" ht="10.5" hidden="false" customHeight="false" outlineLevel="0" collapsed="false">
      <c r="A1252" s="156" t="n">
        <v>1066</v>
      </c>
      <c r="B1252" s="157" t="n">
        <v>1342</v>
      </c>
      <c r="C1252" s="158" t="n">
        <f aca="false">ROUND($P$1*A1252,2)</f>
        <v>62972.24</v>
      </c>
      <c r="D1252" s="159" t="n">
        <f aca="false">TRUNC(C1252/12,2)</f>
        <v>5247.68</v>
      </c>
      <c r="E1252" s="160" t="n">
        <f aca="false">TRUNC(D1252*$P$3,2)</f>
        <v>582.49</v>
      </c>
      <c r="F1252" s="161" t="n">
        <f aca="false">TRUNC(IF(A1252&lt;=$A$270,$D$270*$P$5,D1252*$P$5),2)</f>
        <v>157.43</v>
      </c>
      <c r="G1252" s="162" t="n">
        <f aca="false">TRUNC(IF(A1252&lt;=$A$270,$D$270*$P$6,D1252*$P$6),2)</f>
        <v>52.47</v>
      </c>
      <c r="H1252" s="161" t="n">
        <f aca="false">TRUNC($P$9,2)</f>
        <v>2.29</v>
      </c>
      <c r="I1252" s="161" t="n">
        <f aca="false">TRUNC(IF(A1252&lt;$A$427,$D$427*$R$10+$P$10,IF(A1252&gt;$A$782,$D$782*$R$10+$P$10,D1252*$R$10+$P$10)),2)</f>
        <v>117.29</v>
      </c>
      <c r="J1252" s="158" t="n">
        <f aca="false">TRUNC(IF(A1252&lt;$A$427,($D$427*$R$11)+$P$11,IF(A1252&gt;$A$782,$D$782*$R$11+$P$11,D1252*$R$11+$P$11)),2)</f>
        <v>299.57</v>
      </c>
      <c r="K1252" s="160" t="n">
        <f aca="false">TRUNC(IF(A1252&lt;$A$427,$D$427*$R$12+$P$12,IF(A1252&gt;$A$782,$D$782*$R$12+$P$12,D1252*$R$12+$P$12)),2)</f>
        <v>217.82</v>
      </c>
      <c r="L1252" s="163" t="n">
        <v>1342</v>
      </c>
      <c r="M1252" s="164" t="n">
        <f aca="false">A1252</f>
        <v>1066</v>
      </c>
      <c r="N1252" s="165" t="n">
        <v>1342</v>
      </c>
      <c r="O1252" s="166" t="n">
        <f aca="false">A1252</f>
        <v>1066</v>
      </c>
      <c r="U1252" s="171"/>
    </row>
    <row r="1253" customFormat="false" ht="10.5" hidden="false" customHeight="false" outlineLevel="0" collapsed="false">
      <c r="A1253" s="172" t="n">
        <v>1067</v>
      </c>
      <c r="B1253" s="173" t="n">
        <v>1343</v>
      </c>
      <c r="C1253" s="174" t="n">
        <f aca="false">ROUND($P$1*A1253,2)</f>
        <v>63031.32</v>
      </c>
      <c r="D1253" s="175" t="n">
        <f aca="false">TRUNC(C1253/12,2)</f>
        <v>5252.61</v>
      </c>
      <c r="E1253" s="176" t="n">
        <f aca="false">TRUNC(D1253*$P$3,2)</f>
        <v>583.03</v>
      </c>
      <c r="F1253" s="177" t="n">
        <f aca="false">TRUNC(IF(A1253&lt;=$A$270,$D$270*$P$5,D1253*$P$5),2)</f>
        <v>157.57</v>
      </c>
      <c r="G1253" s="178" t="n">
        <f aca="false">TRUNC(IF(A1253&lt;=$A$270,$D$270*$P$6,D1253*$P$6),2)</f>
        <v>52.52</v>
      </c>
      <c r="H1253" s="177" t="n">
        <f aca="false">TRUNC($P$9,2)</f>
        <v>2.29</v>
      </c>
      <c r="I1253" s="177" t="n">
        <f aca="false">TRUNC(IF(A1253&lt;$A$427,$D$427*$R$10+$P$10,IF(A1253&gt;$A$782,$D$782*$R$10+$P$10,D1253*$R$10+$P$10)),2)</f>
        <v>117.29</v>
      </c>
      <c r="J1253" s="174" t="n">
        <f aca="false">TRUNC(IF(A1253&lt;$A$427,($D$427*$R$11)+$P$11,IF(A1253&gt;$A$782,$D$782*$R$11+$P$11,D1253*$R$11+$P$11)),2)</f>
        <v>299.57</v>
      </c>
      <c r="K1253" s="176" t="n">
        <f aca="false">TRUNC(IF(A1253&lt;$A$427,$D$427*$R$12+$P$12,IF(A1253&gt;$A$782,$D$782*$R$12+$P$12,D1253*$R$12+$P$12)),2)</f>
        <v>217.82</v>
      </c>
      <c r="L1253" s="179" t="n">
        <v>1343</v>
      </c>
      <c r="M1253" s="180" t="n">
        <f aca="false">A1253</f>
        <v>1067</v>
      </c>
      <c r="N1253" s="181" t="n">
        <v>1343</v>
      </c>
      <c r="O1253" s="182" t="n">
        <f aca="false">A1253</f>
        <v>1067</v>
      </c>
      <c r="U1253" s="171"/>
    </row>
    <row r="1254" customFormat="false" ht="10.5" hidden="false" customHeight="false" outlineLevel="0" collapsed="false">
      <c r="A1254" s="156" t="n">
        <v>1068</v>
      </c>
      <c r="B1254" s="157" t="n">
        <v>1344</v>
      </c>
      <c r="C1254" s="158" t="n">
        <f aca="false">ROUND($P$1*A1254,2)</f>
        <v>63090.39</v>
      </c>
      <c r="D1254" s="159" t="n">
        <f aca="false">TRUNC(C1254/12,2)</f>
        <v>5257.53</v>
      </c>
      <c r="E1254" s="160" t="n">
        <f aca="false">TRUNC(D1254*$P$3,2)</f>
        <v>583.58</v>
      </c>
      <c r="F1254" s="161" t="n">
        <f aca="false">TRUNC(IF(A1254&lt;=$A$270,$D$270*$P$5,D1254*$P$5),2)</f>
        <v>157.72</v>
      </c>
      <c r="G1254" s="162" t="n">
        <f aca="false">TRUNC(IF(A1254&lt;=$A$270,$D$270*$P$6,D1254*$P$6),2)</f>
        <v>52.57</v>
      </c>
      <c r="H1254" s="161" t="n">
        <f aca="false">TRUNC($P$9,2)</f>
        <v>2.29</v>
      </c>
      <c r="I1254" s="161" t="n">
        <f aca="false">TRUNC(IF(A1254&lt;$A$427,$D$427*$R$10+$P$10,IF(A1254&gt;$A$782,$D$782*$R$10+$P$10,D1254*$R$10+$P$10)),2)</f>
        <v>117.29</v>
      </c>
      <c r="J1254" s="158" t="n">
        <f aca="false">TRUNC(IF(A1254&lt;$A$427,($D$427*$R$11)+$P$11,IF(A1254&gt;$A$782,$D$782*$R$11+$P$11,D1254*$R$11+$P$11)),2)</f>
        <v>299.57</v>
      </c>
      <c r="K1254" s="160" t="n">
        <f aca="false">TRUNC(IF(A1254&lt;$A$427,$D$427*$R$12+$P$12,IF(A1254&gt;$A$782,$D$782*$R$12+$P$12,D1254*$R$12+$P$12)),2)</f>
        <v>217.82</v>
      </c>
      <c r="L1254" s="163" t="n">
        <v>1344</v>
      </c>
      <c r="M1254" s="164" t="n">
        <f aca="false">A1254</f>
        <v>1068</v>
      </c>
      <c r="N1254" s="165" t="n">
        <v>1344</v>
      </c>
      <c r="O1254" s="166" t="n">
        <f aca="false">A1254</f>
        <v>1068</v>
      </c>
      <c r="U1254" s="171"/>
    </row>
    <row r="1255" customFormat="false" ht="10.5" hidden="false" customHeight="false" outlineLevel="0" collapsed="false">
      <c r="A1255" s="172" t="n">
        <v>1069</v>
      </c>
      <c r="B1255" s="173" t="n">
        <v>1345</v>
      </c>
      <c r="C1255" s="174" t="n">
        <f aca="false">ROUND($P$1*A1255,2)</f>
        <v>63149.46</v>
      </c>
      <c r="D1255" s="175" t="n">
        <f aca="false">TRUNC(C1255/12,2)</f>
        <v>5262.45</v>
      </c>
      <c r="E1255" s="176" t="n">
        <f aca="false">TRUNC(D1255*$P$3,2)</f>
        <v>584.13</v>
      </c>
      <c r="F1255" s="177" t="n">
        <f aca="false">TRUNC(IF(A1255&lt;=$A$270,$D$270*$P$5,D1255*$P$5),2)</f>
        <v>157.87</v>
      </c>
      <c r="G1255" s="178" t="n">
        <f aca="false">TRUNC(IF(A1255&lt;=$A$270,$D$270*$P$6,D1255*$P$6),2)</f>
        <v>52.62</v>
      </c>
      <c r="H1255" s="177" t="n">
        <f aca="false">TRUNC($P$9,2)</f>
        <v>2.29</v>
      </c>
      <c r="I1255" s="177" t="n">
        <f aca="false">TRUNC(IF(A1255&lt;$A$427,$D$427*$R$10+$P$10,IF(A1255&gt;$A$782,$D$782*$R$10+$P$10,D1255*$R$10+$P$10)),2)</f>
        <v>117.29</v>
      </c>
      <c r="J1255" s="174" t="n">
        <f aca="false">TRUNC(IF(A1255&lt;$A$427,($D$427*$R$11)+$P$11,IF(A1255&gt;$A$782,$D$782*$R$11+$P$11,D1255*$R$11+$P$11)),2)</f>
        <v>299.57</v>
      </c>
      <c r="K1255" s="176" t="n">
        <f aca="false">TRUNC(IF(A1255&lt;$A$427,$D$427*$R$12+$P$12,IF(A1255&gt;$A$782,$D$782*$R$12+$P$12,D1255*$R$12+$P$12)),2)</f>
        <v>217.82</v>
      </c>
      <c r="L1255" s="179" t="n">
        <v>1345</v>
      </c>
      <c r="M1255" s="180" t="n">
        <f aca="false">A1255</f>
        <v>1069</v>
      </c>
      <c r="N1255" s="181" t="n">
        <v>1345</v>
      </c>
      <c r="O1255" s="182" t="n">
        <f aca="false">A1255</f>
        <v>1069</v>
      </c>
      <c r="U1255" s="171"/>
    </row>
    <row r="1256" customFormat="false" ht="10.5" hidden="false" customHeight="false" outlineLevel="0" collapsed="false">
      <c r="A1256" s="156" t="n">
        <v>1069</v>
      </c>
      <c r="B1256" s="157" t="n">
        <v>1346</v>
      </c>
      <c r="C1256" s="158" t="n">
        <f aca="false">ROUND($P$1*A1256,2)</f>
        <v>63149.46</v>
      </c>
      <c r="D1256" s="159" t="n">
        <f aca="false">TRUNC(C1256/12,2)</f>
        <v>5262.45</v>
      </c>
      <c r="E1256" s="160" t="n">
        <f aca="false">TRUNC(D1256*$P$3,2)</f>
        <v>584.13</v>
      </c>
      <c r="F1256" s="161" t="n">
        <f aca="false">TRUNC(IF(A1256&lt;=$A$270,$D$270*$P$5,D1256*$P$5),2)</f>
        <v>157.87</v>
      </c>
      <c r="G1256" s="162" t="n">
        <f aca="false">TRUNC(IF(A1256&lt;=$A$270,$D$270*$P$6,D1256*$P$6),2)</f>
        <v>52.62</v>
      </c>
      <c r="H1256" s="161" t="n">
        <f aca="false">TRUNC($P$9,2)</f>
        <v>2.29</v>
      </c>
      <c r="I1256" s="161" t="n">
        <f aca="false">TRUNC(IF(A1256&lt;$A$427,$D$427*$R$10+$P$10,IF(A1256&gt;$A$782,$D$782*$R$10+$P$10,D1256*$R$10+$P$10)),2)</f>
        <v>117.29</v>
      </c>
      <c r="J1256" s="158" t="n">
        <f aca="false">TRUNC(IF(A1256&lt;$A$427,($D$427*$R$11)+$P$11,IF(A1256&gt;$A$782,$D$782*$R$11+$P$11,D1256*$R$11+$P$11)),2)</f>
        <v>299.57</v>
      </c>
      <c r="K1256" s="160" t="n">
        <f aca="false">TRUNC(IF(A1256&lt;$A$427,$D$427*$R$12+$P$12,IF(A1256&gt;$A$782,$D$782*$R$12+$P$12,D1256*$R$12+$P$12)),2)</f>
        <v>217.82</v>
      </c>
      <c r="L1256" s="163" t="n">
        <v>1346</v>
      </c>
      <c r="M1256" s="164" t="n">
        <f aca="false">A1256</f>
        <v>1069</v>
      </c>
      <c r="N1256" s="165" t="n">
        <v>1346</v>
      </c>
      <c r="O1256" s="166" t="n">
        <f aca="false">A1256</f>
        <v>1069</v>
      </c>
      <c r="U1256" s="171"/>
    </row>
    <row r="1257" customFormat="false" ht="10.5" hidden="false" customHeight="false" outlineLevel="0" collapsed="false">
      <c r="A1257" s="172" t="n">
        <v>1069</v>
      </c>
      <c r="B1257" s="173" t="n">
        <v>1347</v>
      </c>
      <c r="C1257" s="174" t="n">
        <f aca="false">ROUND($P$1*A1257,2)</f>
        <v>63149.46</v>
      </c>
      <c r="D1257" s="175" t="n">
        <f aca="false">TRUNC(C1257/12,2)</f>
        <v>5262.45</v>
      </c>
      <c r="E1257" s="176" t="n">
        <f aca="false">TRUNC(D1257*$P$3,2)</f>
        <v>584.13</v>
      </c>
      <c r="F1257" s="177" t="n">
        <f aca="false">TRUNC(IF(A1257&lt;=$A$270,$D$270*$P$5,D1257*$P$5),2)</f>
        <v>157.87</v>
      </c>
      <c r="G1257" s="178" t="n">
        <f aca="false">TRUNC(IF(A1257&lt;=$A$270,$D$270*$P$6,D1257*$P$6),2)</f>
        <v>52.62</v>
      </c>
      <c r="H1257" s="177" t="n">
        <f aca="false">TRUNC($P$9,2)</f>
        <v>2.29</v>
      </c>
      <c r="I1257" s="177" t="n">
        <f aca="false">TRUNC(IF(A1257&lt;$A$427,$D$427*$R$10+$P$10,IF(A1257&gt;$A$782,$D$782*$R$10+$P$10,D1257*$R$10+$P$10)),2)</f>
        <v>117.29</v>
      </c>
      <c r="J1257" s="174" t="n">
        <f aca="false">TRUNC(IF(A1257&lt;$A$427,($D$427*$R$11)+$P$11,IF(A1257&gt;$A$782,$D$782*$R$11+$P$11,D1257*$R$11+$P$11)),2)</f>
        <v>299.57</v>
      </c>
      <c r="K1257" s="176" t="n">
        <f aca="false">TRUNC(IF(A1257&lt;$A$427,$D$427*$R$12+$P$12,IF(A1257&gt;$A$782,$D$782*$R$12+$P$12,D1257*$R$12+$P$12)),2)</f>
        <v>217.82</v>
      </c>
      <c r="L1257" s="179" t="n">
        <v>1347</v>
      </c>
      <c r="M1257" s="180" t="n">
        <f aca="false">A1257</f>
        <v>1069</v>
      </c>
      <c r="N1257" s="181" t="n">
        <v>1347</v>
      </c>
      <c r="O1257" s="182" t="n">
        <f aca="false">A1257</f>
        <v>1069</v>
      </c>
      <c r="U1257" s="171"/>
    </row>
    <row r="1258" customFormat="false" ht="10.5" hidden="false" customHeight="false" outlineLevel="0" collapsed="false">
      <c r="A1258" s="156" t="n">
        <v>1070</v>
      </c>
      <c r="B1258" s="157" t="n">
        <v>1348</v>
      </c>
      <c r="C1258" s="158" t="n">
        <f aca="false">ROUND($P$1*A1258,2)</f>
        <v>63208.54</v>
      </c>
      <c r="D1258" s="159" t="n">
        <f aca="false">TRUNC(C1258/12,2)</f>
        <v>5267.37</v>
      </c>
      <c r="E1258" s="160" t="n">
        <f aca="false">TRUNC(D1258*$P$3,2)</f>
        <v>584.67</v>
      </c>
      <c r="F1258" s="161" t="n">
        <f aca="false">TRUNC(IF(A1258&lt;=$A$270,$D$270*$P$5,D1258*$P$5),2)</f>
        <v>158.02</v>
      </c>
      <c r="G1258" s="162" t="n">
        <f aca="false">TRUNC(IF(A1258&lt;=$A$270,$D$270*$P$6,D1258*$P$6),2)</f>
        <v>52.67</v>
      </c>
      <c r="H1258" s="161" t="n">
        <f aca="false">TRUNC($P$9,2)</f>
        <v>2.29</v>
      </c>
      <c r="I1258" s="161" t="n">
        <f aca="false">TRUNC(IF(A1258&lt;$A$427,$D$427*$R$10+$P$10,IF(A1258&gt;$A$782,$D$782*$R$10+$P$10,D1258*$R$10+$P$10)),2)</f>
        <v>117.29</v>
      </c>
      <c r="J1258" s="158" t="n">
        <f aca="false">TRUNC(IF(A1258&lt;$A$427,($D$427*$R$11)+$P$11,IF(A1258&gt;$A$782,$D$782*$R$11+$P$11,D1258*$R$11+$P$11)),2)</f>
        <v>299.57</v>
      </c>
      <c r="K1258" s="160" t="n">
        <f aca="false">TRUNC(IF(A1258&lt;$A$427,$D$427*$R$12+$P$12,IF(A1258&gt;$A$782,$D$782*$R$12+$P$12,D1258*$R$12+$P$12)),2)</f>
        <v>217.82</v>
      </c>
      <c r="L1258" s="163" t="n">
        <v>1348</v>
      </c>
      <c r="M1258" s="164" t="n">
        <f aca="false">A1258</f>
        <v>1070</v>
      </c>
      <c r="N1258" s="165" t="n">
        <v>1348</v>
      </c>
      <c r="O1258" s="166" t="n">
        <f aca="false">A1258</f>
        <v>1070</v>
      </c>
      <c r="U1258" s="171"/>
    </row>
    <row r="1259" customFormat="false" ht="10.5" hidden="false" customHeight="false" outlineLevel="0" collapsed="false">
      <c r="A1259" s="172" t="n">
        <v>1071</v>
      </c>
      <c r="B1259" s="173" t="n">
        <v>1349</v>
      </c>
      <c r="C1259" s="174" t="n">
        <f aca="false">ROUND($P$1*A1259,2)</f>
        <v>63267.61</v>
      </c>
      <c r="D1259" s="175" t="n">
        <f aca="false">TRUNC(C1259/12,2)</f>
        <v>5272.3</v>
      </c>
      <c r="E1259" s="176" t="n">
        <f aca="false">TRUNC(D1259*$P$3,2)</f>
        <v>585.22</v>
      </c>
      <c r="F1259" s="177" t="n">
        <f aca="false">TRUNC(IF(A1259&lt;=$A$270,$D$270*$P$5,D1259*$P$5),2)</f>
        <v>158.16</v>
      </c>
      <c r="G1259" s="178" t="n">
        <f aca="false">TRUNC(IF(A1259&lt;=$A$270,$D$270*$P$6,D1259*$P$6),2)</f>
        <v>52.72</v>
      </c>
      <c r="H1259" s="177" t="n">
        <f aca="false">TRUNC($P$9,2)</f>
        <v>2.29</v>
      </c>
      <c r="I1259" s="177" t="n">
        <f aca="false">TRUNC(IF(A1259&lt;$A$427,$D$427*$R$10+$P$10,IF(A1259&gt;$A$782,$D$782*$R$10+$P$10,D1259*$R$10+$P$10)),2)</f>
        <v>117.29</v>
      </c>
      <c r="J1259" s="174" t="n">
        <f aca="false">TRUNC(IF(A1259&lt;$A$427,($D$427*$R$11)+$P$11,IF(A1259&gt;$A$782,$D$782*$R$11+$P$11,D1259*$R$11+$P$11)),2)</f>
        <v>299.57</v>
      </c>
      <c r="K1259" s="176" t="n">
        <f aca="false">TRUNC(IF(A1259&lt;$A$427,$D$427*$R$12+$P$12,IF(A1259&gt;$A$782,$D$782*$R$12+$P$12,D1259*$R$12+$P$12)),2)</f>
        <v>217.82</v>
      </c>
      <c r="L1259" s="179" t="n">
        <v>1349</v>
      </c>
      <c r="M1259" s="180" t="n">
        <f aca="false">A1259</f>
        <v>1071</v>
      </c>
      <c r="N1259" s="181" t="n">
        <v>1349</v>
      </c>
      <c r="O1259" s="182" t="n">
        <f aca="false">A1259</f>
        <v>1071</v>
      </c>
      <c r="U1259" s="171"/>
    </row>
    <row r="1260" customFormat="false" ht="10.5" hidden="false" customHeight="false" outlineLevel="0" collapsed="false">
      <c r="A1260" s="156" t="n">
        <v>1072</v>
      </c>
      <c r="B1260" s="157" t="n">
        <v>1350</v>
      </c>
      <c r="C1260" s="158" t="n">
        <f aca="false">ROUND($P$1*A1260,2)</f>
        <v>63326.68</v>
      </c>
      <c r="D1260" s="159" t="n">
        <f aca="false">TRUNC(C1260/12,2)</f>
        <v>5277.22</v>
      </c>
      <c r="E1260" s="160" t="n">
        <f aca="false">TRUNC(D1260*$P$3,2)</f>
        <v>585.77</v>
      </c>
      <c r="F1260" s="161" t="n">
        <f aca="false">TRUNC(IF(A1260&lt;=$A$270,$D$270*$P$5,D1260*$P$5),2)</f>
        <v>158.31</v>
      </c>
      <c r="G1260" s="162" t="n">
        <f aca="false">TRUNC(IF(A1260&lt;=$A$270,$D$270*$P$6,D1260*$P$6),2)</f>
        <v>52.77</v>
      </c>
      <c r="H1260" s="161" t="n">
        <f aca="false">TRUNC($P$9,2)</f>
        <v>2.29</v>
      </c>
      <c r="I1260" s="161" t="n">
        <f aca="false">TRUNC(IF(A1260&lt;$A$427,$D$427*$R$10+$P$10,IF(A1260&gt;$A$782,$D$782*$R$10+$P$10,D1260*$R$10+$P$10)),2)</f>
        <v>117.29</v>
      </c>
      <c r="J1260" s="158" t="n">
        <f aca="false">TRUNC(IF(A1260&lt;$A$427,($D$427*$R$11)+$P$11,IF(A1260&gt;$A$782,$D$782*$R$11+$P$11,D1260*$R$11+$P$11)),2)</f>
        <v>299.57</v>
      </c>
      <c r="K1260" s="160" t="n">
        <f aca="false">TRUNC(IF(A1260&lt;$A$427,$D$427*$R$12+$P$12,IF(A1260&gt;$A$782,$D$782*$R$12+$P$12,D1260*$R$12+$P$12)),2)</f>
        <v>217.82</v>
      </c>
      <c r="L1260" s="163" t="n">
        <v>1350</v>
      </c>
      <c r="M1260" s="164" t="n">
        <f aca="false">A1260</f>
        <v>1072</v>
      </c>
      <c r="N1260" s="165" t="n">
        <v>1350</v>
      </c>
      <c r="O1260" s="166" t="n">
        <f aca="false">A1260</f>
        <v>1072</v>
      </c>
      <c r="U1260" s="171"/>
    </row>
    <row r="1261" customFormat="false" ht="10.5" hidden="false" customHeight="false" outlineLevel="0" collapsed="false">
      <c r="A1261" s="172" t="n">
        <v>1073</v>
      </c>
      <c r="B1261" s="173" t="n">
        <v>1351</v>
      </c>
      <c r="C1261" s="174" t="n">
        <f aca="false">ROUND($P$1*A1261,2)</f>
        <v>63385.76</v>
      </c>
      <c r="D1261" s="175" t="n">
        <f aca="false">TRUNC(C1261/12,2)</f>
        <v>5282.14</v>
      </c>
      <c r="E1261" s="176" t="n">
        <f aca="false">TRUNC(D1261*$P$3,2)</f>
        <v>586.31</v>
      </c>
      <c r="F1261" s="177" t="n">
        <f aca="false">TRUNC(IF(A1261&lt;=$A$270,$D$270*$P$5,D1261*$P$5),2)</f>
        <v>158.46</v>
      </c>
      <c r="G1261" s="178" t="n">
        <f aca="false">TRUNC(IF(A1261&lt;=$A$270,$D$270*$P$6,D1261*$P$6),2)</f>
        <v>52.82</v>
      </c>
      <c r="H1261" s="177" t="n">
        <f aca="false">TRUNC($P$9,2)</f>
        <v>2.29</v>
      </c>
      <c r="I1261" s="177" t="n">
        <f aca="false">TRUNC(IF(A1261&lt;$A$427,$D$427*$R$10+$P$10,IF(A1261&gt;$A$782,$D$782*$R$10+$P$10,D1261*$R$10+$P$10)),2)</f>
        <v>117.29</v>
      </c>
      <c r="J1261" s="174" t="n">
        <f aca="false">TRUNC(IF(A1261&lt;$A$427,($D$427*$R$11)+$P$11,IF(A1261&gt;$A$782,$D$782*$R$11+$P$11,D1261*$R$11+$P$11)),2)</f>
        <v>299.57</v>
      </c>
      <c r="K1261" s="176" t="n">
        <f aca="false">TRUNC(IF(A1261&lt;$A$427,$D$427*$R$12+$P$12,IF(A1261&gt;$A$782,$D$782*$R$12+$P$12,D1261*$R$12+$P$12)),2)</f>
        <v>217.82</v>
      </c>
      <c r="L1261" s="179" t="n">
        <v>1351</v>
      </c>
      <c r="M1261" s="164" t="n">
        <f aca="false">A1261</f>
        <v>1073</v>
      </c>
      <c r="N1261" s="181" t="n">
        <v>1351</v>
      </c>
      <c r="O1261" s="182" t="n">
        <f aca="false">A1261</f>
        <v>1073</v>
      </c>
      <c r="U1261" s="171"/>
    </row>
    <row r="1262" customFormat="false" ht="10.5" hidden="false" customHeight="false" outlineLevel="0" collapsed="false">
      <c r="A1262" s="156" t="n">
        <v>1073</v>
      </c>
      <c r="B1262" s="157" t="n">
        <v>1352</v>
      </c>
      <c r="C1262" s="158" t="n">
        <f aca="false">ROUND($P$1*A1262,2)</f>
        <v>63385.76</v>
      </c>
      <c r="D1262" s="159" t="n">
        <f aca="false">TRUNC(C1262/12,2)</f>
        <v>5282.14</v>
      </c>
      <c r="E1262" s="160" t="n">
        <f aca="false">TRUNC(D1262*$P$3,2)</f>
        <v>586.31</v>
      </c>
      <c r="F1262" s="161" t="n">
        <f aca="false">TRUNC(IF(A1262&lt;=$A$270,$D$270*$P$5,D1262*$P$5),2)</f>
        <v>158.46</v>
      </c>
      <c r="G1262" s="162" t="n">
        <f aca="false">TRUNC(IF(A1262&lt;=$A$270,$D$270*$P$6,D1262*$P$6),2)</f>
        <v>52.82</v>
      </c>
      <c r="H1262" s="161" t="n">
        <f aca="false">TRUNC($P$9,2)</f>
        <v>2.29</v>
      </c>
      <c r="I1262" s="161" t="n">
        <f aca="false">TRUNC(IF(A1262&lt;$A$427,$D$427*$R$10+$P$10,IF(A1262&gt;$A$782,$D$782*$R$10+$P$10,D1262*$R$10+$P$10)),2)</f>
        <v>117.29</v>
      </c>
      <c r="J1262" s="158" t="n">
        <f aca="false">TRUNC(IF(A1262&lt;$A$427,($D$427*$R$11)+$P$11,IF(A1262&gt;$A$782,$D$782*$R$11+$P$11,D1262*$R$11+$P$11)),2)</f>
        <v>299.57</v>
      </c>
      <c r="K1262" s="160" t="n">
        <f aca="false">TRUNC(IF(A1262&lt;$A$427,$D$427*$R$12+$P$12,IF(A1262&gt;$A$782,$D$782*$R$12+$P$12,D1262*$R$12+$P$12)),2)</f>
        <v>217.82</v>
      </c>
      <c r="L1262" s="163" t="n">
        <v>1352</v>
      </c>
      <c r="M1262" s="180" t="n">
        <f aca="false">A1262</f>
        <v>1073</v>
      </c>
      <c r="N1262" s="165" t="n">
        <v>1352</v>
      </c>
      <c r="O1262" s="166" t="n">
        <f aca="false">A1262</f>
        <v>1073</v>
      </c>
      <c r="U1262" s="171"/>
    </row>
    <row r="1263" customFormat="false" ht="10.5" hidden="false" customHeight="false" outlineLevel="0" collapsed="false">
      <c r="A1263" s="172" t="n">
        <v>1074</v>
      </c>
      <c r="B1263" s="173" t="n">
        <v>1353</v>
      </c>
      <c r="C1263" s="174" t="n">
        <f aca="false">ROUND($P$1*A1263,2)</f>
        <v>63444.83</v>
      </c>
      <c r="D1263" s="175" t="n">
        <f aca="false">TRUNC(C1263/12,2)</f>
        <v>5287.06</v>
      </c>
      <c r="E1263" s="176" t="n">
        <f aca="false">TRUNC(D1263*$P$3,2)</f>
        <v>586.86</v>
      </c>
      <c r="F1263" s="177" t="n">
        <f aca="false">TRUNC(IF(A1263&lt;=$A$270,$D$270*$P$5,D1263*$P$5),2)</f>
        <v>158.61</v>
      </c>
      <c r="G1263" s="178" t="n">
        <f aca="false">TRUNC(IF(A1263&lt;=$A$270,$D$270*$P$6,D1263*$P$6),2)</f>
        <v>52.87</v>
      </c>
      <c r="H1263" s="177" t="n">
        <f aca="false">TRUNC($P$9,2)</f>
        <v>2.29</v>
      </c>
      <c r="I1263" s="177" t="n">
        <f aca="false">TRUNC(IF(A1263&lt;$A$427,$D$427*$R$10+$P$10,IF(A1263&gt;$A$782,$D$782*$R$10+$P$10,D1263*$R$10+$P$10)),2)</f>
        <v>117.29</v>
      </c>
      <c r="J1263" s="174" t="n">
        <f aca="false">TRUNC(IF(A1263&lt;$A$427,($D$427*$R$11)+$P$11,IF(A1263&gt;$A$782,$D$782*$R$11+$P$11,D1263*$R$11+$P$11)),2)</f>
        <v>299.57</v>
      </c>
      <c r="K1263" s="176" t="n">
        <f aca="false">TRUNC(IF(A1263&lt;$A$427,$D$427*$R$12+$P$12,IF(A1263&gt;$A$782,$D$782*$R$12+$P$12,D1263*$R$12+$P$12)),2)</f>
        <v>217.82</v>
      </c>
      <c r="L1263" s="179" t="n">
        <v>1353</v>
      </c>
      <c r="M1263" s="164" t="n">
        <f aca="false">A1263</f>
        <v>1074</v>
      </c>
      <c r="N1263" s="181" t="n">
        <v>1353</v>
      </c>
      <c r="O1263" s="182" t="n">
        <f aca="false">A1263</f>
        <v>1074</v>
      </c>
      <c r="U1263" s="171"/>
    </row>
    <row r="1264" customFormat="false" ht="10.5" hidden="false" customHeight="false" outlineLevel="0" collapsed="false">
      <c r="A1264" s="156" t="n">
        <v>1075</v>
      </c>
      <c r="B1264" s="157" t="n">
        <v>1354</v>
      </c>
      <c r="C1264" s="158" t="n">
        <f aca="false">ROUND($P$1*A1264,2)</f>
        <v>63503.91</v>
      </c>
      <c r="D1264" s="159" t="n">
        <f aca="false">TRUNC(C1264/12,2)</f>
        <v>5291.99</v>
      </c>
      <c r="E1264" s="160" t="n">
        <f aca="false">TRUNC(D1264*$P$3,2)</f>
        <v>587.41</v>
      </c>
      <c r="F1264" s="161" t="n">
        <f aca="false">TRUNC(IF(A1264&lt;=$A$270,$D$270*$P$5,D1264*$P$5),2)</f>
        <v>158.75</v>
      </c>
      <c r="G1264" s="162" t="n">
        <f aca="false">TRUNC(IF(A1264&lt;=$A$270,$D$270*$P$6,D1264*$P$6),2)</f>
        <v>52.91</v>
      </c>
      <c r="H1264" s="161" t="n">
        <f aca="false">TRUNC($P$9,2)</f>
        <v>2.29</v>
      </c>
      <c r="I1264" s="161" t="n">
        <f aca="false">TRUNC(IF(A1264&lt;$A$427,$D$427*$R$10+$P$10,IF(A1264&gt;$A$782,$D$782*$R$10+$P$10,D1264*$R$10+$P$10)),2)</f>
        <v>117.29</v>
      </c>
      <c r="J1264" s="158" t="n">
        <f aca="false">TRUNC(IF(A1264&lt;$A$427,($D$427*$R$11)+$P$11,IF(A1264&gt;$A$782,$D$782*$R$11+$P$11,D1264*$R$11+$P$11)),2)</f>
        <v>299.57</v>
      </c>
      <c r="K1264" s="160" t="n">
        <f aca="false">TRUNC(IF(A1264&lt;$A$427,$D$427*$R$12+$P$12,IF(A1264&gt;$A$782,$D$782*$R$12+$P$12,D1264*$R$12+$P$12)),2)</f>
        <v>217.82</v>
      </c>
      <c r="L1264" s="163" t="n">
        <v>1354</v>
      </c>
      <c r="M1264" s="180" t="n">
        <f aca="false">A1264</f>
        <v>1075</v>
      </c>
      <c r="N1264" s="165" t="n">
        <v>1354</v>
      </c>
      <c r="O1264" s="166" t="n">
        <f aca="false">A1264</f>
        <v>1075</v>
      </c>
      <c r="U1264" s="171"/>
    </row>
    <row r="1265" customFormat="false" ht="10.5" hidden="false" customHeight="false" outlineLevel="0" collapsed="false">
      <c r="A1265" s="172" t="n">
        <v>1076</v>
      </c>
      <c r="B1265" s="173" t="n">
        <v>1355</v>
      </c>
      <c r="C1265" s="174" t="n">
        <f aca="false">ROUND($P$1*A1265,2)</f>
        <v>63562.98</v>
      </c>
      <c r="D1265" s="175" t="n">
        <f aca="false">TRUNC(C1265/12,2)</f>
        <v>5296.91</v>
      </c>
      <c r="E1265" s="176" t="n">
        <f aca="false">TRUNC(D1265*$P$3,2)</f>
        <v>587.95</v>
      </c>
      <c r="F1265" s="177" t="n">
        <f aca="false">TRUNC(IF(A1265&lt;=$A$270,$D$270*$P$5,D1265*$P$5),2)</f>
        <v>158.9</v>
      </c>
      <c r="G1265" s="178" t="n">
        <f aca="false">TRUNC(IF(A1265&lt;=$A$270,$D$270*$P$6,D1265*$P$6),2)</f>
        <v>52.96</v>
      </c>
      <c r="H1265" s="177" t="n">
        <f aca="false">TRUNC($P$9,2)</f>
        <v>2.29</v>
      </c>
      <c r="I1265" s="177" t="n">
        <f aca="false">TRUNC(IF(A1265&lt;$A$427,$D$427*$R$10+$P$10,IF(A1265&gt;$A$782,$D$782*$R$10+$P$10,D1265*$R$10+$P$10)),2)</f>
        <v>117.29</v>
      </c>
      <c r="J1265" s="174" t="n">
        <f aca="false">TRUNC(IF(A1265&lt;$A$427,($D$427*$R$11)+$P$11,IF(A1265&gt;$A$782,$D$782*$R$11+$P$11,D1265*$R$11+$P$11)),2)</f>
        <v>299.57</v>
      </c>
      <c r="K1265" s="176" t="n">
        <f aca="false">TRUNC(IF(A1265&lt;$A$427,$D$427*$R$12+$P$12,IF(A1265&gt;$A$782,$D$782*$R$12+$P$12,D1265*$R$12+$P$12)),2)</f>
        <v>217.82</v>
      </c>
      <c r="L1265" s="179" t="n">
        <v>1355</v>
      </c>
      <c r="M1265" s="164" t="n">
        <f aca="false">A1265</f>
        <v>1076</v>
      </c>
      <c r="N1265" s="181" t="n">
        <v>1355</v>
      </c>
      <c r="O1265" s="182" t="n">
        <f aca="false">A1265</f>
        <v>1076</v>
      </c>
      <c r="U1265" s="171"/>
    </row>
    <row r="1266" customFormat="false" ht="10.5" hidden="false" customHeight="false" outlineLevel="0" collapsed="false">
      <c r="A1266" s="156" t="n">
        <v>1077</v>
      </c>
      <c r="B1266" s="157" t="n">
        <v>1356</v>
      </c>
      <c r="C1266" s="158" t="n">
        <f aca="false">ROUND($P$1*A1266,2)</f>
        <v>63622.05</v>
      </c>
      <c r="D1266" s="159" t="n">
        <f aca="false">TRUNC(C1266/12,2)</f>
        <v>5301.83</v>
      </c>
      <c r="E1266" s="160" t="n">
        <f aca="false">TRUNC(D1266*$P$3,2)</f>
        <v>588.5</v>
      </c>
      <c r="F1266" s="161" t="n">
        <f aca="false">TRUNC(IF(A1266&lt;=$A$270,$D$270*$P$5,D1266*$P$5),2)</f>
        <v>159.05</v>
      </c>
      <c r="G1266" s="162" t="n">
        <f aca="false">TRUNC(IF(A1266&lt;=$A$270,$D$270*$P$6,D1266*$P$6),2)</f>
        <v>53.01</v>
      </c>
      <c r="H1266" s="161" t="n">
        <f aca="false">TRUNC($P$9,2)</f>
        <v>2.29</v>
      </c>
      <c r="I1266" s="161" t="n">
        <f aca="false">TRUNC(IF(A1266&lt;$A$427,$D$427*$R$10+$P$10,IF(A1266&gt;$A$782,$D$782*$R$10+$P$10,D1266*$R$10+$P$10)),2)</f>
        <v>117.29</v>
      </c>
      <c r="J1266" s="158" t="n">
        <f aca="false">TRUNC(IF(A1266&lt;$A$427,($D$427*$R$11)+$P$11,IF(A1266&gt;$A$782,$D$782*$R$11+$P$11,D1266*$R$11+$P$11)),2)</f>
        <v>299.57</v>
      </c>
      <c r="K1266" s="160" t="n">
        <f aca="false">TRUNC(IF(A1266&lt;$A$427,$D$427*$R$12+$P$12,IF(A1266&gt;$A$782,$D$782*$R$12+$P$12,D1266*$R$12+$P$12)),2)</f>
        <v>217.82</v>
      </c>
      <c r="L1266" s="163" t="n">
        <v>1356</v>
      </c>
      <c r="M1266" s="180" t="n">
        <f aca="false">A1266</f>
        <v>1077</v>
      </c>
      <c r="N1266" s="165" t="n">
        <v>1356</v>
      </c>
      <c r="O1266" s="166" t="n">
        <f aca="false">A1266</f>
        <v>1077</v>
      </c>
      <c r="U1266" s="171"/>
    </row>
    <row r="1267" customFormat="false" ht="10.5" hidden="false" customHeight="false" outlineLevel="0" collapsed="false">
      <c r="A1267" s="172" t="n">
        <v>1077</v>
      </c>
      <c r="B1267" s="173" t="n">
        <v>1357</v>
      </c>
      <c r="C1267" s="174" t="n">
        <f aca="false">ROUND($P$1*A1267,2)</f>
        <v>63622.05</v>
      </c>
      <c r="D1267" s="175" t="n">
        <f aca="false">TRUNC(C1267/12,2)</f>
        <v>5301.83</v>
      </c>
      <c r="E1267" s="176" t="n">
        <f aca="false">TRUNC(D1267*$P$3,2)</f>
        <v>588.5</v>
      </c>
      <c r="F1267" s="177" t="n">
        <f aca="false">TRUNC(IF(A1267&lt;=$A$270,$D$270*$P$5,D1267*$P$5),2)</f>
        <v>159.05</v>
      </c>
      <c r="G1267" s="178" t="n">
        <f aca="false">TRUNC(IF(A1267&lt;=$A$270,$D$270*$P$6,D1267*$P$6),2)</f>
        <v>53.01</v>
      </c>
      <c r="H1267" s="177" t="n">
        <f aca="false">TRUNC($P$9,2)</f>
        <v>2.29</v>
      </c>
      <c r="I1267" s="177" t="n">
        <f aca="false">TRUNC(IF(A1267&lt;$A$427,$D$427*$R$10+$P$10,IF(A1267&gt;$A$782,$D$782*$R$10+$P$10,D1267*$R$10+$P$10)),2)</f>
        <v>117.29</v>
      </c>
      <c r="J1267" s="174" t="n">
        <f aca="false">TRUNC(IF(A1267&lt;$A$427,($D$427*$R$11)+$P$11,IF(A1267&gt;$A$782,$D$782*$R$11+$P$11,D1267*$R$11+$P$11)),2)</f>
        <v>299.57</v>
      </c>
      <c r="K1267" s="176" t="n">
        <f aca="false">TRUNC(IF(A1267&lt;$A$427,$D$427*$R$12+$P$12,IF(A1267&gt;$A$782,$D$782*$R$12+$P$12,D1267*$R$12+$P$12)),2)</f>
        <v>217.82</v>
      </c>
      <c r="L1267" s="179" t="n">
        <v>1357</v>
      </c>
      <c r="M1267" s="164" t="n">
        <f aca="false">A1267</f>
        <v>1077</v>
      </c>
      <c r="N1267" s="181" t="n">
        <v>1357</v>
      </c>
      <c r="O1267" s="182" t="n">
        <f aca="false">A1267</f>
        <v>1077</v>
      </c>
      <c r="U1267" s="171"/>
    </row>
    <row r="1268" customFormat="false" ht="10.5" hidden="false" customHeight="false" outlineLevel="0" collapsed="false">
      <c r="A1268" s="156" t="n">
        <v>1078</v>
      </c>
      <c r="B1268" s="157" t="n">
        <v>1358</v>
      </c>
      <c r="C1268" s="158" t="n">
        <f aca="false">ROUND($P$1*A1268,2)</f>
        <v>63681.13</v>
      </c>
      <c r="D1268" s="159" t="n">
        <f aca="false">TRUNC(C1268/12,2)</f>
        <v>5306.76</v>
      </c>
      <c r="E1268" s="160" t="n">
        <f aca="false">TRUNC(D1268*$P$3,2)</f>
        <v>589.05</v>
      </c>
      <c r="F1268" s="161" t="n">
        <f aca="false">TRUNC(IF(A1268&lt;=$A$270,$D$270*$P$5,D1268*$P$5),2)</f>
        <v>159.2</v>
      </c>
      <c r="G1268" s="162" t="n">
        <f aca="false">TRUNC(IF(A1268&lt;=$A$270,$D$270*$P$6,D1268*$P$6),2)</f>
        <v>53.06</v>
      </c>
      <c r="H1268" s="161" t="n">
        <f aca="false">TRUNC($P$9,2)</f>
        <v>2.29</v>
      </c>
      <c r="I1268" s="161" t="n">
        <f aca="false">TRUNC(IF(A1268&lt;$A$427,$D$427*$R$10+$P$10,IF(A1268&gt;$A$782,$D$782*$R$10+$P$10,D1268*$R$10+$P$10)),2)</f>
        <v>117.29</v>
      </c>
      <c r="J1268" s="158" t="n">
        <f aca="false">TRUNC(IF(A1268&lt;$A$427,($D$427*$R$11)+$P$11,IF(A1268&gt;$A$782,$D$782*$R$11+$P$11,D1268*$R$11+$P$11)),2)</f>
        <v>299.57</v>
      </c>
      <c r="K1268" s="160" t="n">
        <f aca="false">TRUNC(IF(A1268&lt;$A$427,$D$427*$R$12+$P$12,IF(A1268&gt;$A$782,$D$782*$R$12+$P$12,D1268*$R$12+$P$12)),2)</f>
        <v>217.82</v>
      </c>
      <c r="L1268" s="163" t="n">
        <v>1358</v>
      </c>
      <c r="M1268" s="180" t="n">
        <f aca="false">A1268</f>
        <v>1078</v>
      </c>
      <c r="N1268" s="165" t="n">
        <v>1358</v>
      </c>
      <c r="O1268" s="166" t="n">
        <f aca="false">A1268</f>
        <v>1078</v>
      </c>
      <c r="U1268" s="171"/>
    </row>
    <row r="1269" customFormat="false" ht="10.5" hidden="false" customHeight="false" outlineLevel="0" collapsed="false">
      <c r="A1269" s="172" t="n">
        <v>1079</v>
      </c>
      <c r="B1269" s="173" t="n">
        <v>1359</v>
      </c>
      <c r="C1269" s="174" t="n">
        <f aca="false">ROUND($P$1*A1269,2)</f>
        <v>63740.2</v>
      </c>
      <c r="D1269" s="175" t="n">
        <f aca="false">TRUNC(C1269/12,2)</f>
        <v>5311.68</v>
      </c>
      <c r="E1269" s="176" t="n">
        <f aca="false">TRUNC(D1269*$P$3,2)</f>
        <v>589.59</v>
      </c>
      <c r="F1269" s="177" t="n">
        <f aca="false">TRUNC(IF(A1269&lt;=$A$270,$D$270*$P$5,D1269*$P$5),2)</f>
        <v>159.35</v>
      </c>
      <c r="G1269" s="178" t="n">
        <f aca="false">TRUNC(IF(A1269&lt;=$A$270,$D$270*$P$6,D1269*$P$6),2)</f>
        <v>53.11</v>
      </c>
      <c r="H1269" s="177" t="n">
        <f aca="false">TRUNC($P$9,2)</f>
        <v>2.29</v>
      </c>
      <c r="I1269" s="177" t="n">
        <f aca="false">TRUNC(IF(A1269&lt;$A$427,$D$427*$R$10+$P$10,IF(A1269&gt;$A$782,$D$782*$R$10+$P$10,D1269*$R$10+$P$10)),2)</f>
        <v>117.29</v>
      </c>
      <c r="J1269" s="174" t="n">
        <f aca="false">TRUNC(IF(A1269&lt;$A$427,($D$427*$R$11)+$P$11,IF(A1269&gt;$A$782,$D$782*$R$11+$P$11,D1269*$R$11+$P$11)),2)</f>
        <v>299.57</v>
      </c>
      <c r="K1269" s="176" t="n">
        <f aca="false">TRUNC(IF(A1269&lt;$A$427,$D$427*$R$12+$P$12,IF(A1269&gt;$A$782,$D$782*$R$12+$P$12,D1269*$R$12+$P$12)),2)</f>
        <v>217.82</v>
      </c>
      <c r="L1269" s="179" t="n">
        <v>1359</v>
      </c>
      <c r="M1269" s="164" t="n">
        <f aca="false">A1269</f>
        <v>1079</v>
      </c>
      <c r="N1269" s="181" t="n">
        <v>1359</v>
      </c>
      <c r="O1269" s="182" t="n">
        <f aca="false">A1269</f>
        <v>1079</v>
      </c>
      <c r="U1269" s="171"/>
    </row>
    <row r="1270" customFormat="false" ht="10.5" hidden="false" customHeight="false" outlineLevel="0" collapsed="false">
      <c r="A1270" s="156" t="n">
        <v>1079</v>
      </c>
      <c r="B1270" s="157" t="n">
        <v>1360</v>
      </c>
      <c r="C1270" s="158" t="n">
        <f aca="false">ROUND($P$1*A1270,2)</f>
        <v>63740.2</v>
      </c>
      <c r="D1270" s="159" t="n">
        <f aca="false">TRUNC(C1270/12,2)</f>
        <v>5311.68</v>
      </c>
      <c r="E1270" s="160" t="n">
        <f aca="false">TRUNC(D1270*$P$3,2)</f>
        <v>589.59</v>
      </c>
      <c r="F1270" s="161" t="n">
        <f aca="false">TRUNC(IF(A1270&lt;=$A$270,$D$270*$P$5,D1270*$P$5),2)</f>
        <v>159.35</v>
      </c>
      <c r="G1270" s="162" t="n">
        <f aca="false">TRUNC(IF(A1270&lt;=$A$270,$D$270*$P$6,D1270*$P$6),2)</f>
        <v>53.11</v>
      </c>
      <c r="H1270" s="161" t="n">
        <f aca="false">TRUNC($P$9,2)</f>
        <v>2.29</v>
      </c>
      <c r="I1270" s="161" t="n">
        <f aca="false">TRUNC(IF(A1270&lt;$A$427,$D$427*$R$10+$P$10,IF(A1270&gt;$A$782,$D$782*$R$10+$P$10,D1270*$R$10+$P$10)),2)</f>
        <v>117.29</v>
      </c>
      <c r="J1270" s="158" t="n">
        <f aca="false">TRUNC(IF(A1270&lt;$A$427,($D$427*$R$11)+$P$11,IF(A1270&gt;$A$782,$D$782*$R$11+$P$11,D1270*$R$11+$P$11)),2)</f>
        <v>299.57</v>
      </c>
      <c r="K1270" s="160" t="n">
        <f aca="false">TRUNC(IF(A1270&lt;$A$427,$D$427*$R$12+$P$12,IF(A1270&gt;$A$782,$D$782*$R$12+$P$12,D1270*$R$12+$P$12)),2)</f>
        <v>217.82</v>
      </c>
      <c r="L1270" s="163" t="n">
        <v>1360</v>
      </c>
      <c r="M1270" s="180" t="n">
        <f aca="false">A1270</f>
        <v>1079</v>
      </c>
      <c r="N1270" s="165" t="n">
        <v>1360</v>
      </c>
      <c r="O1270" s="166" t="n">
        <f aca="false">A1270</f>
        <v>1079</v>
      </c>
      <c r="U1270" s="171"/>
    </row>
    <row r="1271" customFormat="false" ht="10.5" hidden="false" customHeight="false" outlineLevel="0" collapsed="false">
      <c r="A1271" s="172" t="n">
        <v>1080</v>
      </c>
      <c r="B1271" s="173" t="n">
        <v>1361</v>
      </c>
      <c r="C1271" s="174" t="n">
        <f aca="false">ROUND($P$1*A1271,2)</f>
        <v>63799.27</v>
      </c>
      <c r="D1271" s="175" t="n">
        <f aca="false">TRUNC(C1271/12,2)</f>
        <v>5316.6</v>
      </c>
      <c r="E1271" s="176" t="n">
        <f aca="false">TRUNC(D1271*$P$3,2)</f>
        <v>590.14</v>
      </c>
      <c r="F1271" s="177" t="n">
        <f aca="false">TRUNC(IF(A1271&lt;=$A$270,$D$270*$P$5,D1271*$P$5),2)</f>
        <v>159.49</v>
      </c>
      <c r="G1271" s="178" t="n">
        <f aca="false">TRUNC(IF(A1271&lt;=$A$270,$D$270*$P$6,D1271*$P$6),2)</f>
        <v>53.16</v>
      </c>
      <c r="H1271" s="177" t="n">
        <f aca="false">TRUNC($P$9,2)</f>
        <v>2.29</v>
      </c>
      <c r="I1271" s="177" t="n">
        <f aca="false">TRUNC(IF(A1271&lt;$A$427,$D$427*$R$10+$P$10,IF(A1271&gt;$A$782,$D$782*$R$10+$P$10,D1271*$R$10+$P$10)),2)</f>
        <v>117.29</v>
      </c>
      <c r="J1271" s="174" t="n">
        <f aca="false">TRUNC(IF(A1271&lt;$A$427,($D$427*$R$11)+$P$11,IF(A1271&gt;$A$782,$D$782*$R$11+$P$11,D1271*$R$11+$P$11)),2)</f>
        <v>299.57</v>
      </c>
      <c r="K1271" s="176" t="n">
        <f aca="false">TRUNC(IF(A1271&lt;$A$427,$D$427*$R$12+$P$12,IF(A1271&gt;$A$782,$D$782*$R$12+$P$12,D1271*$R$12+$P$12)),2)</f>
        <v>217.82</v>
      </c>
      <c r="L1271" s="179" t="n">
        <v>1361</v>
      </c>
      <c r="M1271" s="164" t="n">
        <f aca="false">A1271</f>
        <v>1080</v>
      </c>
      <c r="N1271" s="181" t="n">
        <v>1361</v>
      </c>
      <c r="O1271" s="182" t="n">
        <f aca="false">A1271</f>
        <v>1080</v>
      </c>
      <c r="U1271" s="171"/>
    </row>
    <row r="1272" customFormat="false" ht="10.5" hidden="false" customHeight="false" outlineLevel="0" collapsed="false">
      <c r="A1272" s="156" t="n">
        <v>1081</v>
      </c>
      <c r="B1272" s="157" t="n">
        <v>1362</v>
      </c>
      <c r="C1272" s="158" t="n">
        <f aca="false">ROUND($P$1*A1272,2)</f>
        <v>63858.35</v>
      </c>
      <c r="D1272" s="159" t="n">
        <f aca="false">TRUNC(C1272/12,2)</f>
        <v>5321.52</v>
      </c>
      <c r="E1272" s="160" t="n">
        <f aca="false">TRUNC(D1272*$P$3,2)</f>
        <v>590.68</v>
      </c>
      <c r="F1272" s="161" t="n">
        <f aca="false">TRUNC(IF(A1272&lt;=$A$270,$D$270*$P$5,D1272*$P$5),2)</f>
        <v>159.64</v>
      </c>
      <c r="G1272" s="162" t="n">
        <f aca="false">TRUNC(IF(A1272&lt;=$A$270,$D$270*$P$6,D1272*$P$6),2)</f>
        <v>53.21</v>
      </c>
      <c r="H1272" s="161" t="n">
        <f aca="false">TRUNC($P$9,2)</f>
        <v>2.29</v>
      </c>
      <c r="I1272" s="161" t="n">
        <f aca="false">TRUNC(IF(A1272&lt;$A$427,$D$427*$R$10+$P$10,IF(A1272&gt;$A$782,$D$782*$R$10+$P$10,D1272*$R$10+$P$10)),2)</f>
        <v>117.29</v>
      </c>
      <c r="J1272" s="158" t="n">
        <f aca="false">TRUNC(IF(A1272&lt;$A$427,($D$427*$R$11)+$P$11,IF(A1272&gt;$A$782,$D$782*$R$11+$P$11,D1272*$R$11+$P$11)),2)</f>
        <v>299.57</v>
      </c>
      <c r="K1272" s="160" t="n">
        <f aca="false">TRUNC(IF(A1272&lt;$A$427,$D$427*$R$12+$P$12,IF(A1272&gt;$A$782,$D$782*$R$12+$P$12,D1272*$R$12+$P$12)),2)</f>
        <v>217.82</v>
      </c>
      <c r="L1272" s="163" t="n">
        <v>1362</v>
      </c>
      <c r="M1272" s="180" t="n">
        <f aca="false">A1272</f>
        <v>1081</v>
      </c>
      <c r="N1272" s="165" t="n">
        <v>1362</v>
      </c>
      <c r="O1272" s="166" t="n">
        <f aca="false">A1272</f>
        <v>1081</v>
      </c>
      <c r="U1272" s="171"/>
    </row>
    <row r="1273" customFormat="false" ht="10.5" hidden="false" customHeight="false" outlineLevel="0" collapsed="false">
      <c r="A1273" s="172" t="n">
        <v>1081</v>
      </c>
      <c r="B1273" s="173" t="n">
        <v>1363</v>
      </c>
      <c r="C1273" s="174" t="n">
        <f aca="false">ROUND($P$1*A1273,2)</f>
        <v>63858.35</v>
      </c>
      <c r="D1273" s="175" t="n">
        <f aca="false">TRUNC(C1273/12,2)</f>
        <v>5321.52</v>
      </c>
      <c r="E1273" s="176" t="n">
        <f aca="false">TRUNC(D1273*$P$3,2)</f>
        <v>590.68</v>
      </c>
      <c r="F1273" s="177" t="n">
        <f aca="false">TRUNC(IF(A1273&lt;=$A$270,$D$270*$P$5,D1273*$P$5),2)</f>
        <v>159.64</v>
      </c>
      <c r="G1273" s="178" t="n">
        <f aca="false">TRUNC(IF(A1273&lt;=$A$270,$D$270*$P$6,D1273*$P$6),2)</f>
        <v>53.21</v>
      </c>
      <c r="H1273" s="177" t="n">
        <f aca="false">TRUNC($P$9,2)</f>
        <v>2.29</v>
      </c>
      <c r="I1273" s="177" t="n">
        <f aca="false">TRUNC(IF(A1273&lt;$A$427,$D$427*$R$10+$P$10,IF(A1273&gt;$A$782,$D$782*$R$10+$P$10,D1273*$R$10+$P$10)),2)</f>
        <v>117.29</v>
      </c>
      <c r="J1273" s="174" t="n">
        <f aca="false">TRUNC(IF(A1273&lt;$A$427,($D$427*$R$11)+$P$11,IF(A1273&gt;$A$782,$D$782*$R$11+$P$11,D1273*$R$11+$P$11)),2)</f>
        <v>299.57</v>
      </c>
      <c r="K1273" s="176" t="n">
        <f aca="false">TRUNC(IF(A1273&lt;$A$427,$D$427*$R$12+$P$12,IF(A1273&gt;$A$782,$D$782*$R$12+$P$12,D1273*$R$12+$P$12)),2)</f>
        <v>217.82</v>
      </c>
      <c r="L1273" s="179" t="n">
        <v>1363</v>
      </c>
      <c r="M1273" s="164" t="n">
        <f aca="false">A1273</f>
        <v>1081</v>
      </c>
      <c r="N1273" s="181" t="n">
        <v>1363</v>
      </c>
      <c r="O1273" s="182" t="n">
        <f aca="false">A1273</f>
        <v>1081</v>
      </c>
      <c r="U1273" s="171"/>
    </row>
    <row r="1274" customFormat="false" ht="10.5" hidden="false" customHeight="false" outlineLevel="0" collapsed="false">
      <c r="A1274" s="156" t="n">
        <v>1082</v>
      </c>
      <c r="B1274" s="157" t="n">
        <v>1364</v>
      </c>
      <c r="C1274" s="158" t="n">
        <f aca="false">ROUND($P$1*A1274,2)</f>
        <v>63917.42</v>
      </c>
      <c r="D1274" s="159" t="n">
        <f aca="false">TRUNC(C1274/12,2)</f>
        <v>5326.45</v>
      </c>
      <c r="E1274" s="160" t="n">
        <f aca="false">TRUNC(D1274*$P$3,2)</f>
        <v>591.23</v>
      </c>
      <c r="F1274" s="161" t="n">
        <f aca="false">TRUNC(IF(A1274&lt;=$A$270,$D$270*$P$5,D1274*$P$5),2)</f>
        <v>159.79</v>
      </c>
      <c r="G1274" s="162" t="n">
        <f aca="false">TRUNC(IF(A1274&lt;=$A$270,$D$270*$P$6,D1274*$P$6),2)</f>
        <v>53.26</v>
      </c>
      <c r="H1274" s="161" t="n">
        <f aca="false">TRUNC($P$9,2)</f>
        <v>2.29</v>
      </c>
      <c r="I1274" s="161" t="n">
        <f aca="false">TRUNC(IF(A1274&lt;$A$427,$D$427*$R$10+$P$10,IF(A1274&gt;$A$782,$D$782*$R$10+$P$10,D1274*$R$10+$P$10)),2)</f>
        <v>117.29</v>
      </c>
      <c r="J1274" s="158" t="n">
        <f aca="false">TRUNC(IF(A1274&lt;$A$427,($D$427*$R$11)+$P$11,IF(A1274&gt;$A$782,$D$782*$R$11+$P$11,D1274*$R$11+$P$11)),2)</f>
        <v>299.57</v>
      </c>
      <c r="K1274" s="160" t="n">
        <f aca="false">TRUNC(IF(A1274&lt;$A$427,$D$427*$R$12+$P$12,IF(A1274&gt;$A$782,$D$782*$R$12+$P$12,D1274*$R$12+$P$12)),2)</f>
        <v>217.82</v>
      </c>
      <c r="L1274" s="163" t="n">
        <v>1364</v>
      </c>
      <c r="M1274" s="180" t="n">
        <f aca="false">A1274</f>
        <v>1082</v>
      </c>
      <c r="N1274" s="165" t="n">
        <v>1364</v>
      </c>
      <c r="O1274" s="166" t="n">
        <f aca="false">A1274</f>
        <v>1082</v>
      </c>
      <c r="U1274" s="171"/>
    </row>
    <row r="1275" customFormat="false" ht="10.5" hidden="false" customHeight="false" outlineLevel="0" collapsed="false">
      <c r="A1275" s="172" t="n">
        <v>1083</v>
      </c>
      <c r="B1275" s="173" t="n">
        <v>1365</v>
      </c>
      <c r="C1275" s="174" t="n">
        <f aca="false">ROUND($P$1*A1275,2)</f>
        <v>63976.49</v>
      </c>
      <c r="D1275" s="175" t="n">
        <f aca="false">TRUNC(C1275/12,2)</f>
        <v>5331.37</v>
      </c>
      <c r="E1275" s="176" t="n">
        <f aca="false">TRUNC(D1275*$P$3,2)</f>
        <v>591.78</v>
      </c>
      <c r="F1275" s="177" t="n">
        <f aca="false">TRUNC(IF(A1275&lt;=$A$270,$D$270*$P$5,D1275*$P$5),2)</f>
        <v>159.94</v>
      </c>
      <c r="G1275" s="178" t="n">
        <f aca="false">TRUNC(IF(A1275&lt;=$A$270,$D$270*$P$6,D1275*$P$6),2)</f>
        <v>53.31</v>
      </c>
      <c r="H1275" s="177" t="n">
        <f aca="false">TRUNC($P$9,2)</f>
        <v>2.29</v>
      </c>
      <c r="I1275" s="177" t="n">
        <f aca="false">TRUNC(IF(A1275&lt;$A$427,$D$427*$R$10+$P$10,IF(A1275&gt;$A$782,$D$782*$R$10+$P$10,D1275*$R$10+$P$10)),2)</f>
        <v>117.29</v>
      </c>
      <c r="J1275" s="174" t="n">
        <f aca="false">TRUNC(IF(A1275&lt;$A$427,($D$427*$R$11)+$P$11,IF(A1275&gt;$A$782,$D$782*$R$11+$P$11,D1275*$R$11+$P$11)),2)</f>
        <v>299.57</v>
      </c>
      <c r="K1275" s="176" t="n">
        <f aca="false">TRUNC(IF(A1275&lt;$A$427,$D$427*$R$12+$P$12,IF(A1275&gt;$A$782,$D$782*$R$12+$P$12,D1275*$R$12+$P$12)),2)</f>
        <v>217.82</v>
      </c>
      <c r="L1275" s="179" t="n">
        <v>1365</v>
      </c>
      <c r="M1275" s="164" t="n">
        <f aca="false">A1275</f>
        <v>1083</v>
      </c>
      <c r="N1275" s="181" t="n">
        <v>1365</v>
      </c>
      <c r="O1275" s="182" t="n">
        <f aca="false">A1275</f>
        <v>1083</v>
      </c>
      <c r="U1275" s="171"/>
    </row>
    <row r="1276" customFormat="false" ht="10.5" hidden="false" customHeight="false" outlineLevel="0" collapsed="false">
      <c r="A1276" s="156" t="n">
        <v>1083</v>
      </c>
      <c r="B1276" s="157" t="n">
        <v>1366</v>
      </c>
      <c r="C1276" s="158" t="n">
        <f aca="false">ROUND($P$1*A1276,2)</f>
        <v>63976.49</v>
      </c>
      <c r="D1276" s="159" t="n">
        <f aca="false">TRUNC(C1276/12,2)</f>
        <v>5331.37</v>
      </c>
      <c r="E1276" s="160" t="n">
        <f aca="false">TRUNC(D1276*$P$3,2)</f>
        <v>591.78</v>
      </c>
      <c r="F1276" s="161" t="n">
        <f aca="false">TRUNC(IF(A1276&lt;=$A$270,$D$270*$P$5,D1276*$P$5),2)</f>
        <v>159.94</v>
      </c>
      <c r="G1276" s="162" t="n">
        <f aca="false">TRUNC(IF(A1276&lt;=$A$270,$D$270*$P$6,D1276*$P$6),2)</f>
        <v>53.31</v>
      </c>
      <c r="H1276" s="161" t="n">
        <f aca="false">TRUNC($P$9,2)</f>
        <v>2.29</v>
      </c>
      <c r="I1276" s="161" t="n">
        <f aca="false">TRUNC(IF(A1276&lt;$A$427,$D$427*$R$10+$P$10,IF(A1276&gt;$A$782,$D$782*$R$10+$P$10,D1276*$R$10+$P$10)),2)</f>
        <v>117.29</v>
      </c>
      <c r="J1276" s="158" t="n">
        <f aca="false">TRUNC(IF(A1276&lt;$A$427,($D$427*$R$11)+$P$11,IF(A1276&gt;$A$782,$D$782*$R$11+$P$11,D1276*$R$11+$P$11)),2)</f>
        <v>299.57</v>
      </c>
      <c r="K1276" s="160" t="n">
        <f aca="false">TRUNC(IF(A1276&lt;$A$427,$D$427*$R$12+$P$12,IF(A1276&gt;$A$782,$D$782*$R$12+$P$12,D1276*$R$12+$P$12)),2)</f>
        <v>217.82</v>
      </c>
      <c r="L1276" s="163" t="n">
        <v>1366</v>
      </c>
      <c r="M1276" s="180" t="n">
        <f aca="false">A1276</f>
        <v>1083</v>
      </c>
      <c r="N1276" s="165" t="n">
        <v>1366</v>
      </c>
      <c r="O1276" s="166" t="n">
        <f aca="false">A1276</f>
        <v>1083</v>
      </c>
      <c r="U1276" s="171"/>
    </row>
    <row r="1277" customFormat="false" ht="10.5" hidden="false" customHeight="false" outlineLevel="0" collapsed="false">
      <c r="A1277" s="172" t="n">
        <v>1084</v>
      </c>
      <c r="B1277" s="173" t="n">
        <v>1367</v>
      </c>
      <c r="C1277" s="174" t="n">
        <f aca="false">ROUND($P$1*A1277,2)</f>
        <v>64035.57</v>
      </c>
      <c r="D1277" s="175" t="n">
        <f aca="false">TRUNC(C1277/12,2)</f>
        <v>5336.29</v>
      </c>
      <c r="E1277" s="176" t="n">
        <f aca="false">TRUNC(D1277*$P$3,2)</f>
        <v>592.32</v>
      </c>
      <c r="F1277" s="177" t="n">
        <f aca="false">TRUNC(IF(A1277&lt;=$A$270,$D$270*$P$5,D1277*$P$5),2)</f>
        <v>160.08</v>
      </c>
      <c r="G1277" s="178" t="n">
        <f aca="false">TRUNC(IF(A1277&lt;=$A$270,$D$270*$P$6,D1277*$P$6),2)</f>
        <v>53.36</v>
      </c>
      <c r="H1277" s="177" t="n">
        <f aca="false">TRUNC($P$9,2)</f>
        <v>2.29</v>
      </c>
      <c r="I1277" s="177" t="n">
        <f aca="false">TRUNC(IF(A1277&lt;$A$427,$D$427*$R$10+$P$10,IF(A1277&gt;$A$782,$D$782*$R$10+$P$10,D1277*$R$10+$P$10)),2)</f>
        <v>117.29</v>
      </c>
      <c r="J1277" s="174" t="n">
        <f aca="false">TRUNC(IF(A1277&lt;$A$427,($D$427*$R$11)+$P$11,IF(A1277&gt;$A$782,$D$782*$R$11+$P$11,D1277*$R$11+$P$11)),2)</f>
        <v>299.57</v>
      </c>
      <c r="K1277" s="176" t="n">
        <f aca="false">TRUNC(IF(A1277&lt;$A$427,$D$427*$R$12+$P$12,IF(A1277&gt;$A$782,$D$782*$R$12+$P$12,D1277*$R$12+$P$12)),2)</f>
        <v>217.82</v>
      </c>
      <c r="L1277" s="179" t="n">
        <v>1367</v>
      </c>
      <c r="M1277" s="164" t="n">
        <f aca="false">A1277</f>
        <v>1084</v>
      </c>
      <c r="N1277" s="181" t="n">
        <v>1367</v>
      </c>
      <c r="O1277" s="182" t="n">
        <f aca="false">A1277</f>
        <v>1084</v>
      </c>
      <c r="U1277" s="171"/>
    </row>
    <row r="1278" customFormat="false" ht="10.5" hidden="false" customHeight="false" outlineLevel="0" collapsed="false">
      <c r="A1278" s="156" t="n">
        <v>1085</v>
      </c>
      <c r="B1278" s="157" t="n">
        <v>1368</v>
      </c>
      <c r="C1278" s="158" t="n">
        <f aca="false">ROUND($P$1*A1278,2)</f>
        <v>64094.64</v>
      </c>
      <c r="D1278" s="159" t="n">
        <f aca="false">TRUNC(C1278/12,2)</f>
        <v>5341.22</v>
      </c>
      <c r="E1278" s="160" t="n">
        <f aca="false">TRUNC(D1278*$P$3,2)</f>
        <v>592.87</v>
      </c>
      <c r="F1278" s="161" t="n">
        <f aca="false">TRUNC(IF(A1278&lt;=$A$270,$D$270*$P$5,D1278*$P$5),2)</f>
        <v>160.23</v>
      </c>
      <c r="G1278" s="162" t="n">
        <f aca="false">TRUNC(IF(A1278&lt;=$A$270,$D$270*$P$6,D1278*$P$6),2)</f>
        <v>53.41</v>
      </c>
      <c r="H1278" s="161" t="n">
        <f aca="false">TRUNC($P$9,2)</f>
        <v>2.29</v>
      </c>
      <c r="I1278" s="161" t="n">
        <f aca="false">TRUNC(IF(A1278&lt;$A$427,$D$427*$R$10+$P$10,IF(A1278&gt;$A$782,$D$782*$R$10+$P$10,D1278*$R$10+$P$10)),2)</f>
        <v>117.29</v>
      </c>
      <c r="J1278" s="158" t="n">
        <f aca="false">TRUNC(IF(A1278&lt;$A$427,($D$427*$R$11)+$P$11,IF(A1278&gt;$A$782,$D$782*$R$11+$P$11,D1278*$R$11+$P$11)),2)</f>
        <v>299.57</v>
      </c>
      <c r="K1278" s="160" t="n">
        <f aca="false">TRUNC(IF(A1278&lt;$A$427,$D$427*$R$12+$P$12,IF(A1278&gt;$A$782,$D$782*$R$12+$P$12,D1278*$R$12+$P$12)),2)</f>
        <v>217.82</v>
      </c>
      <c r="L1278" s="163" t="n">
        <v>1368</v>
      </c>
      <c r="M1278" s="180" t="n">
        <f aca="false">A1278</f>
        <v>1085</v>
      </c>
      <c r="N1278" s="165" t="n">
        <v>1368</v>
      </c>
      <c r="O1278" s="166" t="n">
        <f aca="false">A1278</f>
        <v>1085</v>
      </c>
      <c r="U1278" s="171"/>
    </row>
    <row r="1279" customFormat="false" ht="10.5" hidden="false" customHeight="false" outlineLevel="0" collapsed="false">
      <c r="A1279" s="172" t="n">
        <v>1086</v>
      </c>
      <c r="B1279" s="173" t="n">
        <v>1369</v>
      </c>
      <c r="C1279" s="174" t="n">
        <f aca="false">ROUND($P$1*A1279,2)</f>
        <v>64153.71</v>
      </c>
      <c r="D1279" s="175" t="n">
        <f aca="false">TRUNC(C1279/12,2)</f>
        <v>5346.14</v>
      </c>
      <c r="E1279" s="176" t="n">
        <f aca="false">TRUNC(D1279*$P$3,2)</f>
        <v>593.42</v>
      </c>
      <c r="F1279" s="177" t="n">
        <f aca="false">TRUNC(IF(A1279&lt;=$A$270,$D$270*$P$5,D1279*$P$5),2)</f>
        <v>160.38</v>
      </c>
      <c r="G1279" s="178" t="n">
        <f aca="false">TRUNC(IF(A1279&lt;=$A$270,$D$270*$P$6,D1279*$P$6),2)</f>
        <v>53.46</v>
      </c>
      <c r="H1279" s="177" t="n">
        <f aca="false">TRUNC($P$9,2)</f>
        <v>2.29</v>
      </c>
      <c r="I1279" s="177" t="n">
        <f aca="false">TRUNC(IF(A1279&lt;$A$427,$D$427*$R$10+$P$10,IF(A1279&gt;$A$782,$D$782*$R$10+$P$10,D1279*$R$10+$P$10)),2)</f>
        <v>117.29</v>
      </c>
      <c r="J1279" s="174" t="n">
        <f aca="false">TRUNC(IF(A1279&lt;$A$427,($D$427*$R$11)+$P$11,IF(A1279&gt;$A$782,$D$782*$R$11+$P$11,D1279*$R$11+$P$11)),2)</f>
        <v>299.57</v>
      </c>
      <c r="K1279" s="176" t="n">
        <f aca="false">TRUNC(IF(A1279&lt;$A$427,$D$427*$R$12+$P$12,IF(A1279&gt;$A$782,$D$782*$R$12+$P$12,D1279*$R$12+$P$12)),2)</f>
        <v>217.82</v>
      </c>
      <c r="L1279" s="179" t="n">
        <v>1369</v>
      </c>
      <c r="M1279" s="164" t="n">
        <f aca="false">A1279</f>
        <v>1086</v>
      </c>
      <c r="N1279" s="181" t="n">
        <v>1369</v>
      </c>
      <c r="O1279" s="182" t="n">
        <f aca="false">A1279</f>
        <v>1086</v>
      </c>
      <c r="U1279" s="171"/>
    </row>
    <row r="1280" customFormat="false" ht="10.5" hidden="false" customHeight="false" outlineLevel="0" collapsed="false">
      <c r="A1280" s="156" t="n">
        <v>1086</v>
      </c>
      <c r="B1280" s="157" t="n">
        <v>1370</v>
      </c>
      <c r="C1280" s="158" t="n">
        <f aca="false">ROUND($P$1*A1280,2)</f>
        <v>64153.71</v>
      </c>
      <c r="D1280" s="159" t="n">
        <f aca="false">TRUNC(C1280/12,2)</f>
        <v>5346.14</v>
      </c>
      <c r="E1280" s="160" t="n">
        <f aca="false">TRUNC(D1280*$P$3,2)</f>
        <v>593.42</v>
      </c>
      <c r="F1280" s="161" t="n">
        <f aca="false">TRUNC(IF(A1280&lt;=$A$270,$D$270*$P$5,D1280*$P$5),2)</f>
        <v>160.38</v>
      </c>
      <c r="G1280" s="162" t="n">
        <f aca="false">TRUNC(IF(A1280&lt;=$A$270,$D$270*$P$6,D1280*$P$6),2)</f>
        <v>53.46</v>
      </c>
      <c r="H1280" s="161" t="n">
        <f aca="false">TRUNC($P$9,2)</f>
        <v>2.29</v>
      </c>
      <c r="I1280" s="161" t="n">
        <f aca="false">TRUNC(IF(A1280&lt;$A$427,$D$427*$R$10+$P$10,IF(A1280&gt;$A$782,$D$782*$R$10+$P$10,D1280*$R$10+$P$10)),2)</f>
        <v>117.29</v>
      </c>
      <c r="J1280" s="158" t="n">
        <f aca="false">TRUNC(IF(A1280&lt;$A$427,($D$427*$R$11)+$P$11,IF(A1280&gt;$A$782,$D$782*$R$11+$P$11,D1280*$R$11+$P$11)),2)</f>
        <v>299.57</v>
      </c>
      <c r="K1280" s="160" t="n">
        <f aca="false">TRUNC(IF(A1280&lt;$A$427,$D$427*$R$12+$P$12,IF(A1280&gt;$A$782,$D$782*$R$12+$P$12,D1280*$R$12+$P$12)),2)</f>
        <v>217.82</v>
      </c>
      <c r="L1280" s="163" t="n">
        <v>1370</v>
      </c>
      <c r="M1280" s="164" t="n">
        <f aca="false">A1280</f>
        <v>1086</v>
      </c>
      <c r="N1280" s="165" t="n">
        <v>1370</v>
      </c>
      <c r="O1280" s="166" t="n">
        <f aca="false">A1280</f>
        <v>1086</v>
      </c>
      <c r="U1280" s="171"/>
    </row>
    <row r="1281" customFormat="false" ht="10.5" hidden="false" customHeight="false" outlineLevel="0" collapsed="false">
      <c r="A1281" s="172" t="n">
        <v>1087</v>
      </c>
      <c r="B1281" s="173" t="n">
        <v>1371</v>
      </c>
      <c r="C1281" s="174" t="n">
        <f aca="false">ROUND($P$1*A1281,2)</f>
        <v>64212.79</v>
      </c>
      <c r="D1281" s="175" t="n">
        <f aca="false">TRUNC(C1281/12,2)</f>
        <v>5351.06</v>
      </c>
      <c r="E1281" s="176" t="n">
        <f aca="false">TRUNC(D1281*$P$3,2)</f>
        <v>593.96</v>
      </c>
      <c r="F1281" s="177" t="n">
        <f aca="false">TRUNC(IF(A1281&lt;=$A$270,$D$270*$P$5,D1281*$P$5),2)</f>
        <v>160.53</v>
      </c>
      <c r="G1281" s="178" t="n">
        <f aca="false">TRUNC(IF(A1281&lt;=$A$270,$D$270*$P$6,D1281*$P$6),2)</f>
        <v>53.51</v>
      </c>
      <c r="H1281" s="177" t="n">
        <f aca="false">TRUNC($P$9,2)</f>
        <v>2.29</v>
      </c>
      <c r="I1281" s="177" t="n">
        <f aca="false">TRUNC(IF(A1281&lt;$A$427,$D$427*$R$10+$P$10,IF(A1281&gt;$A$782,$D$782*$R$10+$P$10,D1281*$R$10+$P$10)),2)</f>
        <v>117.29</v>
      </c>
      <c r="J1281" s="174" t="n">
        <f aca="false">TRUNC(IF(A1281&lt;$A$427,($D$427*$R$11)+$P$11,IF(A1281&gt;$A$782,$D$782*$R$11+$P$11,D1281*$R$11+$P$11)),2)</f>
        <v>299.57</v>
      </c>
      <c r="K1281" s="176" t="n">
        <f aca="false">TRUNC(IF(A1281&lt;$A$427,$D$427*$R$12+$P$12,IF(A1281&gt;$A$782,$D$782*$R$12+$P$12,D1281*$R$12+$P$12)),2)</f>
        <v>217.82</v>
      </c>
      <c r="L1281" s="179" t="n">
        <v>1371</v>
      </c>
      <c r="M1281" s="180" t="n">
        <f aca="false">A1281</f>
        <v>1087</v>
      </c>
      <c r="N1281" s="181" t="n">
        <v>1371</v>
      </c>
      <c r="O1281" s="182" t="n">
        <f aca="false">A1281</f>
        <v>1087</v>
      </c>
      <c r="U1281" s="171"/>
    </row>
    <row r="1282" customFormat="false" ht="10.5" hidden="false" customHeight="false" outlineLevel="0" collapsed="false">
      <c r="A1282" s="156" t="n">
        <v>1087</v>
      </c>
      <c r="B1282" s="157" t="n">
        <v>1372</v>
      </c>
      <c r="C1282" s="158" t="n">
        <f aca="false">ROUND($P$1*A1282,2)</f>
        <v>64212.79</v>
      </c>
      <c r="D1282" s="159" t="n">
        <f aca="false">TRUNC(C1282/12,2)</f>
        <v>5351.06</v>
      </c>
      <c r="E1282" s="160" t="n">
        <f aca="false">TRUNC(D1282*$P$3,2)</f>
        <v>593.96</v>
      </c>
      <c r="F1282" s="161" t="n">
        <f aca="false">TRUNC(IF(A1282&lt;=$A$270,$D$270*$P$5,D1282*$P$5),2)</f>
        <v>160.53</v>
      </c>
      <c r="G1282" s="162" t="n">
        <f aca="false">TRUNC(IF(A1282&lt;=$A$270,$D$270*$P$6,D1282*$P$6),2)</f>
        <v>53.51</v>
      </c>
      <c r="H1282" s="161" t="n">
        <f aca="false">TRUNC($P$9,2)</f>
        <v>2.29</v>
      </c>
      <c r="I1282" s="161" t="n">
        <f aca="false">TRUNC(IF(A1282&lt;$A$427,$D$427*$R$10+$P$10,IF(A1282&gt;$A$782,$D$782*$R$10+$P$10,D1282*$R$10+$P$10)),2)</f>
        <v>117.29</v>
      </c>
      <c r="J1282" s="158" t="n">
        <f aca="false">TRUNC(IF(A1282&lt;$A$427,($D$427*$R$11)+$P$11,IF(A1282&gt;$A$782,$D$782*$R$11+$P$11,D1282*$R$11+$P$11)),2)</f>
        <v>299.57</v>
      </c>
      <c r="K1282" s="160" t="n">
        <f aca="false">TRUNC(IF(A1282&lt;$A$427,$D$427*$R$12+$P$12,IF(A1282&gt;$A$782,$D$782*$R$12+$P$12,D1282*$R$12+$P$12)),2)</f>
        <v>217.82</v>
      </c>
      <c r="L1282" s="163" t="n">
        <v>1372</v>
      </c>
      <c r="M1282" s="164" t="n">
        <f aca="false">A1282</f>
        <v>1087</v>
      </c>
      <c r="N1282" s="165" t="n">
        <v>1372</v>
      </c>
      <c r="O1282" s="166" t="n">
        <f aca="false">A1282</f>
        <v>1087</v>
      </c>
      <c r="U1282" s="171"/>
    </row>
    <row r="1283" customFormat="false" ht="10.5" hidden="false" customHeight="false" outlineLevel="0" collapsed="false">
      <c r="A1283" s="172" t="n">
        <v>1088</v>
      </c>
      <c r="B1283" s="173" t="n">
        <v>1373</v>
      </c>
      <c r="C1283" s="174" t="n">
        <f aca="false">ROUND($P$1*A1283,2)</f>
        <v>64271.86</v>
      </c>
      <c r="D1283" s="175" t="n">
        <f aca="false">TRUNC(C1283/12,2)</f>
        <v>5355.98</v>
      </c>
      <c r="E1283" s="176" t="n">
        <f aca="false">TRUNC(D1283*$P$3,2)</f>
        <v>594.51</v>
      </c>
      <c r="F1283" s="177" t="n">
        <f aca="false">TRUNC(IF(A1283&lt;=$A$270,$D$270*$P$5,D1283*$P$5),2)</f>
        <v>160.67</v>
      </c>
      <c r="G1283" s="178" t="n">
        <f aca="false">TRUNC(IF(A1283&lt;=$A$270,$D$270*$P$6,D1283*$P$6),2)</f>
        <v>53.55</v>
      </c>
      <c r="H1283" s="177" t="n">
        <f aca="false">TRUNC($P$9,2)</f>
        <v>2.29</v>
      </c>
      <c r="I1283" s="177" t="n">
        <f aca="false">TRUNC(IF(A1283&lt;$A$427,$D$427*$R$10+$P$10,IF(A1283&gt;$A$782,$D$782*$R$10+$P$10,D1283*$R$10+$P$10)),2)</f>
        <v>117.29</v>
      </c>
      <c r="J1283" s="174" t="n">
        <f aca="false">TRUNC(IF(A1283&lt;$A$427,($D$427*$R$11)+$P$11,IF(A1283&gt;$A$782,$D$782*$R$11+$P$11,D1283*$R$11+$P$11)),2)</f>
        <v>299.57</v>
      </c>
      <c r="K1283" s="176" t="n">
        <f aca="false">TRUNC(IF(A1283&lt;$A$427,$D$427*$R$12+$P$12,IF(A1283&gt;$A$782,$D$782*$R$12+$P$12,D1283*$R$12+$P$12)),2)</f>
        <v>217.82</v>
      </c>
      <c r="L1283" s="179" t="n">
        <v>1373</v>
      </c>
      <c r="M1283" s="180" t="n">
        <f aca="false">A1283</f>
        <v>1088</v>
      </c>
      <c r="N1283" s="181" t="n">
        <v>1373</v>
      </c>
      <c r="O1283" s="182" t="n">
        <f aca="false">A1283</f>
        <v>1088</v>
      </c>
      <c r="U1283" s="171"/>
    </row>
    <row r="1284" customFormat="false" ht="10.5" hidden="false" customHeight="false" outlineLevel="0" collapsed="false">
      <c r="A1284" s="156" t="n">
        <v>1089</v>
      </c>
      <c r="B1284" s="157" t="n">
        <v>1374</v>
      </c>
      <c r="C1284" s="158" t="n">
        <f aca="false">ROUND($P$1*A1284,2)</f>
        <v>64330.93</v>
      </c>
      <c r="D1284" s="159" t="n">
        <f aca="false">TRUNC(C1284/12,2)</f>
        <v>5360.91</v>
      </c>
      <c r="E1284" s="160" t="n">
        <f aca="false">TRUNC(D1284*$P$3,2)</f>
        <v>595.06</v>
      </c>
      <c r="F1284" s="161" t="n">
        <f aca="false">TRUNC(IF(A1284&lt;=$A$270,$D$270*$P$5,D1284*$P$5),2)</f>
        <v>160.82</v>
      </c>
      <c r="G1284" s="162" t="n">
        <f aca="false">TRUNC(IF(A1284&lt;=$A$270,$D$270*$P$6,D1284*$P$6),2)</f>
        <v>53.6</v>
      </c>
      <c r="H1284" s="161" t="n">
        <f aca="false">TRUNC($P$9,2)</f>
        <v>2.29</v>
      </c>
      <c r="I1284" s="161" t="n">
        <f aca="false">TRUNC(IF(A1284&lt;$A$427,$D$427*$R$10+$P$10,IF(A1284&gt;$A$782,$D$782*$R$10+$P$10,D1284*$R$10+$P$10)),2)</f>
        <v>117.29</v>
      </c>
      <c r="J1284" s="158" t="n">
        <f aca="false">TRUNC(IF(A1284&lt;$A$427,($D$427*$R$11)+$P$11,IF(A1284&gt;$A$782,$D$782*$R$11+$P$11,D1284*$R$11+$P$11)),2)</f>
        <v>299.57</v>
      </c>
      <c r="K1284" s="160" t="n">
        <f aca="false">TRUNC(IF(A1284&lt;$A$427,$D$427*$R$12+$P$12,IF(A1284&gt;$A$782,$D$782*$R$12+$P$12,D1284*$R$12+$P$12)),2)</f>
        <v>217.82</v>
      </c>
      <c r="L1284" s="163" t="n">
        <v>1374</v>
      </c>
      <c r="M1284" s="164" t="n">
        <f aca="false">A1284</f>
        <v>1089</v>
      </c>
      <c r="N1284" s="165" t="n">
        <v>1374</v>
      </c>
      <c r="O1284" s="166" t="n">
        <f aca="false">A1284</f>
        <v>1089</v>
      </c>
      <c r="U1284" s="171"/>
    </row>
    <row r="1285" customFormat="false" ht="10.5" hidden="false" customHeight="false" outlineLevel="0" collapsed="false">
      <c r="A1285" s="172" t="n">
        <v>1090</v>
      </c>
      <c r="B1285" s="173" t="n">
        <v>1375</v>
      </c>
      <c r="C1285" s="174" t="n">
        <f aca="false">ROUND($P$1*A1285,2)</f>
        <v>64390.01</v>
      </c>
      <c r="D1285" s="175" t="n">
        <f aca="false">TRUNC(C1285/12,2)</f>
        <v>5365.83</v>
      </c>
      <c r="E1285" s="176" t="n">
        <f aca="false">TRUNC(D1285*$P$3,2)</f>
        <v>595.6</v>
      </c>
      <c r="F1285" s="177" t="n">
        <f aca="false">TRUNC(IF(A1285&lt;=$A$270,$D$270*$P$5,D1285*$P$5),2)</f>
        <v>160.97</v>
      </c>
      <c r="G1285" s="178" t="n">
        <f aca="false">TRUNC(IF(A1285&lt;=$A$270,$D$270*$P$6,D1285*$P$6),2)</f>
        <v>53.65</v>
      </c>
      <c r="H1285" s="177" t="n">
        <f aca="false">TRUNC($P$9,2)</f>
        <v>2.29</v>
      </c>
      <c r="I1285" s="177" t="n">
        <f aca="false">TRUNC(IF(A1285&lt;$A$427,$D$427*$R$10+$P$10,IF(A1285&gt;$A$782,$D$782*$R$10+$P$10,D1285*$R$10+$P$10)),2)</f>
        <v>117.29</v>
      </c>
      <c r="J1285" s="174" t="n">
        <f aca="false">TRUNC(IF(A1285&lt;$A$427,($D$427*$R$11)+$P$11,IF(A1285&gt;$A$782,$D$782*$R$11+$P$11,D1285*$R$11+$P$11)),2)</f>
        <v>299.57</v>
      </c>
      <c r="K1285" s="176" t="n">
        <f aca="false">TRUNC(IF(A1285&lt;$A$427,$D$427*$R$12+$P$12,IF(A1285&gt;$A$782,$D$782*$R$12+$P$12,D1285*$R$12+$P$12)),2)</f>
        <v>217.82</v>
      </c>
      <c r="L1285" s="179" t="n">
        <v>1375</v>
      </c>
      <c r="M1285" s="180" t="n">
        <f aca="false">A1285</f>
        <v>1090</v>
      </c>
      <c r="N1285" s="181" t="n">
        <v>1375</v>
      </c>
      <c r="O1285" s="182" t="n">
        <f aca="false">A1285</f>
        <v>1090</v>
      </c>
      <c r="U1285" s="171"/>
    </row>
    <row r="1286" customFormat="false" ht="10.5" hidden="false" customHeight="false" outlineLevel="0" collapsed="false">
      <c r="A1286" s="156" t="n">
        <v>1090</v>
      </c>
      <c r="B1286" s="157" t="n">
        <v>1376</v>
      </c>
      <c r="C1286" s="158" t="n">
        <f aca="false">ROUND($P$1*A1286,2)</f>
        <v>64390.01</v>
      </c>
      <c r="D1286" s="159" t="n">
        <f aca="false">TRUNC(C1286/12,2)</f>
        <v>5365.83</v>
      </c>
      <c r="E1286" s="160" t="n">
        <f aca="false">TRUNC(D1286*$P$3,2)</f>
        <v>595.6</v>
      </c>
      <c r="F1286" s="161" t="n">
        <f aca="false">TRUNC(IF(A1286&lt;=$A$270,$D$270*$P$5,D1286*$P$5),2)</f>
        <v>160.97</v>
      </c>
      <c r="G1286" s="162" t="n">
        <f aca="false">TRUNC(IF(A1286&lt;=$A$270,$D$270*$P$6,D1286*$P$6),2)</f>
        <v>53.65</v>
      </c>
      <c r="H1286" s="161" t="n">
        <f aca="false">TRUNC($P$9,2)</f>
        <v>2.29</v>
      </c>
      <c r="I1286" s="161" t="n">
        <f aca="false">TRUNC(IF(A1286&lt;$A$427,$D$427*$R$10+$P$10,IF(A1286&gt;$A$782,$D$782*$R$10+$P$10,D1286*$R$10+$P$10)),2)</f>
        <v>117.29</v>
      </c>
      <c r="J1286" s="158" t="n">
        <f aca="false">TRUNC(IF(A1286&lt;$A$427,($D$427*$R$11)+$P$11,IF(A1286&gt;$A$782,$D$782*$R$11+$P$11,D1286*$R$11+$P$11)),2)</f>
        <v>299.57</v>
      </c>
      <c r="K1286" s="160" t="n">
        <f aca="false">TRUNC(IF(A1286&lt;$A$427,$D$427*$R$12+$P$12,IF(A1286&gt;$A$782,$D$782*$R$12+$P$12,D1286*$R$12+$P$12)),2)</f>
        <v>217.82</v>
      </c>
      <c r="L1286" s="163" t="n">
        <v>1376</v>
      </c>
      <c r="M1286" s="164" t="n">
        <f aca="false">A1286</f>
        <v>1090</v>
      </c>
      <c r="N1286" s="165" t="n">
        <v>1376</v>
      </c>
      <c r="O1286" s="166" t="n">
        <f aca="false">A1286</f>
        <v>1090</v>
      </c>
      <c r="U1286" s="171"/>
    </row>
    <row r="1287" customFormat="false" ht="10.5" hidden="false" customHeight="false" outlineLevel="0" collapsed="false">
      <c r="A1287" s="172" t="n">
        <v>1091</v>
      </c>
      <c r="B1287" s="173" t="n">
        <v>1377</v>
      </c>
      <c r="C1287" s="174" t="n">
        <f aca="false">ROUND($P$1*A1287,2)</f>
        <v>64449.08</v>
      </c>
      <c r="D1287" s="175" t="n">
        <f aca="false">TRUNC(C1287/12,2)</f>
        <v>5370.75</v>
      </c>
      <c r="E1287" s="176" t="n">
        <f aca="false">TRUNC(D1287*$P$3,2)</f>
        <v>596.15</v>
      </c>
      <c r="F1287" s="177" t="n">
        <f aca="false">TRUNC(IF(A1287&lt;=$A$270,$D$270*$P$5,D1287*$P$5),2)</f>
        <v>161.12</v>
      </c>
      <c r="G1287" s="178" t="n">
        <f aca="false">TRUNC(IF(A1287&lt;=$A$270,$D$270*$P$6,D1287*$P$6),2)</f>
        <v>53.7</v>
      </c>
      <c r="H1287" s="177" t="n">
        <f aca="false">TRUNC($P$9,2)</f>
        <v>2.29</v>
      </c>
      <c r="I1287" s="177" t="n">
        <f aca="false">TRUNC(IF(A1287&lt;$A$427,$D$427*$R$10+$P$10,IF(A1287&gt;$A$782,$D$782*$R$10+$P$10,D1287*$R$10+$P$10)),2)</f>
        <v>117.29</v>
      </c>
      <c r="J1287" s="174" t="n">
        <f aca="false">TRUNC(IF(A1287&lt;$A$427,($D$427*$R$11)+$P$11,IF(A1287&gt;$A$782,$D$782*$R$11+$P$11,D1287*$R$11+$P$11)),2)</f>
        <v>299.57</v>
      </c>
      <c r="K1287" s="176" t="n">
        <f aca="false">TRUNC(IF(A1287&lt;$A$427,$D$427*$R$12+$P$12,IF(A1287&gt;$A$782,$D$782*$R$12+$P$12,D1287*$R$12+$P$12)),2)</f>
        <v>217.82</v>
      </c>
      <c r="L1287" s="179" t="n">
        <v>1377</v>
      </c>
      <c r="M1287" s="180" t="n">
        <f aca="false">A1287</f>
        <v>1091</v>
      </c>
      <c r="N1287" s="181" t="n">
        <v>1377</v>
      </c>
      <c r="O1287" s="182" t="n">
        <f aca="false">A1287</f>
        <v>1091</v>
      </c>
      <c r="U1287" s="171"/>
    </row>
    <row r="1288" customFormat="false" ht="10.5" hidden="false" customHeight="false" outlineLevel="0" collapsed="false">
      <c r="A1288" s="156" t="n">
        <v>1092</v>
      </c>
      <c r="B1288" s="157" t="n">
        <v>1378</v>
      </c>
      <c r="C1288" s="158" t="n">
        <f aca="false">ROUND($P$1*A1288,2)</f>
        <v>64508.15</v>
      </c>
      <c r="D1288" s="159" t="n">
        <f aca="false">TRUNC(C1288/12,2)</f>
        <v>5375.67</v>
      </c>
      <c r="E1288" s="160" t="n">
        <f aca="false">TRUNC(D1288*$P$3,2)</f>
        <v>596.69</v>
      </c>
      <c r="F1288" s="161" t="n">
        <f aca="false">TRUNC(IF(A1288&lt;=$A$270,$D$270*$P$5,D1288*$P$5),2)</f>
        <v>161.27</v>
      </c>
      <c r="G1288" s="162" t="n">
        <f aca="false">TRUNC(IF(A1288&lt;=$A$270,$D$270*$P$6,D1288*$P$6),2)</f>
        <v>53.75</v>
      </c>
      <c r="H1288" s="161" t="n">
        <f aca="false">TRUNC($P$9,2)</f>
        <v>2.29</v>
      </c>
      <c r="I1288" s="161" t="n">
        <f aca="false">TRUNC(IF(A1288&lt;$A$427,$D$427*$R$10+$P$10,IF(A1288&gt;$A$782,$D$782*$R$10+$P$10,D1288*$R$10+$P$10)),2)</f>
        <v>117.29</v>
      </c>
      <c r="J1288" s="158" t="n">
        <f aca="false">TRUNC(IF(A1288&lt;$A$427,($D$427*$R$11)+$P$11,IF(A1288&gt;$A$782,$D$782*$R$11+$P$11,D1288*$R$11+$P$11)),2)</f>
        <v>299.57</v>
      </c>
      <c r="K1288" s="160" t="n">
        <f aca="false">TRUNC(IF(A1288&lt;$A$427,$D$427*$R$12+$P$12,IF(A1288&gt;$A$782,$D$782*$R$12+$P$12,D1288*$R$12+$P$12)),2)</f>
        <v>217.82</v>
      </c>
      <c r="L1288" s="163" t="n">
        <v>1378</v>
      </c>
      <c r="M1288" s="164" t="n">
        <f aca="false">A1288</f>
        <v>1092</v>
      </c>
      <c r="N1288" s="165" t="n">
        <v>1378</v>
      </c>
      <c r="O1288" s="166" t="n">
        <f aca="false">A1288</f>
        <v>1092</v>
      </c>
      <c r="U1288" s="171"/>
    </row>
    <row r="1289" customFormat="false" ht="10.5" hidden="false" customHeight="false" outlineLevel="0" collapsed="false">
      <c r="A1289" s="172" t="n">
        <v>1093</v>
      </c>
      <c r="B1289" s="173" t="n">
        <v>1379</v>
      </c>
      <c r="C1289" s="174" t="n">
        <f aca="false">ROUND($P$1*A1289,2)</f>
        <v>64567.23</v>
      </c>
      <c r="D1289" s="175" t="n">
        <f aca="false">TRUNC(C1289/12,2)</f>
        <v>5380.6</v>
      </c>
      <c r="E1289" s="176" t="n">
        <f aca="false">TRUNC(D1289*$P$3,2)</f>
        <v>597.24</v>
      </c>
      <c r="F1289" s="177" t="n">
        <f aca="false">TRUNC(IF(A1289&lt;=$A$270,$D$270*$P$5,D1289*$P$5),2)</f>
        <v>161.41</v>
      </c>
      <c r="G1289" s="178" t="n">
        <f aca="false">TRUNC(IF(A1289&lt;=$A$270,$D$270*$P$6,D1289*$P$6),2)</f>
        <v>53.8</v>
      </c>
      <c r="H1289" s="177" t="n">
        <f aca="false">TRUNC($P$9,2)</f>
        <v>2.29</v>
      </c>
      <c r="I1289" s="177" t="n">
        <f aca="false">TRUNC(IF(A1289&lt;$A$427,$D$427*$R$10+$P$10,IF(A1289&gt;$A$782,$D$782*$R$10+$P$10,D1289*$R$10+$P$10)),2)</f>
        <v>117.29</v>
      </c>
      <c r="J1289" s="174" t="n">
        <f aca="false">TRUNC(IF(A1289&lt;$A$427,($D$427*$R$11)+$P$11,IF(A1289&gt;$A$782,$D$782*$R$11+$P$11,D1289*$R$11+$P$11)),2)</f>
        <v>299.57</v>
      </c>
      <c r="K1289" s="176" t="n">
        <f aca="false">TRUNC(IF(A1289&lt;$A$427,$D$427*$R$12+$P$12,IF(A1289&gt;$A$782,$D$782*$R$12+$P$12,D1289*$R$12+$P$12)),2)</f>
        <v>217.82</v>
      </c>
      <c r="L1289" s="179" t="n">
        <v>1379</v>
      </c>
      <c r="M1289" s="180" t="n">
        <f aca="false">A1289</f>
        <v>1093</v>
      </c>
      <c r="N1289" s="181" t="n">
        <v>1379</v>
      </c>
      <c r="O1289" s="182" t="n">
        <f aca="false">A1289</f>
        <v>1093</v>
      </c>
      <c r="U1289" s="171"/>
    </row>
    <row r="1290" customFormat="false" ht="10.5" hidden="false" customHeight="false" outlineLevel="0" collapsed="false">
      <c r="A1290" s="156" t="n">
        <v>1093</v>
      </c>
      <c r="B1290" s="157" t="n">
        <v>1380</v>
      </c>
      <c r="C1290" s="158" t="n">
        <f aca="false">ROUND($P$1*A1290,2)</f>
        <v>64567.23</v>
      </c>
      <c r="D1290" s="159" t="n">
        <f aca="false">TRUNC(C1290/12,2)</f>
        <v>5380.6</v>
      </c>
      <c r="E1290" s="160" t="n">
        <f aca="false">TRUNC(D1290*$P$3,2)</f>
        <v>597.24</v>
      </c>
      <c r="F1290" s="161" t="n">
        <f aca="false">TRUNC(IF(A1290&lt;=$A$270,$D$270*$P$5,D1290*$P$5),2)</f>
        <v>161.41</v>
      </c>
      <c r="G1290" s="162" t="n">
        <f aca="false">TRUNC(IF(A1290&lt;=$A$270,$D$270*$P$6,D1290*$P$6),2)</f>
        <v>53.8</v>
      </c>
      <c r="H1290" s="161" t="n">
        <f aca="false">TRUNC($P$9,2)</f>
        <v>2.29</v>
      </c>
      <c r="I1290" s="161" t="n">
        <f aca="false">TRUNC(IF(A1290&lt;$A$427,$D$427*$R$10+$P$10,IF(A1290&gt;$A$782,$D$782*$R$10+$P$10,D1290*$R$10+$P$10)),2)</f>
        <v>117.29</v>
      </c>
      <c r="J1290" s="158" t="n">
        <f aca="false">TRUNC(IF(A1290&lt;$A$427,($D$427*$R$11)+$P$11,IF(A1290&gt;$A$782,$D$782*$R$11+$P$11,D1290*$R$11+$P$11)),2)</f>
        <v>299.57</v>
      </c>
      <c r="K1290" s="160" t="n">
        <f aca="false">TRUNC(IF(A1290&lt;$A$427,$D$427*$R$12+$P$12,IF(A1290&gt;$A$782,$D$782*$R$12+$P$12,D1290*$R$12+$P$12)),2)</f>
        <v>217.82</v>
      </c>
      <c r="L1290" s="163" t="n">
        <v>1380</v>
      </c>
      <c r="M1290" s="164" t="n">
        <f aca="false">A1290</f>
        <v>1093</v>
      </c>
      <c r="N1290" s="165" t="n">
        <v>1380</v>
      </c>
      <c r="O1290" s="166" t="n">
        <f aca="false">A1290</f>
        <v>1093</v>
      </c>
      <c r="U1290" s="171"/>
    </row>
    <row r="1291" customFormat="false" ht="10.5" hidden="false" customHeight="false" outlineLevel="0" collapsed="false">
      <c r="A1291" s="172" t="n">
        <v>1094</v>
      </c>
      <c r="B1291" s="173" t="n">
        <v>1381</v>
      </c>
      <c r="C1291" s="174" t="n">
        <f aca="false">ROUND($P$1*A1291,2)</f>
        <v>64626.3</v>
      </c>
      <c r="D1291" s="175" t="n">
        <f aca="false">TRUNC(C1291/12,2)</f>
        <v>5385.52</v>
      </c>
      <c r="E1291" s="176" t="n">
        <f aca="false">TRUNC(D1291*$P$3,2)</f>
        <v>597.79</v>
      </c>
      <c r="F1291" s="177" t="n">
        <f aca="false">TRUNC(IF(A1291&lt;=$A$270,$D$270*$P$5,D1291*$P$5),2)</f>
        <v>161.56</v>
      </c>
      <c r="G1291" s="178" t="n">
        <f aca="false">TRUNC(IF(A1291&lt;=$A$270,$D$270*$P$6,D1291*$P$6),2)</f>
        <v>53.85</v>
      </c>
      <c r="H1291" s="177" t="n">
        <f aca="false">TRUNC($P$9,2)</f>
        <v>2.29</v>
      </c>
      <c r="I1291" s="177" t="n">
        <f aca="false">TRUNC(IF(A1291&lt;$A$427,$D$427*$R$10+$P$10,IF(A1291&gt;$A$782,$D$782*$R$10+$P$10,D1291*$R$10+$P$10)),2)</f>
        <v>117.29</v>
      </c>
      <c r="J1291" s="174" t="n">
        <f aca="false">TRUNC(IF(A1291&lt;$A$427,($D$427*$R$11)+$P$11,IF(A1291&gt;$A$782,$D$782*$R$11+$P$11,D1291*$R$11+$P$11)),2)</f>
        <v>299.57</v>
      </c>
      <c r="K1291" s="176" t="n">
        <f aca="false">TRUNC(IF(A1291&lt;$A$427,$D$427*$R$12+$P$12,IF(A1291&gt;$A$782,$D$782*$R$12+$P$12,D1291*$R$12+$P$12)),2)</f>
        <v>217.82</v>
      </c>
      <c r="L1291" s="179" t="n">
        <v>1381</v>
      </c>
      <c r="M1291" s="180" t="n">
        <f aca="false">A1291</f>
        <v>1094</v>
      </c>
      <c r="N1291" s="181" t="n">
        <v>1381</v>
      </c>
      <c r="O1291" s="182" t="n">
        <f aca="false">A1291</f>
        <v>1094</v>
      </c>
      <c r="U1291" s="171"/>
    </row>
    <row r="1292" customFormat="false" ht="10.5" hidden="false" customHeight="false" outlineLevel="0" collapsed="false">
      <c r="A1292" s="156" t="n">
        <v>1094</v>
      </c>
      <c r="B1292" s="157" t="n">
        <v>1382</v>
      </c>
      <c r="C1292" s="158" t="n">
        <f aca="false">ROUND($P$1*A1292,2)</f>
        <v>64626.3</v>
      </c>
      <c r="D1292" s="159" t="n">
        <f aca="false">TRUNC(C1292/12,2)</f>
        <v>5385.52</v>
      </c>
      <c r="E1292" s="160" t="n">
        <f aca="false">TRUNC(D1292*$P$3,2)</f>
        <v>597.79</v>
      </c>
      <c r="F1292" s="161" t="n">
        <f aca="false">TRUNC(IF(A1292&lt;=$A$270,$D$270*$P$5,D1292*$P$5),2)</f>
        <v>161.56</v>
      </c>
      <c r="G1292" s="162" t="n">
        <f aca="false">TRUNC(IF(A1292&lt;=$A$270,$D$270*$P$6,D1292*$P$6),2)</f>
        <v>53.85</v>
      </c>
      <c r="H1292" s="161" t="n">
        <f aca="false">TRUNC($P$9,2)</f>
        <v>2.29</v>
      </c>
      <c r="I1292" s="161" t="n">
        <f aca="false">TRUNC(IF(A1292&lt;$A$427,$D$427*$R$10+$P$10,IF(A1292&gt;$A$782,$D$782*$R$10+$P$10,D1292*$R$10+$P$10)),2)</f>
        <v>117.29</v>
      </c>
      <c r="J1292" s="158" t="n">
        <f aca="false">TRUNC(IF(A1292&lt;$A$427,($D$427*$R$11)+$P$11,IF(A1292&gt;$A$782,$D$782*$R$11+$P$11,D1292*$R$11+$P$11)),2)</f>
        <v>299.57</v>
      </c>
      <c r="K1292" s="160" t="n">
        <f aca="false">TRUNC(IF(A1292&lt;$A$427,$D$427*$R$12+$P$12,IF(A1292&gt;$A$782,$D$782*$R$12+$P$12,D1292*$R$12+$P$12)),2)</f>
        <v>217.82</v>
      </c>
      <c r="L1292" s="163" t="n">
        <v>1382</v>
      </c>
      <c r="M1292" s="164" t="n">
        <f aca="false">A1292</f>
        <v>1094</v>
      </c>
      <c r="N1292" s="165" t="n">
        <v>1382</v>
      </c>
      <c r="O1292" s="166" t="n">
        <f aca="false">A1292</f>
        <v>1094</v>
      </c>
      <c r="U1292" s="171"/>
    </row>
    <row r="1293" customFormat="false" ht="10.5" hidden="false" customHeight="false" outlineLevel="0" collapsed="false">
      <c r="A1293" s="172" t="n">
        <v>1095</v>
      </c>
      <c r="B1293" s="173" t="n">
        <v>1383</v>
      </c>
      <c r="C1293" s="174" t="n">
        <f aca="false">ROUND($P$1*A1293,2)</f>
        <v>64685.37</v>
      </c>
      <c r="D1293" s="175" t="n">
        <f aca="false">TRUNC(C1293/12,2)</f>
        <v>5390.44</v>
      </c>
      <c r="E1293" s="176" t="n">
        <f aca="false">TRUNC(D1293*$P$3,2)</f>
        <v>598.33</v>
      </c>
      <c r="F1293" s="177" t="n">
        <f aca="false">TRUNC(IF(A1293&lt;=$A$270,$D$270*$P$5,D1293*$P$5),2)</f>
        <v>161.71</v>
      </c>
      <c r="G1293" s="178" t="n">
        <f aca="false">TRUNC(IF(A1293&lt;=$A$270,$D$270*$P$6,D1293*$P$6),2)</f>
        <v>53.9</v>
      </c>
      <c r="H1293" s="177" t="n">
        <f aca="false">TRUNC($P$9,2)</f>
        <v>2.29</v>
      </c>
      <c r="I1293" s="177" t="n">
        <f aca="false">TRUNC(IF(A1293&lt;$A$427,$D$427*$R$10+$P$10,IF(A1293&gt;$A$782,$D$782*$R$10+$P$10,D1293*$R$10+$P$10)),2)</f>
        <v>117.29</v>
      </c>
      <c r="J1293" s="174" t="n">
        <f aca="false">TRUNC(IF(A1293&lt;$A$427,($D$427*$R$11)+$P$11,IF(A1293&gt;$A$782,$D$782*$R$11+$P$11,D1293*$R$11+$P$11)),2)</f>
        <v>299.57</v>
      </c>
      <c r="K1293" s="176" t="n">
        <f aca="false">TRUNC(IF(A1293&lt;$A$427,$D$427*$R$12+$P$12,IF(A1293&gt;$A$782,$D$782*$R$12+$P$12,D1293*$R$12+$P$12)),2)</f>
        <v>217.82</v>
      </c>
      <c r="L1293" s="179" t="n">
        <v>1383</v>
      </c>
      <c r="M1293" s="180" t="n">
        <f aca="false">A1293</f>
        <v>1095</v>
      </c>
      <c r="N1293" s="181" t="n">
        <v>1383</v>
      </c>
      <c r="O1293" s="182" t="n">
        <f aca="false">A1293</f>
        <v>1095</v>
      </c>
      <c r="U1293" s="171"/>
    </row>
    <row r="1294" customFormat="false" ht="10.5" hidden="false" customHeight="false" outlineLevel="0" collapsed="false">
      <c r="A1294" s="156" t="n">
        <v>1096</v>
      </c>
      <c r="B1294" s="157" t="n">
        <v>1384</v>
      </c>
      <c r="C1294" s="158" t="n">
        <f aca="false">ROUND($P$1*A1294,2)</f>
        <v>64744.45</v>
      </c>
      <c r="D1294" s="159" t="n">
        <f aca="false">TRUNC(C1294/12,2)</f>
        <v>5395.37</v>
      </c>
      <c r="E1294" s="160" t="n">
        <f aca="false">TRUNC(D1294*$P$3,2)</f>
        <v>598.88</v>
      </c>
      <c r="F1294" s="161" t="n">
        <f aca="false">TRUNC(IF(A1294&lt;=$A$270,$D$270*$P$5,D1294*$P$5),2)</f>
        <v>161.86</v>
      </c>
      <c r="G1294" s="162" t="n">
        <f aca="false">TRUNC(IF(A1294&lt;=$A$270,$D$270*$P$6,D1294*$P$6),2)</f>
        <v>53.95</v>
      </c>
      <c r="H1294" s="161" t="n">
        <f aca="false">TRUNC($P$9,2)</f>
        <v>2.29</v>
      </c>
      <c r="I1294" s="161" t="n">
        <f aca="false">TRUNC(IF(A1294&lt;$A$427,$D$427*$R$10+$P$10,IF(A1294&gt;$A$782,$D$782*$R$10+$P$10,D1294*$R$10+$P$10)),2)</f>
        <v>117.29</v>
      </c>
      <c r="J1294" s="158" t="n">
        <f aca="false">TRUNC(IF(A1294&lt;$A$427,($D$427*$R$11)+$P$11,IF(A1294&gt;$A$782,$D$782*$R$11+$P$11,D1294*$R$11+$P$11)),2)</f>
        <v>299.57</v>
      </c>
      <c r="K1294" s="160" t="n">
        <f aca="false">TRUNC(IF(A1294&lt;$A$427,$D$427*$R$12+$P$12,IF(A1294&gt;$A$782,$D$782*$R$12+$P$12,D1294*$R$12+$P$12)),2)</f>
        <v>217.82</v>
      </c>
      <c r="L1294" s="163" t="n">
        <v>1384</v>
      </c>
      <c r="M1294" s="164" t="n">
        <f aca="false">A1294</f>
        <v>1096</v>
      </c>
      <c r="N1294" s="165" t="n">
        <v>1384</v>
      </c>
      <c r="O1294" s="166" t="n">
        <f aca="false">A1294</f>
        <v>1096</v>
      </c>
      <c r="U1294" s="171"/>
    </row>
    <row r="1295" customFormat="false" ht="10.5" hidden="false" customHeight="false" outlineLevel="0" collapsed="false">
      <c r="A1295" s="172" t="n">
        <v>1096</v>
      </c>
      <c r="B1295" s="173" t="n">
        <v>1385</v>
      </c>
      <c r="C1295" s="174" t="n">
        <f aca="false">ROUND($P$1*A1295,2)</f>
        <v>64744.45</v>
      </c>
      <c r="D1295" s="175" t="n">
        <f aca="false">TRUNC(C1295/12,2)</f>
        <v>5395.37</v>
      </c>
      <c r="E1295" s="176" t="n">
        <f aca="false">TRUNC(D1295*$P$3,2)</f>
        <v>598.88</v>
      </c>
      <c r="F1295" s="177" t="n">
        <f aca="false">TRUNC(IF(A1295&lt;=$A$270,$D$270*$P$5,D1295*$P$5),2)</f>
        <v>161.86</v>
      </c>
      <c r="G1295" s="178" t="n">
        <f aca="false">TRUNC(IF(A1295&lt;=$A$270,$D$270*$P$6,D1295*$P$6),2)</f>
        <v>53.95</v>
      </c>
      <c r="H1295" s="177" t="n">
        <f aca="false">TRUNC($P$9,2)</f>
        <v>2.29</v>
      </c>
      <c r="I1295" s="177" t="n">
        <f aca="false">TRUNC(IF(A1295&lt;$A$427,$D$427*$R$10+$P$10,IF(A1295&gt;$A$782,$D$782*$R$10+$P$10,D1295*$R$10+$P$10)),2)</f>
        <v>117.29</v>
      </c>
      <c r="J1295" s="174" t="n">
        <f aca="false">TRUNC(IF(A1295&lt;$A$427,($D$427*$R$11)+$P$11,IF(A1295&gt;$A$782,$D$782*$R$11+$P$11,D1295*$R$11+$P$11)),2)</f>
        <v>299.57</v>
      </c>
      <c r="K1295" s="176" t="n">
        <f aca="false">TRUNC(IF(A1295&lt;$A$427,$D$427*$R$12+$P$12,IF(A1295&gt;$A$782,$D$782*$R$12+$P$12,D1295*$R$12+$P$12)),2)</f>
        <v>217.82</v>
      </c>
      <c r="L1295" s="179" t="n">
        <v>1385</v>
      </c>
      <c r="M1295" s="180" t="n">
        <f aca="false">A1295</f>
        <v>1096</v>
      </c>
      <c r="N1295" s="181" t="n">
        <v>1385</v>
      </c>
      <c r="O1295" s="182" t="n">
        <f aca="false">A1295</f>
        <v>1096</v>
      </c>
      <c r="U1295" s="171"/>
    </row>
    <row r="1296" customFormat="false" ht="10.5" hidden="false" customHeight="false" outlineLevel="0" collapsed="false">
      <c r="A1296" s="156" t="n">
        <v>1097</v>
      </c>
      <c r="B1296" s="157" t="n">
        <v>1386</v>
      </c>
      <c r="C1296" s="158" t="n">
        <f aca="false">ROUND($P$1*A1296,2)</f>
        <v>64803.52</v>
      </c>
      <c r="D1296" s="159" t="n">
        <f aca="false">TRUNC(C1296/12,2)</f>
        <v>5400.29</v>
      </c>
      <c r="E1296" s="160" t="n">
        <f aca="false">TRUNC(D1296*$P$3,2)</f>
        <v>599.43</v>
      </c>
      <c r="F1296" s="161" t="n">
        <f aca="false">TRUNC(IF(A1296&lt;=$A$270,$D$270*$P$5,D1296*$P$5),2)</f>
        <v>162</v>
      </c>
      <c r="G1296" s="162" t="n">
        <f aca="false">TRUNC(IF(A1296&lt;=$A$270,$D$270*$P$6,D1296*$P$6),2)</f>
        <v>54</v>
      </c>
      <c r="H1296" s="161" t="n">
        <f aca="false">TRUNC($P$9,2)</f>
        <v>2.29</v>
      </c>
      <c r="I1296" s="161" t="n">
        <f aca="false">TRUNC(IF(A1296&lt;$A$427,$D$427*$R$10+$P$10,IF(A1296&gt;$A$782,$D$782*$R$10+$P$10,D1296*$R$10+$P$10)),2)</f>
        <v>117.29</v>
      </c>
      <c r="J1296" s="158" t="n">
        <f aca="false">TRUNC(IF(A1296&lt;$A$427,($D$427*$R$11)+$P$11,IF(A1296&gt;$A$782,$D$782*$R$11+$P$11,D1296*$R$11+$P$11)),2)</f>
        <v>299.57</v>
      </c>
      <c r="K1296" s="160" t="n">
        <f aca="false">TRUNC(IF(A1296&lt;$A$427,$D$427*$R$12+$P$12,IF(A1296&gt;$A$782,$D$782*$R$12+$P$12,D1296*$R$12+$P$12)),2)</f>
        <v>217.82</v>
      </c>
      <c r="L1296" s="163" t="n">
        <v>1386</v>
      </c>
      <c r="M1296" s="164" t="n">
        <f aca="false">A1296</f>
        <v>1097</v>
      </c>
      <c r="N1296" s="165" t="n">
        <v>1386</v>
      </c>
      <c r="O1296" s="166" t="n">
        <f aca="false">A1296</f>
        <v>1097</v>
      </c>
      <c r="U1296" s="171"/>
    </row>
    <row r="1297" customFormat="false" ht="10.5" hidden="false" customHeight="false" outlineLevel="0" collapsed="false">
      <c r="A1297" s="172" t="n">
        <v>1098</v>
      </c>
      <c r="B1297" s="173" t="n">
        <v>1387</v>
      </c>
      <c r="C1297" s="174" t="n">
        <f aca="false">ROUND($P$1*A1297,2)</f>
        <v>64862.59</v>
      </c>
      <c r="D1297" s="175" t="n">
        <f aca="false">TRUNC(C1297/12,2)</f>
        <v>5405.21</v>
      </c>
      <c r="E1297" s="176" t="n">
        <f aca="false">TRUNC(D1297*$P$3,2)</f>
        <v>599.97</v>
      </c>
      <c r="F1297" s="177" t="n">
        <f aca="false">TRUNC(IF(A1297&lt;=$A$270,$D$270*$P$5,D1297*$P$5),2)</f>
        <v>162.15</v>
      </c>
      <c r="G1297" s="178" t="n">
        <f aca="false">TRUNC(IF(A1297&lt;=$A$270,$D$270*$P$6,D1297*$P$6),2)</f>
        <v>54.05</v>
      </c>
      <c r="H1297" s="177" t="n">
        <f aca="false">TRUNC($P$9,2)</f>
        <v>2.29</v>
      </c>
      <c r="I1297" s="177" t="n">
        <f aca="false">TRUNC(IF(A1297&lt;$A$427,$D$427*$R$10+$P$10,IF(A1297&gt;$A$782,$D$782*$R$10+$P$10,D1297*$R$10+$P$10)),2)</f>
        <v>117.29</v>
      </c>
      <c r="J1297" s="174" t="n">
        <f aca="false">TRUNC(IF(A1297&lt;$A$427,($D$427*$R$11)+$P$11,IF(A1297&gt;$A$782,$D$782*$R$11+$P$11,D1297*$R$11+$P$11)),2)</f>
        <v>299.57</v>
      </c>
      <c r="K1297" s="176" t="n">
        <f aca="false">TRUNC(IF(A1297&lt;$A$427,$D$427*$R$12+$P$12,IF(A1297&gt;$A$782,$D$782*$R$12+$P$12,D1297*$R$12+$P$12)),2)</f>
        <v>217.82</v>
      </c>
      <c r="L1297" s="179" t="n">
        <v>1387</v>
      </c>
      <c r="M1297" s="180" t="n">
        <f aca="false">A1297</f>
        <v>1098</v>
      </c>
      <c r="N1297" s="181" t="n">
        <v>1387</v>
      </c>
      <c r="O1297" s="182" t="n">
        <f aca="false">A1297</f>
        <v>1098</v>
      </c>
      <c r="U1297" s="171"/>
    </row>
    <row r="1298" customFormat="false" ht="10.5" hidden="false" customHeight="false" outlineLevel="0" collapsed="false">
      <c r="A1298" s="156" t="n">
        <v>1099</v>
      </c>
      <c r="B1298" s="157" t="n">
        <v>1388</v>
      </c>
      <c r="C1298" s="158" t="n">
        <f aca="false">ROUND($P$1*A1298,2)</f>
        <v>64921.67</v>
      </c>
      <c r="D1298" s="159" t="n">
        <f aca="false">TRUNC(C1298/12,2)</f>
        <v>5410.13</v>
      </c>
      <c r="E1298" s="160" t="n">
        <f aca="false">TRUNC(D1298*$P$3,2)</f>
        <v>600.52</v>
      </c>
      <c r="F1298" s="161" t="n">
        <f aca="false">TRUNC(IF(A1298&lt;=$A$270,$D$270*$P$5,D1298*$P$5),2)</f>
        <v>162.3</v>
      </c>
      <c r="G1298" s="162" t="n">
        <f aca="false">TRUNC(IF(A1298&lt;=$A$270,$D$270*$P$6,D1298*$P$6),2)</f>
        <v>54.1</v>
      </c>
      <c r="H1298" s="161" t="n">
        <f aca="false">TRUNC($P$9,2)</f>
        <v>2.29</v>
      </c>
      <c r="I1298" s="161" t="n">
        <f aca="false">TRUNC(IF(A1298&lt;$A$427,$D$427*$R$10+$P$10,IF(A1298&gt;$A$782,$D$782*$R$10+$P$10,D1298*$R$10+$P$10)),2)</f>
        <v>117.29</v>
      </c>
      <c r="J1298" s="158" t="n">
        <f aca="false">TRUNC(IF(A1298&lt;$A$427,($D$427*$R$11)+$P$11,IF(A1298&gt;$A$782,$D$782*$R$11+$P$11,D1298*$R$11+$P$11)),2)</f>
        <v>299.57</v>
      </c>
      <c r="K1298" s="160" t="n">
        <f aca="false">TRUNC(IF(A1298&lt;$A$427,$D$427*$R$12+$P$12,IF(A1298&gt;$A$782,$D$782*$R$12+$P$12,D1298*$R$12+$P$12)),2)</f>
        <v>217.82</v>
      </c>
      <c r="L1298" s="163" t="n">
        <v>1388</v>
      </c>
      <c r="M1298" s="164" t="n">
        <f aca="false">A1298</f>
        <v>1099</v>
      </c>
      <c r="N1298" s="165" t="n">
        <v>1388</v>
      </c>
      <c r="O1298" s="166" t="n">
        <f aca="false">A1298</f>
        <v>1099</v>
      </c>
      <c r="U1298" s="171"/>
    </row>
    <row r="1299" customFormat="false" ht="10.5" hidden="false" customHeight="false" outlineLevel="0" collapsed="false">
      <c r="A1299" s="172" t="n">
        <v>1099</v>
      </c>
      <c r="B1299" s="173" t="n">
        <v>1389</v>
      </c>
      <c r="C1299" s="174" t="n">
        <f aca="false">ROUND($P$1*A1299,2)</f>
        <v>64921.67</v>
      </c>
      <c r="D1299" s="175" t="n">
        <f aca="false">TRUNC(C1299/12,2)</f>
        <v>5410.13</v>
      </c>
      <c r="E1299" s="176" t="n">
        <f aca="false">TRUNC(D1299*$P$3,2)</f>
        <v>600.52</v>
      </c>
      <c r="F1299" s="177" t="n">
        <f aca="false">TRUNC(IF(A1299&lt;=$A$270,$D$270*$P$5,D1299*$P$5),2)</f>
        <v>162.3</v>
      </c>
      <c r="G1299" s="178" t="n">
        <f aca="false">TRUNC(IF(A1299&lt;=$A$270,$D$270*$P$6,D1299*$P$6),2)</f>
        <v>54.1</v>
      </c>
      <c r="H1299" s="177" t="n">
        <f aca="false">TRUNC($P$9,2)</f>
        <v>2.29</v>
      </c>
      <c r="I1299" s="177" t="n">
        <f aca="false">TRUNC(IF(A1299&lt;$A$427,$D$427*$R$10+$P$10,IF(A1299&gt;$A$782,$D$782*$R$10+$P$10,D1299*$R$10+$P$10)),2)</f>
        <v>117.29</v>
      </c>
      <c r="J1299" s="174" t="n">
        <f aca="false">TRUNC(IF(A1299&lt;$A$427,($D$427*$R$11)+$P$11,IF(A1299&gt;$A$782,$D$782*$R$11+$P$11,D1299*$R$11+$P$11)),2)</f>
        <v>299.57</v>
      </c>
      <c r="K1299" s="176" t="n">
        <f aca="false">TRUNC(IF(A1299&lt;$A$427,$D$427*$R$12+$P$12,IF(A1299&gt;$A$782,$D$782*$R$12+$P$12,D1299*$R$12+$P$12)),2)</f>
        <v>217.82</v>
      </c>
      <c r="L1299" s="179" t="n">
        <v>1389</v>
      </c>
      <c r="M1299" s="164" t="n">
        <f aca="false">A1299</f>
        <v>1099</v>
      </c>
      <c r="N1299" s="181" t="n">
        <v>1389</v>
      </c>
      <c r="O1299" s="182" t="n">
        <f aca="false">A1299</f>
        <v>1099</v>
      </c>
      <c r="U1299" s="171"/>
    </row>
    <row r="1300" customFormat="false" ht="10.5" hidden="false" customHeight="false" outlineLevel="0" collapsed="false">
      <c r="A1300" s="156" t="n">
        <v>1100</v>
      </c>
      <c r="B1300" s="157" t="n">
        <v>1390</v>
      </c>
      <c r="C1300" s="158" t="n">
        <f aca="false">ROUND($P$1*A1300,2)</f>
        <v>64980.74</v>
      </c>
      <c r="D1300" s="159" t="n">
        <f aca="false">TRUNC(C1300/12,2)</f>
        <v>5415.06</v>
      </c>
      <c r="E1300" s="160" t="n">
        <f aca="false">TRUNC(D1300*$P$3,2)</f>
        <v>601.07</v>
      </c>
      <c r="F1300" s="161" t="n">
        <f aca="false">TRUNC(IF(A1300&lt;=$A$270,$D$270*$P$5,D1300*$P$5),2)</f>
        <v>162.45</v>
      </c>
      <c r="G1300" s="162" t="n">
        <f aca="false">TRUNC(IF(A1300&lt;=$A$270,$D$270*$P$6,D1300*$P$6),2)</f>
        <v>54.15</v>
      </c>
      <c r="H1300" s="161" t="n">
        <f aca="false">TRUNC($P$9,2)</f>
        <v>2.29</v>
      </c>
      <c r="I1300" s="161" t="n">
        <f aca="false">TRUNC(IF(A1300&lt;$A$427,$D$427*$R$10+$P$10,IF(A1300&gt;$A$782,$D$782*$R$10+$P$10,D1300*$R$10+$P$10)),2)</f>
        <v>117.29</v>
      </c>
      <c r="J1300" s="158" t="n">
        <f aca="false">TRUNC(IF(A1300&lt;$A$427,($D$427*$R$11)+$P$11,IF(A1300&gt;$A$782,$D$782*$R$11+$P$11,D1300*$R$11+$P$11)),2)</f>
        <v>299.57</v>
      </c>
      <c r="K1300" s="160" t="n">
        <f aca="false">TRUNC(IF(A1300&lt;$A$427,$D$427*$R$12+$P$12,IF(A1300&gt;$A$782,$D$782*$R$12+$P$12,D1300*$R$12+$P$12)),2)</f>
        <v>217.82</v>
      </c>
      <c r="L1300" s="163" t="n">
        <v>1390</v>
      </c>
      <c r="M1300" s="180" t="n">
        <f aca="false">A1300</f>
        <v>1100</v>
      </c>
      <c r="N1300" s="165" t="n">
        <v>1390</v>
      </c>
      <c r="O1300" s="166" t="n">
        <f aca="false">A1300</f>
        <v>1100</v>
      </c>
      <c r="U1300" s="171"/>
    </row>
    <row r="1301" customFormat="false" ht="10.5" hidden="false" customHeight="false" outlineLevel="0" collapsed="false">
      <c r="A1301" s="172" t="n">
        <v>1101</v>
      </c>
      <c r="B1301" s="173" t="n">
        <v>1391</v>
      </c>
      <c r="C1301" s="174" t="n">
        <f aca="false">ROUND($P$1*A1301,2)</f>
        <v>65039.81</v>
      </c>
      <c r="D1301" s="175" t="n">
        <f aca="false">TRUNC(C1301/12,2)</f>
        <v>5419.98</v>
      </c>
      <c r="E1301" s="176" t="n">
        <f aca="false">TRUNC(D1301*$P$3,2)</f>
        <v>601.61</v>
      </c>
      <c r="F1301" s="177" t="n">
        <f aca="false">TRUNC(IF(A1301&lt;=$A$270,$D$270*$P$5,D1301*$P$5),2)</f>
        <v>162.59</v>
      </c>
      <c r="G1301" s="178" t="n">
        <f aca="false">TRUNC(IF(A1301&lt;=$A$270,$D$270*$P$6,D1301*$P$6),2)</f>
        <v>54.19</v>
      </c>
      <c r="H1301" s="177" t="n">
        <f aca="false">TRUNC($P$9,2)</f>
        <v>2.29</v>
      </c>
      <c r="I1301" s="177" t="n">
        <f aca="false">TRUNC(IF(A1301&lt;$A$427,$D$427*$R$10+$P$10,IF(A1301&gt;$A$782,$D$782*$R$10+$P$10,D1301*$R$10+$P$10)),2)</f>
        <v>117.29</v>
      </c>
      <c r="J1301" s="174" t="n">
        <f aca="false">TRUNC(IF(A1301&lt;$A$427,($D$427*$R$11)+$P$11,IF(A1301&gt;$A$782,$D$782*$R$11+$P$11,D1301*$R$11+$P$11)),2)</f>
        <v>299.57</v>
      </c>
      <c r="K1301" s="176" t="n">
        <f aca="false">TRUNC(IF(A1301&lt;$A$427,$D$427*$R$12+$P$12,IF(A1301&gt;$A$782,$D$782*$R$12+$P$12,D1301*$R$12+$P$12)),2)</f>
        <v>217.82</v>
      </c>
      <c r="L1301" s="179" t="n">
        <v>1391</v>
      </c>
      <c r="M1301" s="164" t="n">
        <f aca="false">A1301</f>
        <v>1101</v>
      </c>
      <c r="N1301" s="181" t="n">
        <v>1391</v>
      </c>
      <c r="O1301" s="182" t="n">
        <f aca="false">A1301</f>
        <v>1101</v>
      </c>
      <c r="U1301" s="171"/>
    </row>
    <row r="1302" customFormat="false" ht="10.5" hidden="false" customHeight="false" outlineLevel="0" collapsed="false">
      <c r="A1302" s="156" t="n">
        <v>1102</v>
      </c>
      <c r="B1302" s="157" t="n">
        <v>1392</v>
      </c>
      <c r="C1302" s="158" t="n">
        <f aca="false">ROUND($P$1*A1302,2)</f>
        <v>65098.89</v>
      </c>
      <c r="D1302" s="159" t="n">
        <f aca="false">TRUNC(C1302/12,2)</f>
        <v>5424.9</v>
      </c>
      <c r="E1302" s="160" t="n">
        <f aca="false">TRUNC(D1302*$P$3,2)</f>
        <v>602.16</v>
      </c>
      <c r="F1302" s="161" t="n">
        <f aca="false">TRUNC(IF(A1302&lt;=$A$270,$D$270*$P$5,D1302*$P$5),2)</f>
        <v>162.74</v>
      </c>
      <c r="G1302" s="162" t="n">
        <f aca="false">TRUNC(IF(A1302&lt;=$A$270,$D$270*$P$6,D1302*$P$6),2)</f>
        <v>54.24</v>
      </c>
      <c r="H1302" s="161" t="n">
        <f aca="false">TRUNC($P$9,2)</f>
        <v>2.29</v>
      </c>
      <c r="I1302" s="161" t="n">
        <f aca="false">TRUNC(IF(A1302&lt;$A$427,$D$427*$R$10+$P$10,IF(A1302&gt;$A$782,$D$782*$R$10+$P$10,D1302*$R$10+$P$10)),2)</f>
        <v>117.29</v>
      </c>
      <c r="J1302" s="158" t="n">
        <f aca="false">TRUNC(IF(A1302&lt;$A$427,($D$427*$R$11)+$P$11,IF(A1302&gt;$A$782,$D$782*$R$11+$P$11,D1302*$R$11+$P$11)),2)</f>
        <v>299.57</v>
      </c>
      <c r="K1302" s="160" t="n">
        <f aca="false">TRUNC(IF(A1302&lt;$A$427,$D$427*$R$12+$P$12,IF(A1302&gt;$A$782,$D$782*$R$12+$P$12,D1302*$R$12+$P$12)),2)</f>
        <v>217.82</v>
      </c>
      <c r="L1302" s="163" t="n">
        <v>1392</v>
      </c>
      <c r="M1302" s="180" t="n">
        <f aca="false">A1302</f>
        <v>1102</v>
      </c>
      <c r="N1302" s="165" t="n">
        <v>1392</v>
      </c>
      <c r="O1302" s="166" t="n">
        <f aca="false">A1302</f>
        <v>1102</v>
      </c>
      <c r="U1302" s="171"/>
    </row>
    <row r="1303" customFormat="false" ht="10.5" hidden="false" customHeight="false" outlineLevel="0" collapsed="false">
      <c r="A1303" s="172" t="n">
        <v>1103</v>
      </c>
      <c r="B1303" s="173" t="n">
        <v>1393</v>
      </c>
      <c r="C1303" s="174" t="n">
        <f aca="false">ROUND($P$1*A1303,2)</f>
        <v>65157.96</v>
      </c>
      <c r="D1303" s="175" t="n">
        <f aca="false">TRUNC(C1303/12,2)</f>
        <v>5429.83</v>
      </c>
      <c r="E1303" s="176" t="n">
        <f aca="false">TRUNC(D1303*$P$3,2)</f>
        <v>602.71</v>
      </c>
      <c r="F1303" s="177" t="n">
        <f aca="false">TRUNC(IF(A1303&lt;=$A$270,$D$270*$P$5,D1303*$P$5),2)</f>
        <v>162.89</v>
      </c>
      <c r="G1303" s="178" t="n">
        <f aca="false">TRUNC(IF(A1303&lt;=$A$270,$D$270*$P$6,D1303*$P$6),2)</f>
        <v>54.29</v>
      </c>
      <c r="H1303" s="177" t="n">
        <f aca="false">TRUNC($P$9,2)</f>
        <v>2.29</v>
      </c>
      <c r="I1303" s="177" t="n">
        <f aca="false">TRUNC(IF(A1303&lt;$A$427,$D$427*$R$10+$P$10,IF(A1303&gt;$A$782,$D$782*$R$10+$P$10,D1303*$R$10+$P$10)),2)</f>
        <v>117.29</v>
      </c>
      <c r="J1303" s="174" t="n">
        <f aca="false">TRUNC(IF(A1303&lt;$A$427,($D$427*$R$11)+$P$11,IF(A1303&gt;$A$782,$D$782*$R$11+$P$11,D1303*$R$11+$P$11)),2)</f>
        <v>299.57</v>
      </c>
      <c r="K1303" s="176" t="n">
        <f aca="false">TRUNC(IF(A1303&lt;$A$427,$D$427*$R$12+$P$12,IF(A1303&gt;$A$782,$D$782*$R$12+$P$12,D1303*$R$12+$P$12)),2)</f>
        <v>217.82</v>
      </c>
      <c r="L1303" s="179" t="n">
        <v>1393</v>
      </c>
      <c r="M1303" s="164" t="n">
        <f aca="false">A1303</f>
        <v>1103</v>
      </c>
      <c r="N1303" s="181" t="n">
        <v>1393</v>
      </c>
      <c r="O1303" s="182" t="n">
        <f aca="false">A1303</f>
        <v>1103</v>
      </c>
      <c r="U1303" s="171"/>
    </row>
    <row r="1304" customFormat="false" ht="10.5" hidden="false" customHeight="false" outlineLevel="0" collapsed="false">
      <c r="A1304" s="156" t="n">
        <v>1103</v>
      </c>
      <c r="B1304" s="157" t="n">
        <v>1394</v>
      </c>
      <c r="C1304" s="158" t="n">
        <f aca="false">ROUND($P$1*A1304,2)</f>
        <v>65157.96</v>
      </c>
      <c r="D1304" s="159" t="n">
        <f aca="false">TRUNC(C1304/12,2)</f>
        <v>5429.83</v>
      </c>
      <c r="E1304" s="160" t="n">
        <f aca="false">TRUNC(D1304*$P$3,2)</f>
        <v>602.71</v>
      </c>
      <c r="F1304" s="161" t="n">
        <f aca="false">TRUNC(IF(A1304&lt;=$A$270,$D$270*$P$5,D1304*$P$5),2)</f>
        <v>162.89</v>
      </c>
      <c r="G1304" s="162" t="n">
        <f aca="false">TRUNC(IF(A1304&lt;=$A$270,$D$270*$P$6,D1304*$P$6),2)</f>
        <v>54.29</v>
      </c>
      <c r="H1304" s="161" t="n">
        <f aca="false">TRUNC($P$9,2)</f>
        <v>2.29</v>
      </c>
      <c r="I1304" s="161" t="n">
        <f aca="false">TRUNC(IF(A1304&lt;$A$427,$D$427*$R$10+$P$10,IF(A1304&gt;$A$782,$D$782*$R$10+$P$10,D1304*$R$10+$P$10)),2)</f>
        <v>117.29</v>
      </c>
      <c r="J1304" s="158" t="n">
        <f aca="false">TRUNC(IF(A1304&lt;$A$427,($D$427*$R$11)+$P$11,IF(A1304&gt;$A$782,$D$782*$R$11+$P$11,D1304*$R$11+$P$11)),2)</f>
        <v>299.57</v>
      </c>
      <c r="K1304" s="160" t="n">
        <f aca="false">TRUNC(IF(A1304&lt;$A$427,$D$427*$R$12+$P$12,IF(A1304&gt;$A$782,$D$782*$R$12+$P$12,D1304*$R$12+$P$12)),2)</f>
        <v>217.82</v>
      </c>
      <c r="L1304" s="163" t="n">
        <v>1394</v>
      </c>
      <c r="M1304" s="180" t="n">
        <f aca="false">A1304</f>
        <v>1103</v>
      </c>
      <c r="N1304" s="165" t="n">
        <v>1394</v>
      </c>
      <c r="O1304" s="166" t="n">
        <f aca="false">A1304</f>
        <v>1103</v>
      </c>
      <c r="U1304" s="171"/>
    </row>
    <row r="1305" customFormat="false" ht="10.5" hidden="false" customHeight="false" outlineLevel="0" collapsed="false">
      <c r="A1305" s="172" t="n">
        <v>1104</v>
      </c>
      <c r="B1305" s="173" t="n">
        <v>1395</v>
      </c>
      <c r="C1305" s="174" t="n">
        <f aca="false">ROUND($P$1*A1305,2)</f>
        <v>65217.03</v>
      </c>
      <c r="D1305" s="175" t="n">
        <f aca="false">TRUNC(C1305/12,2)</f>
        <v>5434.75</v>
      </c>
      <c r="E1305" s="176" t="n">
        <f aca="false">TRUNC(D1305*$P$3,2)</f>
        <v>603.25</v>
      </c>
      <c r="F1305" s="177" t="n">
        <f aca="false">TRUNC(IF(A1305&lt;=$A$270,$D$270*$P$5,D1305*$P$5),2)</f>
        <v>163.04</v>
      </c>
      <c r="G1305" s="178" t="n">
        <f aca="false">TRUNC(IF(A1305&lt;=$A$270,$D$270*$P$6,D1305*$P$6),2)</f>
        <v>54.34</v>
      </c>
      <c r="H1305" s="177" t="n">
        <f aca="false">TRUNC($P$9,2)</f>
        <v>2.29</v>
      </c>
      <c r="I1305" s="177" t="n">
        <f aca="false">TRUNC(IF(A1305&lt;$A$427,$D$427*$R$10+$P$10,IF(A1305&gt;$A$782,$D$782*$R$10+$P$10,D1305*$R$10+$P$10)),2)</f>
        <v>117.29</v>
      </c>
      <c r="J1305" s="174" t="n">
        <f aca="false">TRUNC(IF(A1305&lt;$A$427,($D$427*$R$11)+$P$11,IF(A1305&gt;$A$782,$D$782*$R$11+$P$11,D1305*$R$11+$P$11)),2)</f>
        <v>299.57</v>
      </c>
      <c r="K1305" s="176" t="n">
        <f aca="false">TRUNC(IF(A1305&lt;$A$427,$D$427*$R$12+$P$12,IF(A1305&gt;$A$782,$D$782*$R$12+$P$12,D1305*$R$12+$P$12)),2)</f>
        <v>217.82</v>
      </c>
      <c r="L1305" s="179" t="n">
        <v>1395</v>
      </c>
      <c r="M1305" s="164" t="n">
        <f aca="false">A1305</f>
        <v>1104</v>
      </c>
      <c r="N1305" s="181" t="n">
        <v>1395</v>
      </c>
      <c r="O1305" s="182" t="n">
        <f aca="false">A1305</f>
        <v>1104</v>
      </c>
      <c r="U1305" s="171"/>
    </row>
    <row r="1306" customFormat="false" ht="10.5" hidden="false" customHeight="false" outlineLevel="0" collapsed="false">
      <c r="A1306" s="156" t="n">
        <v>1104</v>
      </c>
      <c r="B1306" s="157" t="n">
        <v>1396</v>
      </c>
      <c r="C1306" s="158" t="n">
        <f aca="false">ROUND($P$1*A1306,2)</f>
        <v>65217.03</v>
      </c>
      <c r="D1306" s="159" t="n">
        <f aca="false">TRUNC(C1306/12,2)</f>
        <v>5434.75</v>
      </c>
      <c r="E1306" s="160" t="n">
        <f aca="false">TRUNC(D1306*$P$3,2)</f>
        <v>603.25</v>
      </c>
      <c r="F1306" s="161" t="n">
        <f aca="false">TRUNC(IF(A1306&lt;=$A$270,$D$270*$P$5,D1306*$P$5),2)</f>
        <v>163.04</v>
      </c>
      <c r="G1306" s="162" t="n">
        <f aca="false">TRUNC(IF(A1306&lt;=$A$270,$D$270*$P$6,D1306*$P$6),2)</f>
        <v>54.34</v>
      </c>
      <c r="H1306" s="161" t="n">
        <f aca="false">TRUNC($P$9,2)</f>
        <v>2.29</v>
      </c>
      <c r="I1306" s="161" t="n">
        <f aca="false">TRUNC(IF(A1306&lt;$A$427,$D$427*$R$10+$P$10,IF(A1306&gt;$A$782,$D$782*$R$10+$P$10,D1306*$R$10+$P$10)),2)</f>
        <v>117.29</v>
      </c>
      <c r="J1306" s="158" t="n">
        <f aca="false">TRUNC(IF(A1306&lt;$A$427,($D$427*$R$11)+$P$11,IF(A1306&gt;$A$782,$D$782*$R$11+$P$11,D1306*$R$11+$P$11)),2)</f>
        <v>299.57</v>
      </c>
      <c r="K1306" s="160" t="n">
        <f aca="false">TRUNC(IF(A1306&lt;$A$427,$D$427*$R$12+$P$12,IF(A1306&gt;$A$782,$D$782*$R$12+$P$12,D1306*$R$12+$P$12)),2)</f>
        <v>217.82</v>
      </c>
      <c r="L1306" s="163" t="n">
        <v>1396</v>
      </c>
      <c r="M1306" s="180" t="n">
        <f aca="false">A1306</f>
        <v>1104</v>
      </c>
      <c r="N1306" s="165" t="n">
        <v>1396</v>
      </c>
      <c r="O1306" s="166" t="n">
        <f aca="false">A1306</f>
        <v>1104</v>
      </c>
      <c r="U1306" s="171"/>
    </row>
    <row r="1307" customFormat="false" ht="10.5" hidden="false" customHeight="false" outlineLevel="0" collapsed="false">
      <c r="A1307" s="172" t="n">
        <v>1105</v>
      </c>
      <c r="B1307" s="173" t="n">
        <v>1397</v>
      </c>
      <c r="C1307" s="174" t="n">
        <f aca="false">ROUND($P$1*A1307,2)</f>
        <v>65276.11</v>
      </c>
      <c r="D1307" s="175" t="n">
        <f aca="false">TRUNC(C1307/12,2)</f>
        <v>5439.67</v>
      </c>
      <c r="E1307" s="176" t="n">
        <f aca="false">TRUNC(D1307*$P$3,2)</f>
        <v>603.8</v>
      </c>
      <c r="F1307" s="177" t="n">
        <f aca="false">TRUNC(IF(A1307&lt;=$A$270,$D$270*$P$5,D1307*$P$5),2)</f>
        <v>163.19</v>
      </c>
      <c r="G1307" s="178" t="n">
        <f aca="false">TRUNC(IF(A1307&lt;=$A$270,$D$270*$P$6,D1307*$P$6),2)</f>
        <v>54.39</v>
      </c>
      <c r="H1307" s="177" t="n">
        <f aca="false">TRUNC($P$9,2)</f>
        <v>2.29</v>
      </c>
      <c r="I1307" s="177" t="n">
        <f aca="false">TRUNC(IF(A1307&lt;$A$427,$D$427*$R$10+$P$10,IF(A1307&gt;$A$782,$D$782*$R$10+$P$10,D1307*$R$10+$P$10)),2)</f>
        <v>117.29</v>
      </c>
      <c r="J1307" s="174" t="n">
        <f aca="false">TRUNC(IF(A1307&lt;$A$427,($D$427*$R$11)+$P$11,IF(A1307&gt;$A$782,$D$782*$R$11+$P$11,D1307*$R$11+$P$11)),2)</f>
        <v>299.57</v>
      </c>
      <c r="K1307" s="176" t="n">
        <f aca="false">TRUNC(IF(A1307&lt;$A$427,$D$427*$R$12+$P$12,IF(A1307&gt;$A$782,$D$782*$R$12+$P$12,D1307*$R$12+$P$12)),2)</f>
        <v>217.82</v>
      </c>
      <c r="L1307" s="179" t="n">
        <v>1397</v>
      </c>
      <c r="M1307" s="164" t="n">
        <f aca="false">A1307</f>
        <v>1105</v>
      </c>
      <c r="N1307" s="181" t="n">
        <v>1397</v>
      </c>
      <c r="O1307" s="182" t="n">
        <f aca="false">A1307</f>
        <v>1105</v>
      </c>
      <c r="U1307" s="171"/>
    </row>
    <row r="1308" customFormat="false" ht="10.5" hidden="false" customHeight="false" outlineLevel="0" collapsed="false">
      <c r="A1308" s="156" t="n">
        <v>1106</v>
      </c>
      <c r="B1308" s="157" t="n">
        <v>1398</v>
      </c>
      <c r="C1308" s="158" t="n">
        <f aca="false">ROUND($P$1*A1308,2)</f>
        <v>65335.18</v>
      </c>
      <c r="D1308" s="159" t="n">
        <f aca="false">TRUNC(C1308/12,2)</f>
        <v>5444.59</v>
      </c>
      <c r="E1308" s="160" t="n">
        <f aca="false">TRUNC(D1308*$P$3,2)</f>
        <v>604.34</v>
      </c>
      <c r="F1308" s="161" t="n">
        <f aca="false">TRUNC(IF(A1308&lt;=$A$270,$D$270*$P$5,D1308*$P$5),2)</f>
        <v>163.33</v>
      </c>
      <c r="G1308" s="162" t="n">
        <f aca="false">TRUNC(IF(A1308&lt;=$A$270,$D$270*$P$6,D1308*$P$6),2)</f>
        <v>54.44</v>
      </c>
      <c r="H1308" s="161" t="n">
        <f aca="false">TRUNC($P$9,2)</f>
        <v>2.29</v>
      </c>
      <c r="I1308" s="161" t="n">
        <f aca="false">TRUNC(IF(A1308&lt;$A$427,$D$427*$R$10+$P$10,IF(A1308&gt;$A$782,$D$782*$R$10+$P$10,D1308*$R$10+$P$10)),2)</f>
        <v>117.29</v>
      </c>
      <c r="J1308" s="158" t="n">
        <f aca="false">TRUNC(IF(A1308&lt;$A$427,($D$427*$R$11)+$P$11,IF(A1308&gt;$A$782,$D$782*$R$11+$P$11,D1308*$R$11+$P$11)),2)</f>
        <v>299.57</v>
      </c>
      <c r="K1308" s="160" t="n">
        <f aca="false">TRUNC(IF(A1308&lt;$A$427,$D$427*$R$12+$P$12,IF(A1308&gt;$A$782,$D$782*$R$12+$P$12,D1308*$R$12+$P$12)),2)</f>
        <v>217.82</v>
      </c>
      <c r="L1308" s="163" t="n">
        <v>1398</v>
      </c>
      <c r="M1308" s="180" t="n">
        <f aca="false">A1308</f>
        <v>1106</v>
      </c>
      <c r="N1308" s="165" t="n">
        <v>1398</v>
      </c>
      <c r="O1308" s="166" t="n">
        <f aca="false">A1308</f>
        <v>1106</v>
      </c>
      <c r="U1308" s="171"/>
    </row>
    <row r="1309" customFormat="false" ht="10.5" hidden="false" customHeight="false" outlineLevel="0" collapsed="false">
      <c r="A1309" s="172" t="n">
        <v>1107</v>
      </c>
      <c r="B1309" s="173" t="n">
        <v>1399</v>
      </c>
      <c r="C1309" s="174" t="n">
        <f aca="false">ROUND($P$1*A1309,2)</f>
        <v>65394.25</v>
      </c>
      <c r="D1309" s="175" t="n">
        <f aca="false">TRUNC(C1309/12,2)</f>
        <v>5449.52</v>
      </c>
      <c r="E1309" s="176" t="n">
        <f aca="false">TRUNC(D1309*$P$3,2)</f>
        <v>604.89</v>
      </c>
      <c r="F1309" s="177" t="n">
        <f aca="false">TRUNC(IF(A1309&lt;=$A$270,$D$270*$P$5,D1309*$P$5),2)</f>
        <v>163.48</v>
      </c>
      <c r="G1309" s="178" t="n">
        <f aca="false">TRUNC(IF(A1309&lt;=$A$270,$D$270*$P$6,D1309*$P$6),2)</f>
        <v>54.49</v>
      </c>
      <c r="H1309" s="177" t="n">
        <f aca="false">TRUNC($P$9,2)</f>
        <v>2.29</v>
      </c>
      <c r="I1309" s="177" t="n">
        <f aca="false">TRUNC(IF(A1309&lt;$A$427,$D$427*$R$10+$P$10,IF(A1309&gt;$A$782,$D$782*$R$10+$P$10,D1309*$R$10+$P$10)),2)</f>
        <v>117.29</v>
      </c>
      <c r="J1309" s="174" t="n">
        <f aca="false">TRUNC(IF(A1309&lt;$A$427,($D$427*$R$11)+$P$11,IF(A1309&gt;$A$782,$D$782*$R$11+$P$11,D1309*$R$11+$P$11)),2)</f>
        <v>299.57</v>
      </c>
      <c r="K1309" s="176" t="n">
        <f aca="false">TRUNC(IF(A1309&lt;$A$427,$D$427*$R$12+$P$12,IF(A1309&gt;$A$782,$D$782*$R$12+$P$12,D1309*$R$12+$P$12)),2)</f>
        <v>217.82</v>
      </c>
      <c r="L1309" s="179" t="n">
        <v>1399</v>
      </c>
      <c r="M1309" s="164" t="n">
        <f aca="false">A1309</f>
        <v>1107</v>
      </c>
      <c r="N1309" s="181" t="n">
        <v>1399</v>
      </c>
      <c r="O1309" s="182" t="n">
        <f aca="false">A1309</f>
        <v>1107</v>
      </c>
      <c r="U1309" s="171"/>
    </row>
    <row r="1310" customFormat="false" ht="10.5" hidden="false" customHeight="false" outlineLevel="0" collapsed="false">
      <c r="A1310" s="156" t="n">
        <v>1107</v>
      </c>
      <c r="B1310" s="157" t="n">
        <v>1400</v>
      </c>
      <c r="C1310" s="158" t="n">
        <f aca="false">ROUND($P$1*A1310,2)</f>
        <v>65394.25</v>
      </c>
      <c r="D1310" s="159" t="n">
        <f aca="false">TRUNC(C1310/12,2)</f>
        <v>5449.52</v>
      </c>
      <c r="E1310" s="160" t="n">
        <f aca="false">TRUNC(D1310*$P$3,2)</f>
        <v>604.89</v>
      </c>
      <c r="F1310" s="161" t="n">
        <f aca="false">TRUNC(IF(A1310&lt;=$A$270,$D$270*$P$5,D1310*$P$5),2)</f>
        <v>163.48</v>
      </c>
      <c r="G1310" s="162" t="n">
        <f aca="false">TRUNC(IF(A1310&lt;=$A$270,$D$270*$P$6,D1310*$P$6),2)</f>
        <v>54.49</v>
      </c>
      <c r="H1310" s="161" t="n">
        <f aca="false">TRUNC($P$9,2)</f>
        <v>2.29</v>
      </c>
      <c r="I1310" s="161" t="n">
        <f aca="false">TRUNC(IF(A1310&lt;$A$427,$D$427*$R$10+$P$10,IF(A1310&gt;$A$782,$D$782*$R$10+$P$10,D1310*$R$10+$P$10)),2)</f>
        <v>117.29</v>
      </c>
      <c r="J1310" s="158" t="n">
        <f aca="false">TRUNC(IF(A1310&lt;$A$427,($D$427*$R$11)+$P$11,IF(A1310&gt;$A$782,$D$782*$R$11+$P$11,D1310*$R$11+$P$11)),2)</f>
        <v>299.57</v>
      </c>
      <c r="K1310" s="160" t="n">
        <f aca="false">TRUNC(IF(A1310&lt;$A$427,$D$427*$R$12+$P$12,IF(A1310&gt;$A$782,$D$782*$R$12+$P$12,D1310*$R$12+$P$12)),2)</f>
        <v>217.82</v>
      </c>
      <c r="L1310" s="163" t="n">
        <v>1400</v>
      </c>
      <c r="M1310" s="180" t="n">
        <f aca="false">A1310</f>
        <v>1107</v>
      </c>
      <c r="N1310" s="165" t="n">
        <v>1400</v>
      </c>
      <c r="O1310" s="166" t="n">
        <f aca="false">A1310</f>
        <v>1107</v>
      </c>
      <c r="U1310" s="171"/>
    </row>
    <row r="1311" customFormat="false" ht="10.5" hidden="false" customHeight="false" outlineLevel="0" collapsed="false">
      <c r="A1311" s="172" t="n">
        <v>1108</v>
      </c>
      <c r="B1311" s="173" t="n">
        <v>1401</v>
      </c>
      <c r="C1311" s="174" t="n">
        <f aca="false">ROUND($P$1*A1311,2)</f>
        <v>65453.33</v>
      </c>
      <c r="D1311" s="175" t="n">
        <f aca="false">TRUNC(C1311/12,2)</f>
        <v>5454.44</v>
      </c>
      <c r="E1311" s="176" t="n">
        <f aca="false">TRUNC(D1311*$P$3,2)</f>
        <v>605.44</v>
      </c>
      <c r="F1311" s="177" t="n">
        <f aca="false">TRUNC(IF(A1311&lt;=$A$270,$D$270*$P$5,D1311*$P$5),2)</f>
        <v>163.63</v>
      </c>
      <c r="G1311" s="178" t="n">
        <f aca="false">TRUNC(IF(A1311&lt;=$A$270,$D$270*$P$6,D1311*$P$6),2)</f>
        <v>54.54</v>
      </c>
      <c r="H1311" s="177" t="n">
        <f aca="false">TRUNC($P$9,2)</f>
        <v>2.29</v>
      </c>
      <c r="I1311" s="177" t="n">
        <f aca="false">TRUNC(IF(A1311&lt;$A$427,$D$427*$R$10+$P$10,IF(A1311&gt;$A$782,$D$782*$R$10+$P$10,D1311*$R$10+$P$10)),2)</f>
        <v>117.29</v>
      </c>
      <c r="J1311" s="174" t="n">
        <f aca="false">TRUNC(IF(A1311&lt;$A$427,($D$427*$R$11)+$P$11,IF(A1311&gt;$A$782,$D$782*$R$11+$P$11,D1311*$R$11+$P$11)),2)</f>
        <v>299.57</v>
      </c>
      <c r="K1311" s="176" t="n">
        <f aca="false">TRUNC(IF(A1311&lt;$A$427,$D$427*$R$12+$P$12,IF(A1311&gt;$A$782,$D$782*$R$12+$P$12,D1311*$R$12+$P$12)),2)</f>
        <v>217.82</v>
      </c>
      <c r="L1311" s="179" t="n">
        <v>1401</v>
      </c>
      <c r="M1311" s="164" t="n">
        <f aca="false">A1311</f>
        <v>1108</v>
      </c>
      <c r="N1311" s="181" t="n">
        <v>1401</v>
      </c>
      <c r="O1311" s="182" t="n">
        <f aca="false">A1311</f>
        <v>1108</v>
      </c>
      <c r="U1311" s="171"/>
    </row>
    <row r="1312" customFormat="false" ht="10.5" hidden="false" customHeight="false" outlineLevel="0" collapsed="false">
      <c r="A1312" s="156" t="n">
        <v>1109</v>
      </c>
      <c r="B1312" s="157" t="n">
        <v>1402</v>
      </c>
      <c r="C1312" s="158" t="n">
        <f aca="false">ROUND($P$1*A1312,2)</f>
        <v>65512.4</v>
      </c>
      <c r="D1312" s="159" t="n">
        <f aca="false">TRUNC(C1312/12,2)</f>
        <v>5459.36</v>
      </c>
      <c r="E1312" s="160" t="n">
        <f aca="false">TRUNC(D1312*$P$3,2)</f>
        <v>605.98</v>
      </c>
      <c r="F1312" s="161" t="n">
        <f aca="false">TRUNC(IF(A1312&lt;=$A$270,$D$270*$P$5,D1312*$P$5),2)</f>
        <v>163.78</v>
      </c>
      <c r="G1312" s="162" t="n">
        <f aca="false">TRUNC(IF(A1312&lt;=$A$270,$D$270*$P$6,D1312*$P$6),2)</f>
        <v>54.59</v>
      </c>
      <c r="H1312" s="161" t="n">
        <f aca="false">TRUNC($P$9,2)</f>
        <v>2.29</v>
      </c>
      <c r="I1312" s="161" t="n">
        <f aca="false">TRUNC(IF(A1312&lt;$A$427,$D$427*$R$10+$P$10,IF(A1312&gt;$A$782,$D$782*$R$10+$P$10,D1312*$R$10+$P$10)),2)</f>
        <v>117.29</v>
      </c>
      <c r="J1312" s="158" t="n">
        <f aca="false">TRUNC(IF(A1312&lt;$A$427,($D$427*$R$11)+$P$11,IF(A1312&gt;$A$782,$D$782*$R$11+$P$11,D1312*$R$11+$P$11)),2)</f>
        <v>299.57</v>
      </c>
      <c r="K1312" s="160" t="n">
        <f aca="false">TRUNC(IF(A1312&lt;$A$427,$D$427*$R$12+$P$12,IF(A1312&gt;$A$782,$D$782*$R$12+$P$12,D1312*$R$12+$P$12)),2)</f>
        <v>217.82</v>
      </c>
      <c r="L1312" s="163" t="n">
        <v>1402</v>
      </c>
      <c r="M1312" s="180" t="n">
        <f aca="false">A1312</f>
        <v>1109</v>
      </c>
      <c r="N1312" s="165" t="n">
        <v>1402</v>
      </c>
      <c r="O1312" s="166" t="n">
        <f aca="false">A1312</f>
        <v>1109</v>
      </c>
      <c r="U1312" s="171"/>
    </row>
    <row r="1313" customFormat="false" ht="10.5" hidden="false" customHeight="false" outlineLevel="0" collapsed="false">
      <c r="A1313" s="172" t="n">
        <v>1109</v>
      </c>
      <c r="B1313" s="173" t="n">
        <v>1403</v>
      </c>
      <c r="C1313" s="174" t="n">
        <f aca="false">ROUND($P$1*A1313,2)</f>
        <v>65512.4</v>
      </c>
      <c r="D1313" s="175" t="n">
        <f aca="false">TRUNC(C1313/12,2)</f>
        <v>5459.36</v>
      </c>
      <c r="E1313" s="176" t="n">
        <f aca="false">TRUNC(D1313*$P$3,2)</f>
        <v>605.98</v>
      </c>
      <c r="F1313" s="177" t="n">
        <f aca="false">TRUNC(IF(A1313&lt;=$A$270,$D$270*$P$5,D1313*$P$5),2)</f>
        <v>163.78</v>
      </c>
      <c r="G1313" s="178" t="n">
        <f aca="false">TRUNC(IF(A1313&lt;=$A$270,$D$270*$P$6,D1313*$P$6),2)</f>
        <v>54.59</v>
      </c>
      <c r="H1313" s="177" t="n">
        <f aca="false">TRUNC($P$9,2)</f>
        <v>2.29</v>
      </c>
      <c r="I1313" s="177" t="n">
        <f aca="false">TRUNC(IF(A1313&lt;$A$427,$D$427*$R$10+$P$10,IF(A1313&gt;$A$782,$D$782*$R$10+$P$10,D1313*$R$10+$P$10)),2)</f>
        <v>117.29</v>
      </c>
      <c r="J1313" s="174" t="n">
        <f aca="false">TRUNC(IF(A1313&lt;$A$427,($D$427*$R$11)+$P$11,IF(A1313&gt;$A$782,$D$782*$R$11+$P$11,D1313*$R$11+$P$11)),2)</f>
        <v>299.57</v>
      </c>
      <c r="K1313" s="176" t="n">
        <f aca="false">TRUNC(IF(A1313&lt;$A$427,$D$427*$R$12+$P$12,IF(A1313&gt;$A$782,$D$782*$R$12+$P$12,D1313*$R$12+$P$12)),2)</f>
        <v>217.82</v>
      </c>
      <c r="L1313" s="179" t="n">
        <v>1403</v>
      </c>
      <c r="M1313" s="164" t="n">
        <f aca="false">A1313</f>
        <v>1109</v>
      </c>
      <c r="N1313" s="181" t="n">
        <v>1403</v>
      </c>
      <c r="O1313" s="182" t="n">
        <f aca="false">A1313</f>
        <v>1109</v>
      </c>
      <c r="U1313" s="171"/>
    </row>
    <row r="1314" customFormat="false" ht="10.5" hidden="false" customHeight="false" outlineLevel="0" collapsed="false">
      <c r="A1314" s="156" t="n">
        <v>1110</v>
      </c>
      <c r="B1314" s="157" t="n">
        <v>1404</v>
      </c>
      <c r="C1314" s="158" t="n">
        <f aca="false">ROUND($P$1*A1314,2)</f>
        <v>65571.47</v>
      </c>
      <c r="D1314" s="159" t="n">
        <f aca="false">TRUNC(C1314/12,2)</f>
        <v>5464.28</v>
      </c>
      <c r="E1314" s="160" t="n">
        <f aca="false">TRUNC(D1314*$P$3,2)</f>
        <v>606.53</v>
      </c>
      <c r="F1314" s="161" t="n">
        <f aca="false">TRUNC(IF(A1314&lt;=$A$270,$D$270*$P$5,D1314*$P$5),2)</f>
        <v>163.92</v>
      </c>
      <c r="G1314" s="162" t="n">
        <f aca="false">TRUNC(IF(A1314&lt;=$A$270,$D$270*$P$6,D1314*$P$6),2)</f>
        <v>54.64</v>
      </c>
      <c r="H1314" s="161" t="n">
        <f aca="false">TRUNC($P$9,2)</f>
        <v>2.29</v>
      </c>
      <c r="I1314" s="161" t="n">
        <f aca="false">TRUNC(IF(A1314&lt;$A$427,$D$427*$R$10+$P$10,IF(A1314&gt;$A$782,$D$782*$R$10+$P$10,D1314*$R$10+$P$10)),2)</f>
        <v>117.29</v>
      </c>
      <c r="J1314" s="158" t="n">
        <f aca="false">TRUNC(IF(A1314&lt;$A$427,($D$427*$R$11)+$P$11,IF(A1314&gt;$A$782,$D$782*$R$11+$P$11,D1314*$R$11+$P$11)),2)</f>
        <v>299.57</v>
      </c>
      <c r="K1314" s="160" t="n">
        <f aca="false">TRUNC(IF(A1314&lt;$A$427,$D$427*$R$12+$P$12,IF(A1314&gt;$A$782,$D$782*$R$12+$P$12,D1314*$R$12+$P$12)),2)</f>
        <v>217.82</v>
      </c>
      <c r="L1314" s="163" t="n">
        <v>1404</v>
      </c>
      <c r="M1314" s="180" t="n">
        <f aca="false">A1314</f>
        <v>1110</v>
      </c>
      <c r="N1314" s="165" t="n">
        <v>1404</v>
      </c>
      <c r="O1314" s="166" t="n">
        <f aca="false">A1314</f>
        <v>1110</v>
      </c>
      <c r="U1314" s="171"/>
    </row>
    <row r="1315" customFormat="false" ht="10.5" hidden="false" customHeight="false" outlineLevel="0" collapsed="false">
      <c r="A1315" s="172" t="n">
        <v>1111</v>
      </c>
      <c r="B1315" s="173" t="n">
        <v>1405</v>
      </c>
      <c r="C1315" s="174" t="n">
        <f aca="false">ROUND($P$1*A1315,2)</f>
        <v>65630.55</v>
      </c>
      <c r="D1315" s="175" t="n">
        <f aca="false">TRUNC(C1315/12,2)</f>
        <v>5469.21</v>
      </c>
      <c r="E1315" s="176" t="n">
        <f aca="false">TRUNC(D1315*$P$3,2)</f>
        <v>607.08</v>
      </c>
      <c r="F1315" s="177" t="n">
        <f aca="false">TRUNC(IF(A1315&lt;=$A$270,$D$270*$P$5,D1315*$P$5),2)</f>
        <v>164.07</v>
      </c>
      <c r="G1315" s="178" t="n">
        <f aca="false">TRUNC(IF(A1315&lt;=$A$270,$D$270*$P$6,D1315*$P$6),2)</f>
        <v>54.69</v>
      </c>
      <c r="H1315" s="177" t="n">
        <f aca="false">TRUNC($P$9,2)</f>
        <v>2.29</v>
      </c>
      <c r="I1315" s="177" t="n">
        <f aca="false">TRUNC(IF(A1315&lt;$A$427,$D$427*$R$10+$P$10,IF(A1315&gt;$A$782,$D$782*$R$10+$P$10,D1315*$R$10+$P$10)),2)</f>
        <v>117.29</v>
      </c>
      <c r="J1315" s="174" t="n">
        <f aca="false">TRUNC(IF(A1315&lt;$A$427,($D$427*$R$11)+$P$11,IF(A1315&gt;$A$782,$D$782*$R$11+$P$11,D1315*$R$11+$P$11)),2)</f>
        <v>299.57</v>
      </c>
      <c r="K1315" s="176" t="n">
        <f aca="false">TRUNC(IF(A1315&lt;$A$427,$D$427*$R$12+$P$12,IF(A1315&gt;$A$782,$D$782*$R$12+$P$12,D1315*$R$12+$P$12)),2)</f>
        <v>217.82</v>
      </c>
      <c r="L1315" s="179" t="n">
        <v>1405</v>
      </c>
      <c r="M1315" s="164" t="n">
        <f aca="false">A1315</f>
        <v>1111</v>
      </c>
      <c r="N1315" s="181" t="n">
        <v>1405</v>
      </c>
      <c r="O1315" s="182" t="n">
        <f aca="false">A1315</f>
        <v>1111</v>
      </c>
      <c r="U1315" s="171"/>
    </row>
    <row r="1316" customFormat="false" ht="10.5" hidden="false" customHeight="false" outlineLevel="0" collapsed="false">
      <c r="A1316" s="156" t="n">
        <v>1111</v>
      </c>
      <c r="B1316" s="157" t="n">
        <v>1406</v>
      </c>
      <c r="C1316" s="158" t="n">
        <f aca="false">ROUND($P$1*A1316,2)</f>
        <v>65630.55</v>
      </c>
      <c r="D1316" s="159" t="n">
        <f aca="false">TRUNC(C1316/12,2)</f>
        <v>5469.21</v>
      </c>
      <c r="E1316" s="160" t="n">
        <f aca="false">TRUNC(D1316*$P$3,2)</f>
        <v>607.08</v>
      </c>
      <c r="F1316" s="161" t="n">
        <f aca="false">TRUNC(IF(A1316&lt;=$A$270,$D$270*$P$5,D1316*$P$5),2)</f>
        <v>164.07</v>
      </c>
      <c r="G1316" s="162" t="n">
        <f aca="false">TRUNC(IF(A1316&lt;=$A$270,$D$270*$P$6,D1316*$P$6),2)</f>
        <v>54.69</v>
      </c>
      <c r="H1316" s="161" t="n">
        <f aca="false">TRUNC($P$9,2)</f>
        <v>2.29</v>
      </c>
      <c r="I1316" s="161" t="n">
        <f aca="false">TRUNC(IF(A1316&lt;$A$427,$D$427*$R$10+$P$10,IF(A1316&gt;$A$782,$D$782*$R$10+$P$10,D1316*$R$10+$P$10)),2)</f>
        <v>117.29</v>
      </c>
      <c r="J1316" s="158" t="n">
        <f aca="false">TRUNC(IF(A1316&lt;$A$427,($D$427*$R$11)+$P$11,IF(A1316&gt;$A$782,$D$782*$R$11+$P$11,D1316*$R$11+$P$11)),2)</f>
        <v>299.57</v>
      </c>
      <c r="K1316" s="160" t="n">
        <f aca="false">TRUNC(IF(A1316&lt;$A$427,$D$427*$R$12+$P$12,IF(A1316&gt;$A$782,$D$782*$R$12+$P$12,D1316*$R$12+$P$12)),2)</f>
        <v>217.82</v>
      </c>
      <c r="L1316" s="163" t="n">
        <v>1406</v>
      </c>
      <c r="M1316" s="180" t="n">
        <f aca="false">A1316</f>
        <v>1111</v>
      </c>
      <c r="N1316" s="165" t="n">
        <v>1406</v>
      </c>
      <c r="O1316" s="166" t="n">
        <f aca="false">A1316</f>
        <v>1111</v>
      </c>
      <c r="U1316" s="171"/>
    </row>
    <row r="1317" customFormat="false" ht="10.5" hidden="false" customHeight="false" outlineLevel="0" collapsed="false">
      <c r="A1317" s="172" t="n">
        <v>1112</v>
      </c>
      <c r="B1317" s="173" t="n">
        <v>1407</v>
      </c>
      <c r="C1317" s="174" t="n">
        <f aca="false">ROUND($P$1*A1317,2)</f>
        <v>65689.62</v>
      </c>
      <c r="D1317" s="175" t="n">
        <f aca="false">TRUNC(C1317/12,2)</f>
        <v>5474.13</v>
      </c>
      <c r="E1317" s="176" t="n">
        <f aca="false">TRUNC(D1317*$P$3,2)</f>
        <v>607.62</v>
      </c>
      <c r="F1317" s="177" t="n">
        <f aca="false">TRUNC(IF(A1317&lt;=$A$270,$D$270*$P$5,D1317*$P$5),2)</f>
        <v>164.22</v>
      </c>
      <c r="G1317" s="178" t="n">
        <f aca="false">TRUNC(IF(A1317&lt;=$A$270,$D$270*$P$6,D1317*$P$6),2)</f>
        <v>54.74</v>
      </c>
      <c r="H1317" s="177" t="n">
        <f aca="false">TRUNC($P$9,2)</f>
        <v>2.29</v>
      </c>
      <c r="I1317" s="177" t="n">
        <f aca="false">TRUNC(IF(A1317&lt;$A$427,$D$427*$R$10+$P$10,IF(A1317&gt;$A$782,$D$782*$R$10+$P$10,D1317*$R$10+$P$10)),2)</f>
        <v>117.29</v>
      </c>
      <c r="J1317" s="174" t="n">
        <f aca="false">TRUNC(IF(A1317&lt;$A$427,($D$427*$R$11)+$P$11,IF(A1317&gt;$A$782,$D$782*$R$11+$P$11,D1317*$R$11+$P$11)),2)</f>
        <v>299.57</v>
      </c>
      <c r="K1317" s="176" t="n">
        <f aca="false">TRUNC(IF(A1317&lt;$A$427,$D$427*$R$12+$P$12,IF(A1317&gt;$A$782,$D$782*$R$12+$P$12,D1317*$R$12+$P$12)),2)</f>
        <v>217.82</v>
      </c>
      <c r="L1317" s="179" t="n">
        <v>1407</v>
      </c>
      <c r="M1317" s="164" t="n">
        <f aca="false">A1317</f>
        <v>1112</v>
      </c>
      <c r="N1317" s="181" t="n">
        <v>1407</v>
      </c>
      <c r="O1317" s="182" t="n">
        <f aca="false">A1317</f>
        <v>1112</v>
      </c>
      <c r="U1317" s="171"/>
    </row>
    <row r="1318" customFormat="false" ht="10.5" hidden="false" customHeight="false" outlineLevel="0" collapsed="false">
      <c r="A1318" s="156" t="n">
        <v>1113</v>
      </c>
      <c r="B1318" s="157" t="n">
        <v>1408</v>
      </c>
      <c r="C1318" s="158" t="n">
        <f aca="false">ROUND($P$1*A1318,2)</f>
        <v>65748.69</v>
      </c>
      <c r="D1318" s="159" t="n">
        <f aca="false">TRUNC(C1318/12,2)</f>
        <v>5479.05</v>
      </c>
      <c r="E1318" s="160" t="n">
        <f aca="false">TRUNC(D1318*$P$3,2)</f>
        <v>608.17</v>
      </c>
      <c r="F1318" s="161" t="n">
        <f aca="false">TRUNC(IF(A1318&lt;=$A$270,$D$270*$P$5,D1318*$P$5),2)</f>
        <v>164.37</v>
      </c>
      <c r="G1318" s="162" t="n">
        <f aca="false">TRUNC(IF(A1318&lt;=$A$270,$D$270*$P$6,D1318*$P$6),2)</f>
        <v>54.79</v>
      </c>
      <c r="H1318" s="161" t="n">
        <f aca="false">TRUNC($P$9,2)</f>
        <v>2.29</v>
      </c>
      <c r="I1318" s="161" t="n">
        <f aca="false">TRUNC(IF(A1318&lt;$A$427,$D$427*$R$10+$P$10,IF(A1318&gt;$A$782,$D$782*$R$10+$P$10,D1318*$R$10+$P$10)),2)</f>
        <v>117.29</v>
      </c>
      <c r="J1318" s="158" t="n">
        <f aca="false">TRUNC(IF(A1318&lt;$A$427,($D$427*$R$11)+$P$11,IF(A1318&gt;$A$782,$D$782*$R$11+$P$11,D1318*$R$11+$P$11)),2)</f>
        <v>299.57</v>
      </c>
      <c r="K1318" s="160" t="n">
        <f aca="false">TRUNC(IF(A1318&lt;$A$427,$D$427*$R$12+$P$12,IF(A1318&gt;$A$782,$D$782*$R$12+$P$12,D1318*$R$12+$P$12)),2)</f>
        <v>217.82</v>
      </c>
      <c r="L1318" s="163" t="n">
        <v>1408</v>
      </c>
      <c r="M1318" s="164" t="n">
        <f aca="false">A1318</f>
        <v>1113</v>
      </c>
      <c r="N1318" s="165" t="n">
        <v>1408</v>
      </c>
      <c r="O1318" s="166" t="n">
        <f aca="false">A1318</f>
        <v>1113</v>
      </c>
      <c r="U1318" s="171"/>
    </row>
    <row r="1319" customFormat="false" ht="10.5" hidden="false" customHeight="false" outlineLevel="0" collapsed="false">
      <c r="A1319" s="172" t="n">
        <v>1113</v>
      </c>
      <c r="B1319" s="173" t="n">
        <v>1409</v>
      </c>
      <c r="C1319" s="174" t="n">
        <f aca="false">ROUND($P$1*A1319,2)</f>
        <v>65748.69</v>
      </c>
      <c r="D1319" s="175" t="n">
        <f aca="false">TRUNC(C1319/12,2)</f>
        <v>5479.05</v>
      </c>
      <c r="E1319" s="176" t="n">
        <f aca="false">TRUNC(D1319*$P$3,2)</f>
        <v>608.17</v>
      </c>
      <c r="F1319" s="177" t="n">
        <f aca="false">TRUNC(IF(A1319&lt;=$A$270,$D$270*$P$5,D1319*$P$5),2)</f>
        <v>164.37</v>
      </c>
      <c r="G1319" s="178" t="n">
        <f aca="false">TRUNC(IF(A1319&lt;=$A$270,$D$270*$P$6,D1319*$P$6),2)</f>
        <v>54.79</v>
      </c>
      <c r="H1319" s="177" t="n">
        <f aca="false">TRUNC($P$9,2)</f>
        <v>2.29</v>
      </c>
      <c r="I1319" s="177" t="n">
        <f aca="false">TRUNC(IF(A1319&lt;$A$427,$D$427*$R$10+$P$10,IF(A1319&gt;$A$782,$D$782*$R$10+$P$10,D1319*$R$10+$P$10)),2)</f>
        <v>117.29</v>
      </c>
      <c r="J1319" s="174" t="n">
        <f aca="false">TRUNC(IF(A1319&lt;$A$427,($D$427*$R$11)+$P$11,IF(A1319&gt;$A$782,$D$782*$R$11+$P$11,D1319*$R$11+$P$11)),2)</f>
        <v>299.57</v>
      </c>
      <c r="K1319" s="176" t="n">
        <f aca="false">TRUNC(IF(A1319&lt;$A$427,$D$427*$R$12+$P$12,IF(A1319&gt;$A$782,$D$782*$R$12+$P$12,D1319*$R$12+$P$12)),2)</f>
        <v>217.82</v>
      </c>
      <c r="L1319" s="179" t="n">
        <v>1409</v>
      </c>
      <c r="M1319" s="180" t="n">
        <f aca="false">A1319</f>
        <v>1113</v>
      </c>
      <c r="N1319" s="181" t="n">
        <v>1409</v>
      </c>
      <c r="O1319" s="182" t="n">
        <f aca="false">A1319</f>
        <v>1113</v>
      </c>
      <c r="U1319" s="171"/>
    </row>
    <row r="1320" customFormat="false" ht="10.5" hidden="false" customHeight="false" outlineLevel="0" collapsed="false">
      <c r="A1320" s="156" t="n">
        <v>1114</v>
      </c>
      <c r="B1320" s="157" t="n">
        <v>1410</v>
      </c>
      <c r="C1320" s="158" t="n">
        <f aca="false">ROUND($P$1*A1320,2)</f>
        <v>65807.77</v>
      </c>
      <c r="D1320" s="159" t="n">
        <f aca="false">TRUNC(C1320/12,2)</f>
        <v>5483.98</v>
      </c>
      <c r="E1320" s="160" t="n">
        <f aca="false">TRUNC(D1320*$P$3,2)</f>
        <v>608.72</v>
      </c>
      <c r="F1320" s="161" t="n">
        <f aca="false">TRUNC(IF(A1320&lt;=$A$270,$D$270*$P$5,D1320*$P$5),2)</f>
        <v>164.51</v>
      </c>
      <c r="G1320" s="162" t="n">
        <f aca="false">TRUNC(IF(A1320&lt;=$A$270,$D$270*$P$6,D1320*$P$6),2)</f>
        <v>54.83</v>
      </c>
      <c r="H1320" s="161" t="n">
        <f aca="false">TRUNC($P$9,2)</f>
        <v>2.29</v>
      </c>
      <c r="I1320" s="161" t="n">
        <f aca="false">TRUNC(IF(A1320&lt;$A$427,$D$427*$R$10+$P$10,IF(A1320&gt;$A$782,$D$782*$R$10+$P$10,D1320*$R$10+$P$10)),2)</f>
        <v>117.29</v>
      </c>
      <c r="J1320" s="158" t="n">
        <f aca="false">TRUNC(IF(A1320&lt;$A$427,($D$427*$R$11)+$P$11,IF(A1320&gt;$A$782,$D$782*$R$11+$P$11,D1320*$R$11+$P$11)),2)</f>
        <v>299.57</v>
      </c>
      <c r="K1320" s="160" t="n">
        <f aca="false">TRUNC(IF(A1320&lt;$A$427,$D$427*$R$12+$P$12,IF(A1320&gt;$A$782,$D$782*$R$12+$P$12,D1320*$R$12+$P$12)),2)</f>
        <v>217.82</v>
      </c>
      <c r="L1320" s="163" t="n">
        <v>1410</v>
      </c>
      <c r="M1320" s="164" t="n">
        <f aca="false">A1320</f>
        <v>1114</v>
      </c>
      <c r="N1320" s="165" t="n">
        <v>1410</v>
      </c>
      <c r="O1320" s="166" t="n">
        <f aca="false">A1320</f>
        <v>1114</v>
      </c>
      <c r="U1320" s="171"/>
    </row>
    <row r="1321" customFormat="false" ht="10.5" hidden="false" customHeight="false" outlineLevel="0" collapsed="false">
      <c r="A1321" s="172" t="n">
        <v>1115</v>
      </c>
      <c r="B1321" s="173" t="n">
        <v>1411</v>
      </c>
      <c r="C1321" s="174" t="n">
        <f aca="false">ROUND($P$1*A1321,2)</f>
        <v>65866.84</v>
      </c>
      <c r="D1321" s="175" t="n">
        <f aca="false">TRUNC(C1321/12,2)</f>
        <v>5488.9</v>
      </c>
      <c r="E1321" s="176" t="n">
        <f aca="false">TRUNC(D1321*$P$3,2)</f>
        <v>609.26</v>
      </c>
      <c r="F1321" s="177" t="n">
        <f aca="false">TRUNC(IF(A1321&lt;=$A$270,$D$270*$P$5,D1321*$P$5),2)</f>
        <v>164.66</v>
      </c>
      <c r="G1321" s="178" t="n">
        <f aca="false">TRUNC(IF(A1321&lt;=$A$270,$D$270*$P$6,D1321*$P$6),2)</f>
        <v>54.88</v>
      </c>
      <c r="H1321" s="177" t="n">
        <f aca="false">TRUNC($P$9,2)</f>
        <v>2.29</v>
      </c>
      <c r="I1321" s="177" t="n">
        <f aca="false">TRUNC(IF(A1321&lt;$A$427,$D$427*$R$10+$P$10,IF(A1321&gt;$A$782,$D$782*$R$10+$P$10,D1321*$R$10+$P$10)),2)</f>
        <v>117.29</v>
      </c>
      <c r="J1321" s="174" t="n">
        <f aca="false">TRUNC(IF(A1321&lt;$A$427,($D$427*$R$11)+$P$11,IF(A1321&gt;$A$782,$D$782*$R$11+$P$11,D1321*$R$11+$P$11)),2)</f>
        <v>299.57</v>
      </c>
      <c r="K1321" s="176" t="n">
        <f aca="false">TRUNC(IF(A1321&lt;$A$427,$D$427*$R$12+$P$12,IF(A1321&gt;$A$782,$D$782*$R$12+$P$12,D1321*$R$12+$P$12)),2)</f>
        <v>217.82</v>
      </c>
      <c r="L1321" s="179" t="n">
        <v>1411</v>
      </c>
      <c r="M1321" s="180" t="n">
        <f aca="false">A1321</f>
        <v>1115</v>
      </c>
      <c r="N1321" s="181" t="n">
        <v>1411</v>
      </c>
      <c r="O1321" s="182" t="n">
        <f aca="false">A1321</f>
        <v>1115</v>
      </c>
      <c r="U1321" s="171"/>
    </row>
    <row r="1322" customFormat="false" ht="10.5" hidden="false" customHeight="false" outlineLevel="0" collapsed="false">
      <c r="A1322" s="156" t="n">
        <v>1116</v>
      </c>
      <c r="B1322" s="157" t="n">
        <v>1412</v>
      </c>
      <c r="C1322" s="158" t="n">
        <f aca="false">ROUND($P$1*A1322,2)</f>
        <v>65925.91</v>
      </c>
      <c r="D1322" s="159" t="n">
        <f aca="false">TRUNC(C1322/12,2)</f>
        <v>5493.82</v>
      </c>
      <c r="E1322" s="160" t="n">
        <f aca="false">TRUNC(D1322*$P$3,2)</f>
        <v>609.81</v>
      </c>
      <c r="F1322" s="161" t="n">
        <f aca="false">TRUNC(IF(A1322&lt;=$A$270,$D$270*$P$5,D1322*$P$5),2)</f>
        <v>164.81</v>
      </c>
      <c r="G1322" s="162" t="n">
        <f aca="false">TRUNC(IF(A1322&lt;=$A$270,$D$270*$P$6,D1322*$P$6),2)</f>
        <v>54.93</v>
      </c>
      <c r="H1322" s="161" t="n">
        <f aca="false">TRUNC($P$9,2)</f>
        <v>2.29</v>
      </c>
      <c r="I1322" s="161" t="n">
        <f aca="false">TRUNC(IF(A1322&lt;$A$427,$D$427*$R$10+$P$10,IF(A1322&gt;$A$782,$D$782*$R$10+$P$10,D1322*$R$10+$P$10)),2)</f>
        <v>117.29</v>
      </c>
      <c r="J1322" s="158" t="n">
        <f aca="false">TRUNC(IF(A1322&lt;$A$427,($D$427*$R$11)+$P$11,IF(A1322&gt;$A$782,$D$782*$R$11+$P$11,D1322*$R$11+$P$11)),2)</f>
        <v>299.57</v>
      </c>
      <c r="K1322" s="160" t="n">
        <f aca="false">TRUNC(IF(A1322&lt;$A$427,$D$427*$R$12+$P$12,IF(A1322&gt;$A$782,$D$782*$R$12+$P$12,D1322*$R$12+$P$12)),2)</f>
        <v>217.82</v>
      </c>
      <c r="L1322" s="163" t="n">
        <v>1412</v>
      </c>
      <c r="M1322" s="164" t="n">
        <f aca="false">A1322</f>
        <v>1116</v>
      </c>
      <c r="N1322" s="165" t="n">
        <v>1412</v>
      </c>
      <c r="O1322" s="166" t="n">
        <f aca="false">A1322</f>
        <v>1116</v>
      </c>
      <c r="U1322" s="171"/>
    </row>
    <row r="1323" customFormat="false" ht="10.5" hidden="false" customHeight="false" outlineLevel="0" collapsed="false">
      <c r="A1323" s="172" t="n">
        <v>1116</v>
      </c>
      <c r="B1323" s="173" t="n">
        <v>1413</v>
      </c>
      <c r="C1323" s="174" t="n">
        <f aca="false">ROUND($P$1*A1323,2)</f>
        <v>65925.91</v>
      </c>
      <c r="D1323" s="175" t="n">
        <f aca="false">TRUNC(C1323/12,2)</f>
        <v>5493.82</v>
      </c>
      <c r="E1323" s="176" t="n">
        <f aca="false">TRUNC(D1323*$P$3,2)</f>
        <v>609.81</v>
      </c>
      <c r="F1323" s="177" t="n">
        <f aca="false">TRUNC(IF(A1323&lt;=$A$270,$D$270*$P$5,D1323*$P$5),2)</f>
        <v>164.81</v>
      </c>
      <c r="G1323" s="178" t="n">
        <f aca="false">TRUNC(IF(A1323&lt;=$A$270,$D$270*$P$6,D1323*$P$6),2)</f>
        <v>54.93</v>
      </c>
      <c r="H1323" s="177" t="n">
        <f aca="false">TRUNC($P$9,2)</f>
        <v>2.29</v>
      </c>
      <c r="I1323" s="177" t="n">
        <f aca="false">TRUNC(IF(A1323&lt;$A$427,$D$427*$R$10+$P$10,IF(A1323&gt;$A$782,$D$782*$R$10+$P$10,D1323*$R$10+$P$10)),2)</f>
        <v>117.29</v>
      </c>
      <c r="J1323" s="174" t="n">
        <f aca="false">TRUNC(IF(A1323&lt;$A$427,($D$427*$R$11)+$P$11,IF(A1323&gt;$A$782,$D$782*$R$11+$P$11,D1323*$R$11+$P$11)),2)</f>
        <v>299.57</v>
      </c>
      <c r="K1323" s="176" t="n">
        <f aca="false">TRUNC(IF(A1323&lt;$A$427,$D$427*$R$12+$P$12,IF(A1323&gt;$A$782,$D$782*$R$12+$P$12,D1323*$R$12+$P$12)),2)</f>
        <v>217.82</v>
      </c>
      <c r="L1323" s="179" t="n">
        <v>1413</v>
      </c>
      <c r="M1323" s="180" t="n">
        <f aca="false">A1323</f>
        <v>1116</v>
      </c>
      <c r="N1323" s="181" t="n">
        <v>1413</v>
      </c>
      <c r="O1323" s="182" t="n">
        <f aca="false">A1323</f>
        <v>1116</v>
      </c>
      <c r="U1323" s="171"/>
    </row>
    <row r="1324" customFormat="false" ht="10.5" hidden="false" customHeight="false" outlineLevel="0" collapsed="false">
      <c r="A1324" s="156" t="n">
        <v>1117</v>
      </c>
      <c r="B1324" s="157" t="n">
        <v>1414</v>
      </c>
      <c r="C1324" s="158" t="n">
        <f aca="false">ROUND($P$1*A1324,2)</f>
        <v>65984.99</v>
      </c>
      <c r="D1324" s="159" t="n">
        <f aca="false">TRUNC(C1324/12,2)</f>
        <v>5498.74</v>
      </c>
      <c r="E1324" s="160" t="n">
        <f aca="false">TRUNC(D1324*$P$3,2)</f>
        <v>610.36</v>
      </c>
      <c r="F1324" s="161" t="n">
        <f aca="false">TRUNC(IF(A1324&lt;=$A$270,$D$270*$P$5,D1324*$P$5),2)</f>
        <v>164.96</v>
      </c>
      <c r="G1324" s="162" t="n">
        <f aca="false">TRUNC(IF(A1324&lt;=$A$270,$D$270*$P$6,D1324*$P$6),2)</f>
        <v>54.98</v>
      </c>
      <c r="H1324" s="161" t="n">
        <f aca="false">TRUNC($P$9,2)</f>
        <v>2.29</v>
      </c>
      <c r="I1324" s="161" t="n">
        <f aca="false">TRUNC(IF(A1324&lt;$A$427,$D$427*$R$10+$P$10,IF(A1324&gt;$A$782,$D$782*$R$10+$P$10,D1324*$R$10+$P$10)),2)</f>
        <v>117.29</v>
      </c>
      <c r="J1324" s="158" t="n">
        <f aca="false">TRUNC(IF(A1324&lt;$A$427,($D$427*$R$11)+$P$11,IF(A1324&gt;$A$782,$D$782*$R$11+$P$11,D1324*$R$11+$P$11)),2)</f>
        <v>299.57</v>
      </c>
      <c r="K1324" s="160" t="n">
        <f aca="false">TRUNC(IF(A1324&lt;$A$427,$D$427*$R$12+$P$12,IF(A1324&gt;$A$782,$D$782*$R$12+$P$12,D1324*$R$12+$P$12)),2)</f>
        <v>217.82</v>
      </c>
      <c r="L1324" s="163" t="n">
        <v>1414</v>
      </c>
      <c r="M1324" s="164" t="n">
        <f aca="false">A1324</f>
        <v>1117</v>
      </c>
      <c r="N1324" s="165" t="n">
        <v>1414</v>
      </c>
      <c r="O1324" s="166" t="n">
        <f aca="false">A1324</f>
        <v>1117</v>
      </c>
      <c r="U1324" s="171"/>
    </row>
    <row r="1325" customFormat="false" ht="10.5" hidden="false" customHeight="false" outlineLevel="0" collapsed="false">
      <c r="A1325" s="172" t="n">
        <v>1118</v>
      </c>
      <c r="B1325" s="173" t="n">
        <v>1415</v>
      </c>
      <c r="C1325" s="174" t="n">
        <f aca="false">ROUND($P$1*A1325,2)</f>
        <v>66044.06</v>
      </c>
      <c r="D1325" s="175" t="n">
        <f aca="false">TRUNC(C1325/12,2)</f>
        <v>5503.67</v>
      </c>
      <c r="E1325" s="176" t="n">
        <f aca="false">TRUNC(D1325*$P$3,2)</f>
        <v>610.9</v>
      </c>
      <c r="F1325" s="177" t="n">
        <f aca="false">TRUNC(IF(A1325&lt;=$A$270,$D$270*$P$5,D1325*$P$5),2)</f>
        <v>165.11</v>
      </c>
      <c r="G1325" s="178" t="n">
        <f aca="false">TRUNC(IF(A1325&lt;=$A$270,$D$270*$P$6,D1325*$P$6),2)</f>
        <v>55.03</v>
      </c>
      <c r="H1325" s="177" t="n">
        <f aca="false">TRUNC($P$9,2)</f>
        <v>2.29</v>
      </c>
      <c r="I1325" s="177" t="n">
        <f aca="false">TRUNC(IF(A1325&lt;$A$427,$D$427*$R$10+$P$10,IF(A1325&gt;$A$782,$D$782*$R$10+$P$10,D1325*$R$10+$P$10)),2)</f>
        <v>117.29</v>
      </c>
      <c r="J1325" s="174" t="n">
        <f aca="false">TRUNC(IF(A1325&lt;$A$427,($D$427*$R$11)+$P$11,IF(A1325&gt;$A$782,$D$782*$R$11+$P$11,D1325*$R$11+$P$11)),2)</f>
        <v>299.57</v>
      </c>
      <c r="K1325" s="176" t="n">
        <f aca="false">TRUNC(IF(A1325&lt;$A$427,$D$427*$R$12+$P$12,IF(A1325&gt;$A$782,$D$782*$R$12+$P$12,D1325*$R$12+$P$12)),2)</f>
        <v>217.82</v>
      </c>
      <c r="L1325" s="179" t="n">
        <v>1415</v>
      </c>
      <c r="M1325" s="180" t="n">
        <f aca="false">A1325</f>
        <v>1118</v>
      </c>
      <c r="N1325" s="181" t="n">
        <v>1415</v>
      </c>
      <c r="O1325" s="182" t="n">
        <f aca="false">A1325</f>
        <v>1118</v>
      </c>
      <c r="U1325" s="171"/>
    </row>
    <row r="1326" customFormat="false" ht="10.5" hidden="false" customHeight="false" outlineLevel="0" collapsed="false">
      <c r="A1326" s="156" t="n">
        <v>1119</v>
      </c>
      <c r="B1326" s="157" t="n">
        <v>1416</v>
      </c>
      <c r="C1326" s="158" t="n">
        <f aca="false">ROUND($P$1*A1326,2)</f>
        <v>66103.13</v>
      </c>
      <c r="D1326" s="159" t="n">
        <f aca="false">TRUNC(C1326/12,2)</f>
        <v>5508.59</v>
      </c>
      <c r="E1326" s="160" t="n">
        <f aca="false">TRUNC(D1326*$P$3,2)</f>
        <v>611.45</v>
      </c>
      <c r="F1326" s="161" t="n">
        <f aca="false">TRUNC(IF(A1326&lt;=$A$270,$D$270*$P$5,D1326*$P$5),2)</f>
        <v>165.25</v>
      </c>
      <c r="G1326" s="162" t="n">
        <f aca="false">TRUNC(IF(A1326&lt;=$A$270,$D$270*$P$6,D1326*$P$6),2)</f>
        <v>55.08</v>
      </c>
      <c r="H1326" s="161" t="n">
        <f aca="false">TRUNC($P$9,2)</f>
        <v>2.29</v>
      </c>
      <c r="I1326" s="161" t="n">
        <f aca="false">TRUNC(IF(A1326&lt;$A$427,$D$427*$R$10+$P$10,IF(A1326&gt;$A$782,$D$782*$R$10+$P$10,D1326*$R$10+$P$10)),2)</f>
        <v>117.29</v>
      </c>
      <c r="J1326" s="158" t="n">
        <f aca="false">TRUNC(IF(A1326&lt;$A$427,($D$427*$R$11)+$P$11,IF(A1326&gt;$A$782,$D$782*$R$11+$P$11,D1326*$R$11+$P$11)),2)</f>
        <v>299.57</v>
      </c>
      <c r="K1326" s="160" t="n">
        <f aca="false">TRUNC(IF(A1326&lt;$A$427,$D$427*$R$12+$P$12,IF(A1326&gt;$A$782,$D$782*$R$12+$P$12,D1326*$R$12+$P$12)),2)</f>
        <v>217.82</v>
      </c>
      <c r="L1326" s="163" t="n">
        <v>1416</v>
      </c>
      <c r="M1326" s="164" t="n">
        <f aca="false">A1326</f>
        <v>1119</v>
      </c>
      <c r="N1326" s="165" t="n">
        <v>1416</v>
      </c>
      <c r="O1326" s="166" t="n">
        <f aca="false">A1326</f>
        <v>1119</v>
      </c>
      <c r="U1326" s="171"/>
    </row>
    <row r="1327" customFormat="false" ht="10.5" hidden="false" customHeight="false" outlineLevel="0" collapsed="false">
      <c r="A1327" s="172" t="n">
        <v>1120</v>
      </c>
      <c r="B1327" s="173" t="n">
        <v>1417</v>
      </c>
      <c r="C1327" s="174" t="n">
        <f aca="false">ROUND($P$1*A1327,2)</f>
        <v>66162.21</v>
      </c>
      <c r="D1327" s="175" t="n">
        <f aca="false">TRUNC(C1327/12,2)</f>
        <v>5513.51</v>
      </c>
      <c r="E1327" s="176" t="n">
        <f aca="false">TRUNC(D1327*$P$3,2)</f>
        <v>611.99</v>
      </c>
      <c r="F1327" s="177" t="n">
        <f aca="false">TRUNC(IF(A1327&lt;=$A$270,$D$270*$P$5,D1327*$P$5),2)</f>
        <v>165.4</v>
      </c>
      <c r="G1327" s="178" t="n">
        <f aca="false">TRUNC(IF(A1327&lt;=$A$270,$D$270*$P$6,D1327*$P$6),2)</f>
        <v>55.13</v>
      </c>
      <c r="H1327" s="177" t="n">
        <f aca="false">TRUNC($P$9,2)</f>
        <v>2.29</v>
      </c>
      <c r="I1327" s="177" t="n">
        <f aca="false">TRUNC(IF(A1327&lt;$A$427,$D$427*$R$10+$P$10,IF(A1327&gt;$A$782,$D$782*$R$10+$P$10,D1327*$R$10+$P$10)),2)</f>
        <v>117.29</v>
      </c>
      <c r="J1327" s="174" t="n">
        <f aca="false">TRUNC(IF(A1327&lt;$A$427,($D$427*$R$11)+$P$11,IF(A1327&gt;$A$782,$D$782*$R$11+$P$11,D1327*$R$11+$P$11)),2)</f>
        <v>299.57</v>
      </c>
      <c r="K1327" s="176" t="n">
        <f aca="false">TRUNC(IF(A1327&lt;$A$427,$D$427*$R$12+$P$12,IF(A1327&gt;$A$782,$D$782*$R$12+$P$12,D1327*$R$12+$P$12)),2)</f>
        <v>217.82</v>
      </c>
      <c r="L1327" s="179" t="n">
        <v>1417</v>
      </c>
      <c r="M1327" s="180" t="n">
        <f aca="false">A1327</f>
        <v>1120</v>
      </c>
      <c r="N1327" s="181" t="n">
        <v>1417</v>
      </c>
      <c r="O1327" s="182" t="n">
        <f aca="false">A1327</f>
        <v>1120</v>
      </c>
      <c r="U1327" s="171"/>
    </row>
    <row r="1328" customFormat="false" ht="10.5" hidden="false" customHeight="false" outlineLevel="0" collapsed="false">
      <c r="A1328" s="156" t="n">
        <v>1120</v>
      </c>
      <c r="B1328" s="157" t="n">
        <v>1418</v>
      </c>
      <c r="C1328" s="158" t="n">
        <f aca="false">ROUND($P$1*A1328,2)</f>
        <v>66162.21</v>
      </c>
      <c r="D1328" s="159" t="n">
        <f aca="false">TRUNC(C1328/12,2)</f>
        <v>5513.51</v>
      </c>
      <c r="E1328" s="160" t="n">
        <f aca="false">TRUNC(D1328*$P$3,2)</f>
        <v>611.99</v>
      </c>
      <c r="F1328" s="161" t="n">
        <f aca="false">TRUNC(IF(A1328&lt;=$A$270,$D$270*$P$5,D1328*$P$5),2)</f>
        <v>165.4</v>
      </c>
      <c r="G1328" s="162" t="n">
        <f aca="false">TRUNC(IF(A1328&lt;=$A$270,$D$270*$P$6,D1328*$P$6),2)</f>
        <v>55.13</v>
      </c>
      <c r="H1328" s="161" t="n">
        <f aca="false">TRUNC($P$9,2)</f>
        <v>2.29</v>
      </c>
      <c r="I1328" s="161" t="n">
        <f aca="false">TRUNC(IF(A1328&lt;$A$427,$D$427*$R$10+$P$10,IF(A1328&gt;$A$782,$D$782*$R$10+$P$10,D1328*$R$10+$P$10)),2)</f>
        <v>117.29</v>
      </c>
      <c r="J1328" s="158" t="n">
        <f aca="false">TRUNC(IF(A1328&lt;$A$427,($D$427*$R$11)+$P$11,IF(A1328&gt;$A$782,$D$782*$R$11+$P$11,D1328*$R$11+$P$11)),2)</f>
        <v>299.57</v>
      </c>
      <c r="K1328" s="160" t="n">
        <f aca="false">TRUNC(IF(A1328&lt;$A$427,$D$427*$R$12+$P$12,IF(A1328&gt;$A$782,$D$782*$R$12+$P$12,D1328*$R$12+$P$12)),2)</f>
        <v>217.82</v>
      </c>
      <c r="L1328" s="163" t="n">
        <v>1418</v>
      </c>
      <c r="M1328" s="164" t="n">
        <f aca="false">A1328</f>
        <v>1120</v>
      </c>
      <c r="N1328" s="165" t="n">
        <v>1418</v>
      </c>
      <c r="O1328" s="166" t="n">
        <f aca="false">A1328</f>
        <v>1120</v>
      </c>
      <c r="U1328" s="171"/>
    </row>
    <row r="1329" customFormat="false" ht="10.5" hidden="false" customHeight="false" outlineLevel="0" collapsed="false">
      <c r="A1329" s="172" t="n">
        <v>1121</v>
      </c>
      <c r="B1329" s="173" t="n">
        <v>1419</v>
      </c>
      <c r="C1329" s="174" t="n">
        <f aca="false">ROUND($P$1*A1329,2)</f>
        <v>66221.28</v>
      </c>
      <c r="D1329" s="175" t="n">
        <f aca="false">TRUNC(C1329/12,2)</f>
        <v>5518.44</v>
      </c>
      <c r="E1329" s="176" t="n">
        <f aca="false">TRUNC(D1329*$P$3,2)</f>
        <v>612.54</v>
      </c>
      <c r="F1329" s="177" t="n">
        <f aca="false">TRUNC(IF(A1329&lt;=$A$270,$D$270*$P$5,D1329*$P$5),2)</f>
        <v>165.55</v>
      </c>
      <c r="G1329" s="178" t="n">
        <f aca="false">TRUNC(IF(A1329&lt;=$A$270,$D$270*$P$6,D1329*$P$6),2)</f>
        <v>55.18</v>
      </c>
      <c r="H1329" s="177" t="n">
        <f aca="false">TRUNC($P$9,2)</f>
        <v>2.29</v>
      </c>
      <c r="I1329" s="177" t="n">
        <f aca="false">TRUNC(IF(A1329&lt;$A$427,$D$427*$R$10+$P$10,IF(A1329&gt;$A$782,$D$782*$R$10+$P$10,D1329*$R$10+$P$10)),2)</f>
        <v>117.29</v>
      </c>
      <c r="J1329" s="174" t="n">
        <f aca="false">TRUNC(IF(A1329&lt;$A$427,($D$427*$R$11)+$P$11,IF(A1329&gt;$A$782,$D$782*$R$11+$P$11,D1329*$R$11+$P$11)),2)</f>
        <v>299.57</v>
      </c>
      <c r="K1329" s="176" t="n">
        <f aca="false">TRUNC(IF(A1329&lt;$A$427,$D$427*$R$12+$P$12,IF(A1329&gt;$A$782,$D$782*$R$12+$P$12,D1329*$R$12+$P$12)),2)</f>
        <v>217.82</v>
      </c>
      <c r="L1329" s="179" t="n">
        <v>1419</v>
      </c>
      <c r="M1329" s="180" t="n">
        <f aca="false">A1329</f>
        <v>1121</v>
      </c>
      <c r="N1329" s="181" t="n">
        <v>1419</v>
      </c>
      <c r="O1329" s="182" t="n">
        <f aca="false">A1329</f>
        <v>1121</v>
      </c>
      <c r="U1329" s="171"/>
    </row>
    <row r="1330" customFormat="false" ht="10.5" hidden="false" customHeight="false" outlineLevel="0" collapsed="false">
      <c r="A1330" s="156" t="n">
        <v>1122</v>
      </c>
      <c r="B1330" s="157" t="n">
        <v>1420</v>
      </c>
      <c r="C1330" s="158" t="n">
        <f aca="false">ROUND($P$1*A1330,2)</f>
        <v>66280.35</v>
      </c>
      <c r="D1330" s="159" t="n">
        <f aca="false">TRUNC(C1330/12,2)</f>
        <v>5523.36</v>
      </c>
      <c r="E1330" s="160" t="n">
        <f aca="false">TRUNC(D1330*$P$3,2)</f>
        <v>613.09</v>
      </c>
      <c r="F1330" s="161" t="n">
        <f aca="false">TRUNC(IF(A1330&lt;=$A$270,$D$270*$P$5,D1330*$P$5),2)</f>
        <v>165.7</v>
      </c>
      <c r="G1330" s="162" t="n">
        <f aca="false">TRUNC(IF(A1330&lt;=$A$270,$D$270*$P$6,D1330*$P$6),2)</f>
        <v>55.23</v>
      </c>
      <c r="H1330" s="161" t="n">
        <f aca="false">TRUNC($P$9,2)</f>
        <v>2.29</v>
      </c>
      <c r="I1330" s="161" t="n">
        <f aca="false">TRUNC(IF(A1330&lt;$A$427,$D$427*$R$10+$P$10,IF(A1330&gt;$A$782,$D$782*$R$10+$P$10,D1330*$R$10+$P$10)),2)</f>
        <v>117.29</v>
      </c>
      <c r="J1330" s="158" t="n">
        <f aca="false">TRUNC(IF(A1330&lt;$A$427,($D$427*$R$11)+$P$11,IF(A1330&gt;$A$782,$D$782*$R$11+$P$11,D1330*$R$11+$P$11)),2)</f>
        <v>299.57</v>
      </c>
      <c r="K1330" s="160" t="n">
        <f aca="false">TRUNC(IF(A1330&lt;$A$427,$D$427*$R$12+$P$12,IF(A1330&gt;$A$782,$D$782*$R$12+$P$12,D1330*$R$12+$P$12)),2)</f>
        <v>217.82</v>
      </c>
      <c r="L1330" s="163" t="n">
        <v>1420</v>
      </c>
      <c r="M1330" s="164" t="n">
        <f aca="false">A1330</f>
        <v>1122</v>
      </c>
      <c r="N1330" s="165" t="n">
        <v>1420</v>
      </c>
      <c r="O1330" s="166" t="n">
        <f aca="false">A1330</f>
        <v>1122</v>
      </c>
      <c r="U1330" s="171"/>
    </row>
    <row r="1331" customFormat="false" ht="10.5" hidden="false" customHeight="false" outlineLevel="0" collapsed="false">
      <c r="A1331" s="172" t="n">
        <v>1122</v>
      </c>
      <c r="B1331" s="173" t="n">
        <v>1421</v>
      </c>
      <c r="C1331" s="174" t="n">
        <f aca="false">ROUND($P$1*A1331,2)</f>
        <v>66280.35</v>
      </c>
      <c r="D1331" s="175" t="n">
        <f aca="false">TRUNC(C1331/12,2)</f>
        <v>5523.36</v>
      </c>
      <c r="E1331" s="176" t="n">
        <f aca="false">TRUNC(D1331*$P$3,2)</f>
        <v>613.09</v>
      </c>
      <c r="F1331" s="177" t="n">
        <f aca="false">TRUNC(IF(A1331&lt;=$A$270,$D$270*$P$5,D1331*$P$5),2)</f>
        <v>165.7</v>
      </c>
      <c r="G1331" s="178" t="n">
        <f aca="false">TRUNC(IF(A1331&lt;=$A$270,$D$270*$P$6,D1331*$P$6),2)</f>
        <v>55.23</v>
      </c>
      <c r="H1331" s="177" t="n">
        <f aca="false">TRUNC($P$9,2)</f>
        <v>2.29</v>
      </c>
      <c r="I1331" s="177" t="n">
        <f aca="false">TRUNC(IF(A1331&lt;$A$427,$D$427*$R$10+$P$10,IF(A1331&gt;$A$782,$D$782*$R$10+$P$10,D1331*$R$10+$P$10)),2)</f>
        <v>117.29</v>
      </c>
      <c r="J1331" s="174" t="n">
        <f aca="false">TRUNC(IF(A1331&lt;$A$427,($D$427*$R$11)+$P$11,IF(A1331&gt;$A$782,$D$782*$R$11+$P$11,D1331*$R$11+$P$11)),2)</f>
        <v>299.57</v>
      </c>
      <c r="K1331" s="176" t="n">
        <f aca="false">TRUNC(IF(A1331&lt;$A$427,$D$427*$R$12+$P$12,IF(A1331&gt;$A$782,$D$782*$R$12+$P$12,D1331*$R$12+$P$12)),2)</f>
        <v>217.82</v>
      </c>
      <c r="L1331" s="179" t="n">
        <v>1421</v>
      </c>
      <c r="M1331" s="180" t="n">
        <f aca="false">A1331</f>
        <v>1122</v>
      </c>
      <c r="N1331" s="181" t="n">
        <v>1421</v>
      </c>
      <c r="O1331" s="182" t="n">
        <f aca="false">A1331</f>
        <v>1122</v>
      </c>
      <c r="U1331" s="171"/>
    </row>
    <row r="1332" customFormat="false" ht="10.5" hidden="false" customHeight="false" outlineLevel="0" collapsed="false">
      <c r="A1332" s="156" t="n">
        <v>1123</v>
      </c>
      <c r="B1332" s="157" t="n">
        <v>1422</v>
      </c>
      <c r="C1332" s="158" t="n">
        <f aca="false">ROUND($P$1*A1332,2)</f>
        <v>66339.43</v>
      </c>
      <c r="D1332" s="159" t="n">
        <f aca="false">TRUNC(C1332/12,2)</f>
        <v>5528.28</v>
      </c>
      <c r="E1332" s="160" t="n">
        <f aca="false">TRUNC(D1332*$P$3,2)</f>
        <v>613.63</v>
      </c>
      <c r="F1332" s="161" t="n">
        <f aca="false">TRUNC(IF(A1332&lt;=$A$270,$D$270*$P$5,D1332*$P$5),2)</f>
        <v>165.84</v>
      </c>
      <c r="G1332" s="162" t="n">
        <f aca="false">TRUNC(IF(A1332&lt;=$A$270,$D$270*$P$6,D1332*$P$6),2)</f>
        <v>55.28</v>
      </c>
      <c r="H1332" s="161" t="n">
        <f aca="false">TRUNC($P$9,2)</f>
        <v>2.29</v>
      </c>
      <c r="I1332" s="161" t="n">
        <f aca="false">TRUNC(IF(A1332&lt;$A$427,$D$427*$R$10+$P$10,IF(A1332&gt;$A$782,$D$782*$R$10+$P$10,D1332*$R$10+$P$10)),2)</f>
        <v>117.29</v>
      </c>
      <c r="J1332" s="158" t="n">
        <f aca="false">TRUNC(IF(A1332&lt;$A$427,($D$427*$R$11)+$P$11,IF(A1332&gt;$A$782,$D$782*$R$11+$P$11,D1332*$R$11+$P$11)),2)</f>
        <v>299.57</v>
      </c>
      <c r="K1332" s="160" t="n">
        <f aca="false">TRUNC(IF(A1332&lt;$A$427,$D$427*$R$12+$P$12,IF(A1332&gt;$A$782,$D$782*$R$12+$P$12,D1332*$R$12+$P$12)),2)</f>
        <v>217.82</v>
      </c>
      <c r="L1332" s="163" t="n">
        <v>1422</v>
      </c>
      <c r="M1332" s="164" t="n">
        <f aca="false">A1332</f>
        <v>1123</v>
      </c>
      <c r="N1332" s="165" t="n">
        <v>1422</v>
      </c>
      <c r="O1332" s="166" t="n">
        <f aca="false">A1332</f>
        <v>1123</v>
      </c>
      <c r="U1332" s="171"/>
    </row>
    <row r="1333" customFormat="false" ht="10.5" hidden="false" customHeight="false" outlineLevel="0" collapsed="false">
      <c r="A1333" s="172" t="n">
        <v>1124</v>
      </c>
      <c r="B1333" s="173" t="n">
        <v>1423</v>
      </c>
      <c r="C1333" s="174" t="n">
        <f aca="false">ROUND($P$1*A1333,2)</f>
        <v>66398.5</v>
      </c>
      <c r="D1333" s="175" t="n">
        <f aca="false">TRUNC(C1333/12,2)</f>
        <v>5533.2</v>
      </c>
      <c r="E1333" s="176" t="n">
        <f aca="false">TRUNC(D1333*$P$3,2)</f>
        <v>614.18</v>
      </c>
      <c r="F1333" s="177" t="n">
        <f aca="false">TRUNC(IF(A1333&lt;=$A$270,$D$270*$P$5,D1333*$P$5),2)</f>
        <v>165.99</v>
      </c>
      <c r="G1333" s="178" t="n">
        <f aca="false">TRUNC(IF(A1333&lt;=$A$270,$D$270*$P$6,D1333*$P$6),2)</f>
        <v>55.33</v>
      </c>
      <c r="H1333" s="177" t="n">
        <f aca="false">TRUNC($P$9,2)</f>
        <v>2.29</v>
      </c>
      <c r="I1333" s="177" t="n">
        <f aca="false">TRUNC(IF(A1333&lt;$A$427,$D$427*$R$10+$P$10,IF(A1333&gt;$A$782,$D$782*$R$10+$P$10,D1333*$R$10+$P$10)),2)</f>
        <v>117.29</v>
      </c>
      <c r="J1333" s="174" t="n">
        <f aca="false">TRUNC(IF(A1333&lt;$A$427,($D$427*$R$11)+$P$11,IF(A1333&gt;$A$782,$D$782*$R$11+$P$11,D1333*$R$11+$P$11)),2)</f>
        <v>299.57</v>
      </c>
      <c r="K1333" s="176" t="n">
        <f aca="false">TRUNC(IF(A1333&lt;$A$427,$D$427*$R$12+$P$12,IF(A1333&gt;$A$782,$D$782*$R$12+$P$12,D1333*$R$12+$P$12)),2)</f>
        <v>217.82</v>
      </c>
      <c r="L1333" s="179" t="n">
        <v>1423</v>
      </c>
      <c r="M1333" s="180" t="n">
        <f aca="false">A1333</f>
        <v>1124</v>
      </c>
      <c r="N1333" s="181" t="n">
        <v>1423</v>
      </c>
      <c r="O1333" s="182" t="n">
        <f aca="false">A1333</f>
        <v>1124</v>
      </c>
      <c r="U1333" s="171"/>
    </row>
    <row r="1334" customFormat="false" ht="10.5" hidden="false" customHeight="false" outlineLevel="0" collapsed="false">
      <c r="A1334" s="156" t="n">
        <v>1124</v>
      </c>
      <c r="B1334" s="157" t="n">
        <v>1424</v>
      </c>
      <c r="C1334" s="158" t="n">
        <f aca="false">ROUND($P$1*A1334,2)</f>
        <v>66398.5</v>
      </c>
      <c r="D1334" s="159" t="n">
        <f aca="false">TRUNC(C1334/12,2)</f>
        <v>5533.2</v>
      </c>
      <c r="E1334" s="160" t="n">
        <f aca="false">TRUNC(D1334*$P$3,2)</f>
        <v>614.18</v>
      </c>
      <c r="F1334" s="161" t="n">
        <f aca="false">TRUNC(IF(A1334&lt;=$A$270,$D$270*$P$5,D1334*$P$5),2)</f>
        <v>165.99</v>
      </c>
      <c r="G1334" s="162" t="n">
        <f aca="false">TRUNC(IF(A1334&lt;=$A$270,$D$270*$P$6,D1334*$P$6),2)</f>
        <v>55.33</v>
      </c>
      <c r="H1334" s="161" t="n">
        <f aca="false">TRUNC($P$9,2)</f>
        <v>2.29</v>
      </c>
      <c r="I1334" s="161" t="n">
        <f aca="false">TRUNC(IF(A1334&lt;$A$427,$D$427*$R$10+$P$10,IF(A1334&gt;$A$782,$D$782*$R$10+$P$10,D1334*$R$10+$P$10)),2)</f>
        <v>117.29</v>
      </c>
      <c r="J1334" s="158" t="n">
        <f aca="false">TRUNC(IF(A1334&lt;$A$427,($D$427*$R$11)+$P$11,IF(A1334&gt;$A$782,$D$782*$R$11+$P$11,D1334*$R$11+$P$11)),2)</f>
        <v>299.57</v>
      </c>
      <c r="K1334" s="160" t="n">
        <f aca="false">TRUNC(IF(A1334&lt;$A$427,$D$427*$R$12+$P$12,IF(A1334&gt;$A$782,$D$782*$R$12+$P$12,D1334*$R$12+$P$12)),2)</f>
        <v>217.82</v>
      </c>
      <c r="L1334" s="163" t="n">
        <v>1424</v>
      </c>
      <c r="M1334" s="164" t="n">
        <f aca="false">A1334</f>
        <v>1124</v>
      </c>
      <c r="N1334" s="165" t="n">
        <v>1424</v>
      </c>
      <c r="O1334" s="166" t="n">
        <f aca="false">A1334</f>
        <v>1124</v>
      </c>
      <c r="U1334" s="171"/>
    </row>
    <row r="1335" customFormat="false" ht="10.5" hidden="false" customHeight="false" outlineLevel="0" collapsed="false">
      <c r="A1335" s="172" t="n">
        <v>1125</v>
      </c>
      <c r="B1335" s="173" t="n">
        <v>1425</v>
      </c>
      <c r="C1335" s="174" t="n">
        <f aca="false">ROUND($P$1*A1335,2)</f>
        <v>66457.58</v>
      </c>
      <c r="D1335" s="175" t="n">
        <f aca="false">TRUNC(C1335/12,2)</f>
        <v>5538.13</v>
      </c>
      <c r="E1335" s="176" t="n">
        <f aca="false">TRUNC(D1335*$P$3,2)</f>
        <v>614.73</v>
      </c>
      <c r="F1335" s="177" t="n">
        <f aca="false">TRUNC(IF(A1335&lt;=$A$270,$D$270*$P$5,D1335*$P$5),2)</f>
        <v>166.14</v>
      </c>
      <c r="G1335" s="178" t="n">
        <f aca="false">TRUNC(IF(A1335&lt;=$A$270,$D$270*$P$6,D1335*$P$6),2)</f>
        <v>55.38</v>
      </c>
      <c r="H1335" s="177" t="n">
        <f aca="false">TRUNC($P$9,2)</f>
        <v>2.29</v>
      </c>
      <c r="I1335" s="177" t="n">
        <f aca="false">TRUNC(IF(A1335&lt;$A$427,$D$427*$R$10+$P$10,IF(A1335&gt;$A$782,$D$782*$R$10+$P$10,D1335*$R$10+$P$10)),2)</f>
        <v>117.29</v>
      </c>
      <c r="J1335" s="174" t="n">
        <f aca="false">TRUNC(IF(A1335&lt;$A$427,($D$427*$R$11)+$P$11,IF(A1335&gt;$A$782,$D$782*$R$11+$P$11,D1335*$R$11+$P$11)),2)</f>
        <v>299.57</v>
      </c>
      <c r="K1335" s="176" t="n">
        <f aca="false">TRUNC(IF(A1335&lt;$A$427,$D$427*$R$12+$P$12,IF(A1335&gt;$A$782,$D$782*$R$12+$P$12,D1335*$R$12+$P$12)),2)</f>
        <v>217.82</v>
      </c>
      <c r="L1335" s="179" t="n">
        <v>1425</v>
      </c>
      <c r="M1335" s="180" t="n">
        <f aca="false">A1335</f>
        <v>1125</v>
      </c>
      <c r="N1335" s="181" t="n">
        <v>1425</v>
      </c>
      <c r="O1335" s="182" t="n">
        <f aca="false">A1335</f>
        <v>1125</v>
      </c>
      <c r="U1335" s="171"/>
    </row>
    <row r="1336" customFormat="false" ht="10.5" hidden="false" customHeight="false" outlineLevel="0" collapsed="false">
      <c r="A1336" s="156" t="n">
        <v>1126</v>
      </c>
      <c r="B1336" s="157" t="n">
        <v>1426</v>
      </c>
      <c r="C1336" s="158" t="n">
        <f aca="false">ROUND($P$1*A1336,2)</f>
        <v>66516.65</v>
      </c>
      <c r="D1336" s="159" t="n">
        <f aca="false">TRUNC(C1336/12,2)</f>
        <v>5543.05</v>
      </c>
      <c r="E1336" s="160" t="n">
        <f aca="false">TRUNC(D1336*$P$3,2)</f>
        <v>615.27</v>
      </c>
      <c r="F1336" s="161" t="n">
        <f aca="false">TRUNC(IF(A1336&lt;=$A$270,$D$270*$P$5,D1336*$P$5),2)</f>
        <v>166.29</v>
      </c>
      <c r="G1336" s="162" t="n">
        <f aca="false">TRUNC(IF(A1336&lt;=$A$270,$D$270*$P$6,D1336*$P$6),2)</f>
        <v>55.43</v>
      </c>
      <c r="H1336" s="161" t="n">
        <f aca="false">TRUNC($P$9,2)</f>
        <v>2.29</v>
      </c>
      <c r="I1336" s="161" t="n">
        <f aca="false">TRUNC(IF(A1336&lt;$A$427,$D$427*$R$10+$P$10,IF(A1336&gt;$A$782,$D$782*$R$10+$P$10,D1336*$R$10+$P$10)),2)</f>
        <v>117.29</v>
      </c>
      <c r="J1336" s="158" t="n">
        <f aca="false">TRUNC(IF(A1336&lt;$A$427,($D$427*$R$11)+$P$11,IF(A1336&gt;$A$782,$D$782*$R$11+$P$11,D1336*$R$11+$P$11)),2)</f>
        <v>299.57</v>
      </c>
      <c r="K1336" s="160" t="n">
        <f aca="false">TRUNC(IF(A1336&lt;$A$427,$D$427*$R$12+$P$12,IF(A1336&gt;$A$782,$D$782*$R$12+$P$12,D1336*$R$12+$P$12)),2)</f>
        <v>217.82</v>
      </c>
      <c r="L1336" s="163" t="n">
        <v>1426</v>
      </c>
      <c r="M1336" s="164" t="n">
        <f aca="false">A1336</f>
        <v>1126</v>
      </c>
      <c r="N1336" s="165" t="n">
        <v>1426</v>
      </c>
      <c r="O1336" s="166" t="n">
        <f aca="false">A1336</f>
        <v>1126</v>
      </c>
      <c r="U1336" s="171"/>
    </row>
    <row r="1337" customFormat="false" ht="10.5" hidden="false" customHeight="false" outlineLevel="0" collapsed="false">
      <c r="A1337" s="172" t="n">
        <v>1127</v>
      </c>
      <c r="B1337" s="173" t="n">
        <v>1427</v>
      </c>
      <c r="C1337" s="174" t="n">
        <f aca="false">ROUND($P$1*A1337,2)</f>
        <v>66575.72</v>
      </c>
      <c r="D1337" s="175" t="n">
        <f aca="false">TRUNC(C1337/12,2)</f>
        <v>5547.97</v>
      </c>
      <c r="E1337" s="176" t="n">
        <f aca="false">TRUNC(D1337*$P$3,2)</f>
        <v>615.82</v>
      </c>
      <c r="F1337" s="177" t="n">
        <f aca="false">TRUNC(IF(A1337&lt;=$A$270,$D$270*$P$5,D1337*$P$5),2)</f>
        <v>166.43</v>
      </c>
      <c r="G1337" s="178" t="n">
        <f aca="false">TRUNC(IF(A1337&lt;=$A$270,$D$270*$P$6,D1337*$P$6),2)</f>
        <v>55.47</v>
      </c>
      <c r="H1337" s="177" t="n">
        <f aca="false">TRUNC($P$9,2)</f>
        <v>2.29</v>
      </c>
      <c r="I1337" s="177" t="n">
        <f aca="false">TRUNC(IF(A1337&lt;$A$427,$D$427*$R$10+$P$10,IF(A1337&gt;$A$782,$D$782*$R$10+$P$10,D1337*$R$10+$P$10)),2)</f>
        <v>117.29</v>
      </c>
      <c r="J1337" s="174" t="n">
        <f aca="false">TRUNC(IF(A1337&lt;$A$427,($D$427*$R$11)+$P$11,IF(A1337&gt;$A$782,$D$782*$R$11+$P$11,D1337*$R$11+$P$11)),2)</f>
        <v>299.57</v>
      </c>
      <c r="K1337" s="176" t="n">
        <f aca="false">TRUNC(IF(A1337&lt;$A$427,$D$427*$R$12+$P$12,IF(A1337&gt;$A$782,$D$782*$R$12+$P$12,D1337*$R$12+$P$12)),2)</f>
        <v>217.82</v>
      </c>
      <c r="L1337" s="179" t="n">
        <v>1427</v>
      </c>
      <c r="M1337" s="164" t="n">
        <f aca="false">A1337</f>
        <v>1127</v>
      </c>
      <c r="N1337" s="181" t="n">
        <v>1427</v>
      </c>
      <c r="O1337" s="182" t="n">
        <f aca="false">A1337</f>
        <v>1127</v>
      </c>
      <c r="U1337" s="171"/>
    </row>
    <row r="1338" customFormat="false" ht="10.5" hidden="false" customHeight="false" outlineLevel="0" collapsed="false">
      <c r="A1338" s="156" t="n">
        <v>1128</v>
      </c>
      <c r="B1338" s="157" t="n">
        <v>1428</v>
      </c>
      <c r="C1338" s="158" t="n">
        <f aca="false">ROUND($P$1*A1338,2)</f>
        <v>66634.8</v>
      </c>
      <c r="D1338" s="159" t="n">
        <f aca="false">TRUNC(C1338/12,2)</f>
        <v>5552.9</v>
      </c>
      <c r="E1338" s="160" t="n">
        <f aca="false">TRUNC(D1338*$P$3,2)</f>
        <v>616.37</v>
      </c>
      <c r="F1338" s="161" t="n">
        <f aca="false">TRUNC(IF(A1338&lt;=$A$270,$D$270*$P$5,D1338*$P$5),2)</f>
        <v>166.58</v>
      </c>
      <c r="G1338" s="162" t="n">
        <f aca="false">TRUNC(IF(A1338&lt;=$A$270,$D$270*$P$6,D1338*$P$6),2)</f>
        <v>55.52</v>
      </c>
      <c r="H1338" s="161" t="n">
        <f aca="false">TRUNC($P$9,2)</f>
        <v>2.29</v>
      </c>
      <c r="I1338" s="161" t="n">
        <f aca="false">TRUNC(IF(A1338&lt;$A$427,$D$427*$R$10+$P$10,IF(A1338&gt;$A$782,$D$782*$R$10+$P$10,D1338*$R$10+$P$10)),2)</f>
        <v>117.29</v>
      </c>
      <c r="J1338" s="158" t="n">
        <f aca="false">TRUNC(IF(A1338&lt;$A$427,($D$427*$R$11)+$P$11,IF(A1338&gt;$A$782,$D$782*$R$11+$P$11,D1338*$R$11+$P$11)),2)</f>
        <v>299.57</v>
      </c>
      <c r="K1338" s="160" t="n">
        <f aca="false">TRUNC(IF(A1338&lt;$A$427,$D$427*$R$12+$P$12,IF(A1338&gt;$A$782,$D$782*$R$12+$P$12,D1338*$R$12+$P$12)),2)</f>
        <v>217.82</v>
      </c>
      <c r="L1338" s="163" t="n">
        <v>1428</v>
      </c>
      <c r="M1338" s="180" t="n">
        <f aca="false">A1338</f>
        <v>1128</v>
      </c>
      <c r="N1338" s="165" t="n">
        <v>1428</v>
      </c>
      <c r="O1338" s="166" t="n">
        <f aca="false">A1338</f>
        <v>1128</v>
      </c>
      <c r="U1338" s="171"/>
    </row>
    <row r="1339" customFormat="false" ht="10.5" hidden="false" customHeight="false" outlineLevel="0" collapsed="false">
      <c r="A1339" s="172" t="n">
        <v>1128</v>
      </c>
      <c r="B1339" s="173" t="n">
        <v>1429</v>
      </c>
      <c r="C1339" s="174" t="n">
        <f aca="false">ROUND($P$1*A1339,2)</f>
        <v>66634.8</v>
      </c>
      <c r="D1339" s="175" t="n">
        <f aca="false">TRUNC(C1339/12,2)</f>
        <v>5552.9</v>
      </c>
      <c r="E1339" s="176" t="n">
        <f aca="false">TRUNC(D1339*$P$3,2)</f>
        <v>616.37</v>
      </c>
      <c r="F1339" s="177" t="n">
        <f aca="false">TRUNC(IF(A1339&lt;=$A$270,$D$270*$P$5,D1339*$P$5),2)</f>
        <v>166.58</v>
      </c>
      <c r="G1339" s="178" t="n">
        <f aca="false">TRUNC(IF(A1339&lt;=$A$270,$D$270*$P$6,D1339*$P$6),2)</f>
        <v>55.52</v>
      </c>
      <c r="H1339" s="177" t="n">
        <f aca="false">TRUNC($P$9,2)</f>
        <v>2.29</v>
      </c>
      <c r="I1339" s="177" t="n">
        <f aca="false">TRUNC(IF(A1339&lt;$A$427,$D$427*$R$10+$P$10,IF(A1339&gt;$A$782,$D$782*$R$10+$P$10,D1339*$R$10+$P$10)),2)</f>
        <v>117.29</v>
      </c>
      <c r="J1339" s="174" t="n">
        <f aca="false">TRUNC(IF(A1339&lt;$A$427,($D$427*$R$11)+$P$11,IF(A1339&gt;$A$782,$D$782*$R$11+$P$11,D1339*$R$11+$P$11)),2)</f>
        <v>299.57</v>
      </c>
      <c r="K1339" s="176" t="n">
        <f aca="false">TRUNC(IF(A1339&lt;$A$427,$D$427*$R$12+$P$12,IF(A1339&gt;$A$782,$D$782*$R$12+$P$12,D1339*$R$12+$P$12)),2)</f>
        <v>217.82</v>
      </c>
      <c r="L1339" s="179" t="n">
        <v>1429</v>
      </c>
      <c r="M1339" s="164" t="n">
        <f aca="false">A1339</f>
        <v>1128</v>
      </c>
      <c r="N1339" s="181" t="n">
        <v>1429</v>
      </c>
      <c r="O1339" s="182" t="n">
        <f aca="false">A1339</f>
        <v>1128</v>
      </c>
      <c r="U1339" s="171"/>
    </row>
    <row r="1340" customFormat="false" ht="10.5" hidden="false" customHeight="false" outlineLevel="0" collapsed="false">
      <c r="A1340" s="156" t="n">
        <v>1129</v>
      </c>
      <c r="B1340" s="157" t="n">
        <v>1430</v>
      </c>
      <c r="C1340" s="158" t="n">
        <f aca="false">ROUND($P$1*A1340,2)</f>
        <v>66693.87</v>
      </c>
      <c r="D1340" s="159" t="n">
        <f aca="false">TRUNC(C1340/12,2)</f>
        <v>5557.82</v>
      </c>
      <c r="E1340" s="160" t="n">
        <f aca="false">TRUNC(D1340*$P$3,2)</f>
        <v>616.91</v>
      </c>
      <c r="F1340" s="161" t="n">
        <f aca="false">TRUNC(IF(A1340&lt;=$A$270,$D$270*$P$5,D1340*$P$5),2)</f>
        <v>166.73</v>
      </c>
      <c r="G1340" s="162" t="n">
        <f aca="false">TRUNC(IF(A1340&lt;=$A$270,$D$270*$P$6,D1340*$P$6),2)</f>
        <v>55.57</v>
      </c>
      <c r="H1340" s="161" t="n">
        <f aca="false">TRUNC($P$9,2)</f>
        <v>2.29</v>
      </c>
      <c r="I1340" s="161" t="n">
        <f aca="false">TRUNC(IF(A1340&lt;$A$427,$D$427*$R$10+$P$10,IF(A1340&gt;$A$782,$D$782*$R$10+$P$10,D1340*$R$10+$P$10)),2)</f>
        <v>117.29</v>
      </c>
      <c r="J1340" s="158" t="n">
        <f aca="false">TRUNC(IF(A1340&lt;$A$427,($D$427*$R$11)+$P$11,IF(A1340&gt;$A$782,$D$782*$R$11+$P$11,D1340*$R$11+$P$11)),2)</f>
        <v>299.57</v>
      </c>
      <c r="K1340" s="160" t="n">
        <f aca="false">TRUNC(IF(A1340&lt;$A$427,$D$427*$R$12+$P$12,IF(A1340&gt;$A$782,$D$782*$R$12+$P$12,D1340*$R$12+$P$12)),2)</f>
        <v>217.82</v>
      </c>
      <c r="L1340" s="163" t="n">
        <v>1430</v>
      </c>
      <c r="M1340" s="180" t="n">
        <f aca="false">A1340</f>
        <v>1129</v>
      </c>
      <c r="N1340" s="165" t="n">
        <v>1430</v>
      </c>
      <c r="O1340" s="166" t="n">
        <f aca="false">A1340</f>
        <v>1129</v>
      </c>
      <c r="U1340" s="171"/>
    </row>
    <row r="1341" customFormat="false" ht="10.5" hidden="false" customHeight="false" outlineLevel="0" collapsed="false">
      <c r="A1341" s="172" t="n">
        <v>1130</v>
      </c>
      <c r="B1341" s="173" t="n">
        <v>1431</v>
      </c>
      <c r="C1341" s="174" t="n">
        <f aca="false">ROUND($P$1*A1341,2)</f>
        <v>66752.94</v>
      </c>
      <c r="D1341" s="175" t="n">
        <f aca="false">TRUNC(C1341/12,2)</f>
        <v>5562.74</v>
      </c>
      <c r="E1341" s="176" t="n">
        <f aca="false">TRUNC(D1341*$P$3,2)</f>
        <v>617.46</v>
      </c>
      <c r="F1341" s="177" t="n">
        <f aca="false">TRUNC(IF(A1341&lt;=$A$270,$D$270*$P$5,D1341*$P$5),2)</f>
        <v>166.88</v>
      </c>
      <c r="G1341" s="178" t="n">
        <f aca="false">TRUNC(IF(A1341&lt;=$A$270,$D$270*$P$6,D1341*$P$6),2)</f>
        <v>55.62</v>
      </c>
      <c r="H1341" s="177" t="n">
        <f aca="false">TRUNC($P$9,2)</f>
        <v>2.29</v>
      </c>
      <c r="I1341" s="177" t="n">
        <f aca="false">TRUNC(IF(A1341&lt;$A$427,$D$427*$R$10+$P$10,IF(A1341&gt;$A$782,$D$782*$R$10+$P$10,D1341*$R$10+$P$10)),2)</f>
        <v>117.29</v>
      </c>
      <c r="J1341" s="174" t="n">
        <f aca="false">TRUNC(IF(A1341&lt;$A$427,($D$427*$R$11)+$P$11,IF(A1341&gt;$A$782,$D$782*$R$11+$P$11,D1341*$R$11+$P$11)),2)</f>
        <v>299.57</v>
      </c>
      <c r="K1341" s="176" t="n">
        <f aca="false">TRUNC(IF(A1341&lt;$A$427,$D$427*$R$12+$P$12,IF(A1341&gt;$A$782,$D$782*$R$12+$P$12,D1341*$R$12+$P$12)),2)</f>
        <v>217.82</v>
      </c>
      <c r="L1341" s="179" t="n">
        <v>1431</v>
      </c>
      <c r="M1341" s="164" t="n">
        <f aca="false">A1341</f>
        <v>1130</v>
      </c>
      <c r="N1341" s="181" t="n">
        <v>1431</v>
      </c>
      <c r="O1341" s="182" t="n">
        <f aca="false">A1341</f>
        <v>1130</v>
      </c>
      <c r="U1341" s="171"/>
    </row>
    <row r="1342" customFormat="false" ht="10.5" hidden="false" customHeight="false" outlineLevel="0" collapsed="false">
      <c r="A1342" s="156" t="n">
        <v>1131</v>
      </c>
      <c r="B1342" s="157" t="n">
        <v>1432</v>
      </c>
      <c r="C1342" s="158" t="n">
        <f aca="false">ROUND($P$1*A1342,2)</f>
        <v>66812.02</v>
      </c>
      <c r="D1342" s="159" t="n">
        <f aca="false">TRUNC(C1342/12,2)</f>
        <v>5567.66</v>
      </c>
      <c r="E1342" s="160" t="n">
        <f aca="false">TRUNC(D1342*$P$3,2)</f>
        <v>618.01</v>
      </c>
      <c r="F1342" s="161" t="n">
        <f aca="false">TRUNC(IF(A1342&lt;=$A$270,$D$270*$P$5,D1342*$P$5),2)</f>
        <v>167.02</v>
      </c>
      <c r="G1342" s="162" t="n">
        <f aca="false">TRUNC(IF(A1342&lt;=$A$270,$D$270*$P$6,D1342*$P$6),2)</f>
        <v>55.67</v>
      </c>
      <c r="H1342" s="161" t="n">
        <f aca="false">TRUNC($P$9,2)</f>
        <v>2.29</v>
      </c>
      <c r="I1342" s="161" t="n">
        <f aca="false">TRUNC(IF(A1342&lt;$A$427,$D$427*$R$10+$P$10,IF(A1342&gt;$A$782,$D$782*$R$10+$P$10,D1342*$R$10+$P$10)),2)</f>
        <v>117.29</v>
      </c>
      <c r="J1342" s="158" t="n">
        <f aca="false">TRUNC(IF(A1342&lt;$A$427,($D$427*$R$11)+$P$11,IF(A1342&gt;$A$782,$D$782*$R$11+$P$11,D1342*$R$11+$P$11)),2)</f>
        <v>299.57</v>
      </c>
      <c r="K1342" s="160" t="n">
        <f aca="false">TRUNC(IF(A1342&lt;$A$427,$D$427*$R$12+$P$12,IF(A1342&gt;$A$782,$D$782*$R$12+$P$12,D1342*$R$12+$P$12)),2)</f>
        <v>217.82</v>
      </c>
      <c r="L1342" s="163" t="n">
        <v>1432</v>
      </c>
      <c r="M1342" s="180" t="n">
        <f aca="false">A1342</f>
        <v>1131</v>
      </c>
      <c r="N1342" s="165" t="n">
        <v>1432</v>
      </c>
      <c r="O1342" s="166" t="n">
        <f aca="false">A1342</f>
        <v>1131</v>
      </c>
      <c r="U1342" s="171"/>
    </row>
    <row r="1343" customFormat="false" ht="10.5" hidden="false" customHeight="false" outlineLevel="0" collapsed="false">
      <c r="A1343" s="172" t="n">
        <v>1131</v>
      </c>
      <c r="B1343" s="173" t="n">
        <v>1433</v>
      </c>
      <c r="C1343" s="174" t="n">
        <f aca="false">ROUND($P$1*A1343,2)</f>
        <v>66812.02</v>
      </c>
      <c r="D1343" s="175" t="n">
        <f aca="false">TRUNC(C1343/12,2)</f>
        <v>5567.66</v>
      </c>
      <c r="E1343" s="176" t="n">
        <f aca="false">TRUNC(D1343*$P$3,2)</f>
        <v>618.01</v>
      </c>
      <c r="F1343" s="177" t="n">
        <f aca="false">TRUNC(IF(A1343&lt;=$A$270,$D$270*$P$5,D1343*$P$5),2)</f>
        <v>167.02</v>
      </c>
      <c r="G1343" s="178" t="n">
        <f aca="false">TRUNC(IF(A1343&lt;=$A$270,$D$270*$P$6,D1343*$P$6),2)</f>
        <v>55.67</v>
      </c>
      <c r="H1343" s="177" t="n">
        <f aca="false">TRUNC($P$9,2)</f>
        <v>2.29</v>
      </c>
      <c r="I1343" s="177" t="n">
        <f aca="false">TRUNC(IF(A1343&lt;$A$427,$D$427*$R$10+$P$10,IF(A1343&gt;$A$782,$D$782*$R$10+$P$10,D1343*$R$10+$P$10)),2)</f>
        <v>117.29</v>
      </c>
      <c r="J1343" s="174" t="n">
        <f aca="false">TRUNC(IF(A1343&lt;$A$427,($D$427*$R$11)+$P$11,IF(A1343&gt;$A$782,$D$782*$R$11+$P$11,D1343*$R$11+$P$11)),2)</f>
        <v>299.57</v>
      </c>
      <c r="K1343" s="176" t="n">
        <f aca="false">TRUNC(IF(A1343&lt;$A$427,$D$427*$R$12+$P$12,IF(A1343&gt;$A$782,$D$782*$R$12+$P$12,D1343*$R$12+$P$12)),2)</f>
        <v>217.82</v>
      </c>
      <c r="L1343" s="179" t="n">
        <v>1433</v>
      </c>
      <c r="M1343" s="164" t="n">
        <f aca="false">A1343</f>
        <v>1131</v>
      </c>
      <c r="N1343" s="181" t="n">
        <v>1433</v>
      </c>
      <c r="O1343" s="182" t="n">
        <f aca="false">A1343</f>
        <v>1131</v>
      </c>
      <c r="U1343" s="171"/>
    </row>
    <row r="1344" customFormat="false" ht="10.5" hidden="false" customHeight="false" outlineLevel="0" collapsed="false">
      <c r="A1344" s="156" t="n">
        <v>1132</v>
      </c>
      <c r="B1344" s="157" t="n">
        <v>1434</v>
      </c>
      <c r="C1344" s="158" t="n">
        <f aca="false">ROUND($P$1*A1344,2)</f>
        <v>66871.09</v>
      </c>
      <c r="D1344" s="159" t="n">
        <f aca="false">TRUNC(C1344/12,2)</f>
        <v>5572.59</v>
      </c>
      <c r="E1344" s="160" t="n">
        <f aca="false">TRUNC(D1344*$P$3,2)</f>
        <v>618.55</v>
      </c>
      <c r="F1344" s="161" t="n">
        <f aca="false">TRUNC(IF(A1344&lt;=$A$270,$D$270*$P$5,D1344*$P$5),2)</f>
        <v>167.17</v>
      </c>
      <c r="G1344" s="162" t="n">
        <f aca="false">TRUNC(IF(A1344&lt;=$A$270,$D$270*$P$6,D1344*$P$6),2)</f>
        <v>55.72</v>
      </c>
      <c r="H1344" s="161" t="n">
        <f aca="false">TRUNC($P$9,2)</f>
        <v>2.29</v>
      </c>
      <c r="I1344" s="161" t="n">
        <f aca="false">TRUNC(IF(A1344&lt;$A$427,$D$427*$R$10+$P$10,IF(A1344&gt;$A$782,$D$782*$R$10+$P$10,D1344*$R$10+$P$10)),2)</f>
        <v>117.29</v>
      </c>
      <c r="J1344" s="158" t="n">
        <f aca="false">TRUNC(IF(A1344&lt;$A$427,($D$427*$R$11)+$P$11,IF(A1344&gt;$A$782,$D$782*$R$11+$P$11,D1344*$R$11+$P$11)),2)</f>
        <v>299.57</v>
      </c>
      <c r="K1344" s="160" t="n">
        <f aca="false">TRUNC(IF(A1344&lt;$A$427,$D$427*$R$12+$P$12,IF(A1344&gt;$A$782,$D$782*$R$12+$P$12,D1344*$R$12+$P$12)),2)</f>
        <v>217.82</v>
      </c>
      <c r="L1344" s="163" t="n">
        <v>1434</v>
      </c>
      <c r="M1344" s="180" t="n">
        <f aca="false">A1344</f>
        <v>1132</v>
      </c>
      <c r="N1344" s="165" t="n">
        <v>1434</v>
      </c>
      <c r="O1344" s="166" t="n">
        <f aca="false">A1344</f>
        <v>1132</v>
      </c>
      <c r="U1344" s="171"/>
    </row>
    <row r="1345" customFormat="false" ht="10.5" hidden="false" customHeight="false" outlineLevel="0" collapsed="false">
      <c r="A1345" s="172" t="n">
        <v>1133</v>
      </c>
      <c r="B1345" s="173" t="n">
        <v>1435</v>
      </c>
      <c r="C1345" s="174" t="n">
        <f aca="false">ROUND($P$1*A1345,2)</f>
        <v>66930.16</v>
      </c>
      <c r="D1345" s="175" t="n">
        <f aca="false">TRUNC(C1345/12,2)</f>
        <v>5577.51</v>
      </c>
      <c r="E1345" s="176" t="n">
        <f aca="false">TRUNC(D1345*$P$3,2)</f>
        <v>619.1</v>
      </c>
      <c r="F1345" s="177" t="n">
        <f aca="false">TRUNC(IF(A1345&lt;=$A$270,$D$270*$P$5,D1345*$P$5),2)</f>
        <v>167.32</v>
      </c>
      <c r="G1345" s="178" t="n">
        <f aca="false">TRUNC(IF(A1345&lt;=$A$270,$D$270*$P$6,D1345*$P$6),2)</f>
        <v>55.77</v>
      </c>
      <c r="H1345" s="177" t="n">
        <f aca="false">TRUNC($P$9,2)</f>
        <v>2.29</v>
      </c>
      <c r="I1345" s="177" t="n">
        <f aca="false">TRUNC(IF(A1345&lt;$A$427,$D$427*$R$10+$P$10,IF(A1345&gt;$A$782,$D$782*$R$10+$P$10,D1345*$R$10+$P$10)),2)</f>
        <v>117.29</v>
      </c>
      <c r="J1345" s="174" t="n">
        <f aca="false">TRUNC(IF(A1345&lt;$A$427,($D$427*$R$11)+$P$11,IF(A1345&gt;$A$782,$D$782*$R$11+$P$11,D1345*$R$11+$P$11)),2)</f>
        <v>299.57</v>
      </c>
      <c r="K1345" s="176" t="n">
        <f aca="false">TRUNC(IF(A1345&lt;$A$427,$D$427*$R$12+$P$12,IF(A1345&gt;$A$782,$D$782*$R$12+$P$12,D1345*$R$12+$P$12)),2)</f>
        <v>217.82</v>
      </c>
      <c r="L1345" s="179" t="n">
        <v>1435</v>
      </c>
      <c r="M1345" s="164" t="n">
        <f aca="false">A1345</f>
        <v>1133</v>
      </c>
      <c r="N1345" s="181" t="n">
        <v>1435</v>
      </c>
      <c r="O1345" s="182" t="n">
        <f aca="false">A1345</f>
        <v>1133</v>
      </c>
      <c r="U1345" s="171"/>
    </row>
    <row r="1346" customFormat="false" ht="10.5" hidden="false" customHeight="false" outlineLevel="0" collapsed="false">
      <c r="A1346" s="156" t="n">
        <v>1133</v>
      </c>
      <c r="B1346" s="157" t="n">
        <v>1436</v>
      </c>
      <c r="C1346" s="158" t="n">
        <f aca="false">ROUND($P$1*A1346,2)</f>
        <v>66930.16</v>
      </c>
      <c r="D1346" s="159" t="n">
        <f aca="false">TRUNC(C1346/12,2)</f>
        <v>5577.51</v>
      </c>
      <c r="E1346" s="160" t="n">
        <f aca="false">TRUNC(D1346*$P$3,2)</f>
        <v>619.1</v>
      </c>
      <c r="F1346" s="161" t="n">
        <f aca="false">TRUNC(IF(A1346&lt;=$A$270,$D$270*$P$5,D1346*$P$5),2)</f>
        <v>167.32</v>
      </c>
      <c r="G1346" s="162" t="n">
        <f aca="false">TRUNC(IF(A1346&lt;=$A$270,$D$270*$P$6,D1346*$P$6),2)</f>
        <v>55.77</v>
      </c>
      <c r="H1346" s="161" t="n">
        <f aca="false">TRUNC($P$9,2)</f>
        <v>2.29</v>
      </c>
      <c r="I1346" s="161" t="n">
        <f aca="false">TRUNC(IF(A1346&lt;$A$427,$D$427*$R$10+$P$10,IF(A1346&gt;$A$782,$D$782*$R$10+$P$10,D1346*$R$10+$P$10)),2)</f>
        <v>117.29</v>
      </c>
      <c r="J1346" s="158" t="n">
        <f aca="false">TRUNC(IF(A1346&lt;$A$427,($D$427*$R$11)+$P$11,IF(A1346&gt;$A$782,$D$782*$R$11+$P$11,D1346*$R$11+$P$11)),2)</f>
        <v>299.57</v>
      </c>
      <c r="K1346" s="160" t="n">
        <f aca="false">TRUNC(IF(A1346&lt;$A$427,$D$427*$R$12+$P$12,IF(A1346&gt;$A$782,$D$782*$R$12+$P$12,D1346*$R$12+$P$12)),2)</f>
        <v>217.82</v>
      </c>
      <c r="L1346" s="163" t="n">
        <v>1436</v>
      </c>
      <c r="M1346" s="180" t="n">
        <f aca="false">A1346</f>
        <v>1133</v>
      </c>
      <c r="N1346" s="165" t="n">
        <v>1436</v>
      </c>
      <c r="O1346" s="166" t="n">
        <f aca="false">A1346</f>
        <v>1133</v>
      </c>
      <c r="U1346" s="171"/>
    </row>
    <row r="1347" customFormat="false" ht="10.5" hidden="false" customHeight="false" outlineLevel="0" collapsed="false">
      <c r="A1347" s="172" t="n">
        <v>1134</v>
      </c>
      <c r="B1347" s="173" t="n">
        <v>1437</v>
      </c>
      <c r="C1347" s="174" t="n">
        <f aca="false">ROUND($P$1*A1347,2)</f>
        <v>66989.24</v>
      </c>
      <c r="D1347" s="175" t="n">
        <f aca="false">TRUNC(C1347/12,2)</f>
        <v>5582.43</v>
      </c>
      <c r="E1347" s="176" t="n">
        <f aca="false">TRUNC(D1347*$P$3,2)</f>
        <v>619.64</v>
      </c>
      <c r="F1347" s="177" t="n">
        <f aca="false">TRUNC(IF(A1347&lt;=$A$270,$D$270*$P$5,D1347*$P$5),2)</f>
        <v>167.47</v>
      </c>
      <c r="G1347" s="178" t="n">
        <f aca="false">TRUNC(IF(A1347&lt;=$A$270,$D$270*$P$6,D1347*$P$6),2)</f>
        <v>55.82</v>
      </c>
      <c r="H1347" s="177" t="n">
        <f aca="false">TRUNC($P$9,2)</f>
        <v>2.29</v>
      </c>
      <c r="I1347" s="177" t="n">
        <f aca="false">TRUNC(IF(A1347&lt;$A$427,$D$427*$R$10+$P$10,IF(A1347&gt;$A$782,$D$782*$R$10+$P$10,D1347*$R$10+$P$10)),2)</f>
        <v>117.29</v>
      </c>
      <c r="J1347" s="174" t="n">
        <f aca="false">TRUNC(IF(A1347&lt;$A$427,($D$427*$R$11)+$P$11,IF(A1347&gt;$A$782,$D$782*$R$11+$P$11,D1347*$R$11+$P$11)),2)</f>
        <v>299.57</v>
      </c>
      <c r="K1347" s="176" t="n">
        <f aca="false">TRUNC(IF(A1347&lt;$A$427,$D$427*$R$12+$P$12,IF(A1347&gt;$A$782,$D$782*$R$12+$P$12,D1347*$R$12+$P$12)),2)</f>
        <v>217.82</v>
      </c>
      <c r="L1347" s="179" t="n">
        <v>1437</v>
      </c>
      <c r="M1347" s="164" t="n">
        <f aca="false">A1347</f>
        <v>1134</v>
      </c>
      <c r="N1347" s="181" t="n">
        <v>1437</v>
      </c>
      <c r="O1347" s="182" t="n">
        <f aca="false">A1347</f>
        <v>1134</v>
      </c>
      <c r="U1347" s="171"/>
    </row>
    <row r="1348" customFormat="false" ht="10.5" hidden="false" customHeight="false" outlineLevel="0" collapsed="false">
      <c r="A1348" s="156" t="n">
        <v>1135</v>
      </c>
      <c r="B1348" s="157" t="n">
        <v>1438</v>
      </c>
      <c r="C1348" s="158" t="n">
        <f aca="false">ROUND($P$1*A1348,2)</f>
        <v>67048.31</v>
      </c>
      <c r="D1348" s="159" t="n">
        <f aca="false">TRUNC(C1348/12,2)</f>
        <v>5587.35</v>
      </c>
      <c r="E1348" s="160" t="n">
        <f aca="false">TRUNC(D1348*$P$3,2)</f>
        <v>620.19</v>
      </c>
      <c r="F1348" s="161" t="n">
        <f aca="false">TRUNC(IF(A1348&lt;=$A$270,$D$270*$P$5,D1348*$P$5),2)</f>
        <v>167.62</v>
      </c>
      <c r="G1348" s="162" t="n">
        <f aca="false">TRUNC(IF(A1348&lt;=$A$270,$D$270*$P$6,D1348*$P$6),2)</f>
        <v>55.87</v>
      </c>
      <c r="H1348" s="161" t="n">
        <f aca="false">TRUNC($P$9,2)</f>
        <v>2.29</v>
      </c>
      <c r="I1348" s="161" t="n">
        <f aca="false">TRUNC(IF(A1348&lt;$A$427,$D$427*$R$10+$P$10,IF(A1348&gt;$A$782,$D$782*$R$10+$P$10,D1348*$R$10+$P$10)),2)</f>
        <v>117.29</v>
      </c>
      <c r="J1348" s="158" t="n">
        <f aca="false">TRUNC(IF(A1348&lt;$A$427,($D$427*$R$11)+$P$11,IF(A1348&gt;$A$782,$D$782*$R$11+$P$11,D1348*$R$11+$P$11)),2)</f>
        <v>299.57</v>
      </c>
      <c r="K1348" s="160" t="n">
        <f aca="false">TRUNC(IF(A1348&lt;$A$427,$D$427*$R$12+$P$12,IF(A1348&gt;$A$782,$D$782*$R$12+$P$12,D1348*$R$12+$P$12)),2)</f>
        <v>217.82</v>
      </c>
      <c r="L1348" s="163" t="n">
        <v>1438</v>
      </c>
      <c r="M1348" s="180" t="n">
        <f aca="false">A1348</f>
        <v>1135</v>
      </c>
      <c r="N1348" s="165" t="n">
        <v>1438</v>
      </c>
      <c r="O1348" s="166" t="n">
        <f aca="false">A1348</f>
        <v>1135</v>
      </c>
      <c r="U1348" s="171"/>
    </row>
    <row r="1349" customFormat="false" ht="10.5" hidden="false" customHeight="false" outlineLevel="0" collapsed="false">
      <c r="A1349" s="172" t="n">
        <v>1135</v>
      </c>
      <c r="B1349" s="173" t="n">
        <v>1439</v>
      </c>
      <c r="C1349" s="174" t="n">
        <f aca="false">ROUND($P$1*A1349,2)</f>
        <v>67048.31</v>
      </c>
      <c r="D1349" s="175" t="n">
        <f aca="false">TRUNC(C1349/12,2)</f>
        <v>5587.35</v>
      </c>
      <c r="E1349" s="176" t="n">
        <f aca="false">TRUNC(D1349*$P$3,2)</f>
        <v>620.19</v>
      </c>
      <c r="F1349" s="177" t="n">
        <f aca="false">TRUNC(IF(A1349&lt;=$A$270,$D$270*$P$5,D1349*$P$5),2)</f>
        <v>167.62</v>
      </c>
      <c r="G1349" s="178" t="n">
        <f aca="false">TRUNC(IF(A1349&lt;=$A$270,$D$270*$P$6,D1349*$P$6),2)</f>
        <v>55.87</v>
      </c>
      <c r="H1349" s="177" t="n">
        <f aca="false">TRUNC($P$9,2)</f>
        <v>2.29</v>
      </c>
      <c r="I1349" s="177" t="n">
        <f aca="false">TRUNC(IF(A1349&lt;$A$427,$D$427*$R$10+$P$10,IF(A1349&gt;$A$782,$D$782*$R$10+$P$10,D1349*$R$10+$P$10)),2)</f>
        <v>117.29</v>
      </c>
      <c r="J1349" s="174" t="n">
        <f aca="false">TRUNC(IF(A1349&lt;$A$427,($D$427*$R$11)+$P$11,IF(A1349&gt;$A$782,$D$782*$R$11+$P$11,D1349*$R$11+$P$11)),2)</f>
        <v>299.57</v>
      </c>
      <c r="K1349" s="176" t="n">
        <f aca="false">TRUNC(IF(A1349&lt;$A$427,$D$427*$R$12+$P$12,IF(A1349&gt;$A$782,$D$782*$R$12+$P$12,D1349*$R$12+$P$12)),2)</f>
        <v>217.82</v>
      </c>
      <c r="L1349" s="179" t="n">
        <v>1439</v>
      </c>
      <c r="M1349" s="164" t="n">
        <f aca="false">A1349</f>
        <v>1135</v>
      </c>
      <c r="N1349" s="181" t="n">
        <v>1439</v>
      </c>
      <c r="O1349" s="182" t="n">
        <f aca="false">A1349</f>
        <v>1135</v>
      </c>
      <c r="U1349" s="171"/>
    </row>
    <row r="1350" customFormat="false" ht="10.5" hidden="false" customHeight="false" outlineLevel="0" collapsed="false">
      <c r="A1350" s="156" t="n">
        <v>1136</v>
      </c>
      <c r="B1350" s="157" t="n">
        <v>1440</v>
      </c>
      <c r="C1350" s="158" t="n">
        <f aca="false">ROUND($P$1*A1350,2)</f>
        <v>67107.38</v>
      </c>
      <c r="D1350" s="159" t="n">
        <f aca="false">TRUNC(C1350/12,2)</f>
        <v>5592.28</v>
      </c>
      <c r="E1350" s="160" t="n">
        <f aca="false">TRUNC(D1350*$P$3,2)</f>
        <v>620.74</v>
      </c>
      <c r="F1350" s="161" t="n">
        <f aca="false">TRUNC(IF(A1350&lt;=$A$270,$D$270*$P$5,D1350*$P$5),2)</f>
        <v>167.76</v>
      </c>
      <c r="G1350" s="162" t="n">
        <f aca="false">TRUNC(IF(A1350&lt;=$A$270,$D$270*$P$6,D1350*$P$6),2)</f>
        <v>55.92</v>
      </c>
      <c r="H1350" s="161" t="n">
        <f aca="false">TRUNC($P$9,2)</f>
        <v>2.29</v>
      </c>
      <c r="I1350" s="161" t="n">
        <f aca="false">TRUNC(IF(A1350&lt;$A$427,$D$427*$R$10+$P$10,IF(A1350&gt;$A$782,$D$782*$R$10+$P$10,D1350*$R$10+$P$10)),2)</f>
        <v>117.29</v>
      </c>
      <c r="J1350" s="158" t="n">
        <f aca="false">TRUNC(IF(A1350&lt;$A$427,($D$427*$R$11)+$P$11,IF(A1350&gt;$A$782,$D$782*$R$11+$P$11,D1350*$R$11+$P$11)),2)</f>
        <v>299.57</v>
      </c>
      <c r="K1350" s="160" t="n">
        <f aca="false">TRUNC(IF(A1350&lt;$A$427,$D$427*$R$12+$P$12,IF(A1350&gt;$A$782,$D$782*$R$12+$P$12,D1350*$R$12+$P$12)),2)</f>
        <v>217.82</v>
      </c>
      <c r="L1350" s="163" t="n">
        <v>1440</v>
      </c>
      <c r="M1350" s="180" t="n">
        <f aca="false">A1350</f>
        <v>1136</v>
      </c>
      <c r="N1350" s="165" t="n">
        <v>1440</v>
      </c>
      <c r="O1350" s="166" t="n">
        <f aca="false">A1350</f>
        <v>1136</v>
      </c>
      <c r="U1350" s="171"/>
    </row>
    <row r="1351" customFormat="false" ht="10.5" hidden="false" customHeight="false" outlineLevel="0" collapsed="false">
      <c r="A1351" s="172" t="n">
        <v>1137</v>
      </c>
      <c r="B1351" s="173" t="n">
        <v>1441</v>
      </c>
      <c r="C1351" s="174" t="n">
        <f aca="false">ROUND($P$1*A1351,2)</f>
        <v>67166.46</v>
      </c>
      <c r="D1351" s="175" t="n">
        <f aca="false">TRUNC(C1351/12,2)</f>
        <v>5597.2</v>
      </c>
      <c r="E1351" s="176" t="n">
        <f aca="false">TRUNC(D1351*$P$3,2)</f>
        <v>621.28</v>
      </c>
      <c r="F1351" s="177" t="n">
        <f aca="false">TRUNC(IF(A1351&lt;=$A$270,$D$270*$P$5,D1351*$P$5),2)</f>
        <v>167.91</v>
      </c>
      <c r="G1351" s="178" t="n">
        <f aca="false">TRUNC(IF(A1351&lt;=$A$270,$D$270*$P$6,D1351*$P$6),2)</f>
        <v>55.97</v>
      </c>
      <c r="H1351" s="177" t="n">
        <f aca="false">TRUNC($P$9,2)</f>
        <v>2.29</v>
      </c>
      <c r="I1351" s="177" t="n">
        <f aca="false">TRUNC(IF(A1351&lt;$A$427,$D$427*$R$10+$P$10,IF(A1351&gt;$A$782,$D$782*$R$10+$P$10,D1351*$R$10+$P$10)),2)</f>
        <v>117.29</v>
      </c>
      <c r="J1351" s="174" t="n">
        <f aca="false">TRUNC(IF(A1351&lt;$A$427,($D$427*$R$11)+$P$11,IF(A1351&gt;$A$782,$D$782*$R$11+$P$11,D1351*$R$11+$P$11)),2)</f>
        <v>299.57</v>
      </c>
      <c r="K1351" s="176" t="n">
        <f aca="false">TRUNC(IF(A1351&lt;$A$427,$D$427*$R$12+$P$12,IF(A1351&gt;$A$782,$D$782*$R$12+$P$12,D1351*$R$12+$P$12)),2)</f>
        <v>217.82</v>
      </c>
      <c r="L1351" s="179" t="n">
        <v>1441</v>
      </c>
      <c r="M1351" s="164" t="n">
        <f aca="false">A1351</f>
        <v>1137</v>
      </c>
      <c r="N1351" s="181" t="n">
        <v>1441</v>
      </c>
      <c r="O1351" s="182" t="n">
        <f aca="false">A1351</f>
        <v>1137</v>
      </c>
      <c r="U1351" s="171"/>
    </row>
    <row r="1352" customFormat="false" ht="10.5" hidden="false" customHeight="false" outlineLevel="0" collapsed="false">
      <c r="A1352" s="156" t="n">
        <v>1137</v>
      </c>
      <c r="B1352" s="157" t="n">
        <v>1442</v>
      </c>
      <c r="C1352" s="158" t="n">
        <f aca="false">ROUND($P$1*A1352,2)</f>
        <v>67166.46</v>
      </c>
      <c r="D1352" s="159" t="n">
        <f aca="false">TRUNC(C1352/12,2)</f>
        <v>5597.2</v>
      </c>
      <c r="E1352" s="160" t="n">
        <f aca="false">TRUNC(D1352*$P$3,2)</f>
        <v>621.28</v>
      </c>
      <c r="F1352" s="161" t="n">
        <f aca="false">TRUNC(IF(A1352&lt;=$A$270,$D$270*$P$5,D1352*$P$5),2)</f>
        <v>167.91</v>
      </c>
      <c r="G1352" s="162" t="n">
        <f aca="false">TRUNC(IF(A1352&lt;=$A$270,$D$270*$P$6,D1352*$P$6),2)</f>
        <v>55.97</v>
      </c>
      <c r="H1352" s="161" t="n">
        <f aca="false">TRUNC($P$9,2)</f>
        <v>2.29</v>
      </c>
      <c r="I1352" s="161" t="n">
        <f aca="false">TRUNC(IF(A1352&lt;$A$427,$D$427*$R$10+$P$10,IF(A1352&gt;$A$782,$D$782*$R$10+$P$10,D1352*$R$10+$P$10)),2)</f>
        <v>117.29</v>
      </c>
      <c r="J1352" s="158" t="n">
        <f aca="false">TRUNC(IF(A1352&lt;$A$427,($D$427*$R$11)+$P$11,IF(A1352&gt;$A$782,$D$782*$R$11+$P$11,D1352*$R$11+$P$11)),2)</f>
        <v>299.57</v>
      </c>
      <c r="K1352" s="160" t="n">
        <f aca="false">TRUNC(IF(A1352&lt;$A$427,$D$427*$R$12+$P$12,IF(A1352&gt;$A$782,$D$782*$R$12+$P$12,D1352*$R$12+$P$12)),2)</f>
        <v>217.82</v>
      </c>
      <c r="L1352" s="163" t="n">
        <v>1442</v>
      </c>
      <c r="M1352" s="180" t="n">
        <f aca="false">A1352</f>
        <v>1137</v>
      </c>
      <c r="N1352" s="165" t="n">
        <v>1442</v>
      </c>
      <c r="O1352" s="166" t="n">
        <f aca="false">A1352</f>
        <v>1137</v>
      </c>
      <c r="U1352" s="171"/>
    </row>
    <row r="1353" customFormat="false" ht="10.5" hidden="false" customHeight="false" outlineLevel="0" collapsed="false">
      <c r="A1353" s="172" t="n">
        <v>1138</v>
      </c>
      <c r="B1353" s="173" t="n">
        <v>1443</v>
      </c>
      <c r="C1353" s="174" t="n">
        <f aca="false">ROUND($P$1*A1353,2)</f>
        <v>67225.53</v>
      </c>
      <c r="D1353" s="175" t="n">
        <f aca="false">TRUNC(C1353/12,2)</f>
        <v>5602.12</v>
      </c>
      <c r="E1353" s="176" t="n">
        <f aca="false">TRUNC(D1353*$P$3,2)</f>
        <v>621.83</v>
      </c>
      <c r="F1353" s="177" t="n">
        <f aca="false">TRUNC(IF(A1353&lt;=$A$270,$D$270*$P$5,D1353*$P$5),2)</f>
        <v>168.06</v>
      </c>
      <c r="G1353" s="178" t="n">
        <f aca="false">TRUNC(IF(A1353&lt;=$A$270,$D$270*$P$6,D1353*$P$6),2)</f>
        <v>56.02</v>
      </c>
      <c r="H1353" s="177" t="n">
        <f aca="false">TRUNC($P$9,2)</f>
        <v>2.29</v>
      </c>
      <c r="I1353" s="177" t="n">
        <f aca="false">TRUNC(IF(A1353&lt;$A$427,$D$427*$R$10+$P$10,IF(A1353&gt;$A$782,$D$782*$R$10+$P$10,D1353*$R$10+$P$10)),2)</f>
        <v>117.29</v>
      </c>
      <c r="J1353" s="174" t="n">
        <f aca="false">TRUNC(IF(A1353&lt;$A$427,($D$427*$R$11)+$P$11,IF(A1353&gt;$A$782,$D$782*$R$11+$P$11,D1353*$R$11+$P$11)),2)</f>
        <v>299.57</v>
      </c>
      <c r="K1353" s="176" t="n">
        <f aca="false">TRUNC(IF(A1353&lt;$A$427,$D$427*$R$12+$P$12,IF(A1353&gt;$A$782,$D$782*$R$12+$P$12,D1353*$R$12+$P$12)),2)</f>
        <v>217.82</v>
      </c>
      <c r="L1353" s="179" t="n">
        <v>1443</v>
      </c>
      <c r="M1353" s="164" t="n">
        <f aca="false">A1353</f>
        <v>1138</v>
      </c>
      <c r="N1353" s="181" t="n">
        <v>1443</v>
      </c>
      <c r="O1353" s="182" t="n">
        <f aca="false">A1353</f>
        <v>1138</v>
      </c>
      <c r="U1353" s="171"/>
    </row>
    <row r="1354" customFormat="false" ht="10.5" hidden="false" customHeight="false" outlineLevel="0" collapsed="false">
      <c r="A1354" s="156" t="n">
        <v>1139</v>
      </c>
      <c r="B1354" s="157" t="n">
        <v>1444</v>
      </c>
      <c r="C1354" s="158" t="n">
        <f aca="false">ROUND($P$1*A1354,2)</f>
        <v>67284.6</v>
      </c>
      <c r="D1354" s="159" t="n">
        <f aca="false">TRUNC(C1354/12,2)</f>
        <v>5607.05</v>
      </c>
      <c r="E1354" s="160" t="n">
        <f aca="false">TRUNC(D1354*$P$3,2)</f>
        <v>622.38</v>
      </c>
      <c r="F1354" s="161" t="n">
        <f aca="false">TRUNC(IF(A1354&lt;=$A$270,$D$270*$P$5,D1354*$P$5),2)</f>
        <v>168.21</v>
      </c>
      <c r="G1354" s="162" t="n">
        <f aca="false">TRUNC(IF(A1354&lt;=$A$270,$D$270*$P$6,D1354*$P$6),2)</f>
        <v>56.07</v>
      </c>
      <c r="H1354" s="161" t="n">
        <f aca="false">TRUNC($P$9,2)</f>
        <v>2.29</v>
      </c>
      <c r="I1354" s="161" t="n">
        <f aca="false">TRUNC(IF(A1354&lt;$A$427,$D$427*$R$10+$P$10,IF(A1354&gt;$A$782,$D$782*$R$10+$P$10,D1354*$R$10+$P$10)),2)</f>
        <v>117.29</v>
      </c>
      <c r="J1354" s="158" t="n">
        <f aca="false">TRUNC(IF(A1354&lt;$A$427,($D$427*$R$11)+$P$11,IF(A1354&gt;$A$782,$D$782*$R$11+$P$11,D1354*$R$11+$P$11)),2)</f>
        <v>299.57</v>
      </c>
      <c r="K1354" s="160" t="n">
        <f aca="false">TRUNC(IF(A1354&lt;$A$427,$D$427*$R$12+$P$12,IF(A1354&gt;$A$782,$D$782*$R$12+$P$12,D1354*$R$12+$P$12)),2)</f>
        <v>217.82</v>
      </c>
      <c r="L1354" s="163" t="n">
        <v>1444</v>
      </c>
      <c r="M1354" s="180" t="n">
        <f aca="false">A1354</f>
        <v>1139</v>
      </c>
      <c r="N1354" s="165" t="n">
        <v>1444</v>
      </c>
      <c r="O1354" s="166" t="n">
        <f aca="false">A1354</f>
        <v>1139</v>
      </c>
      <c r="U1354" s="171"/>
    </row>
    <row r="1355" customFormat="false" ht="10.5" hidden="false" customHeight="false" outlineLevel="0" collapsed="false">
      <c r="A1355" s="172" t="n">
        <v>1139</v>
      </c>
      <c r="B1355" s="173" t="n">
        <v>1445</v>
      </c>
      <c r="C1355" s="174" t="n">
        <f aca="false">ROUND($P$1*A1355,2)</f>
        <v>67284.6</v>
      </c>
      <c r="D1355" s="175" t="n">
        <f aca="false">TRUNC(C1355/12,2)</f>
        <v>5607.05</v>
      </c>
      <c r="E1355" s="176" t="n">
        <f aca="false">TRUNC(D1355*$P$3,2)</f>
        <v>622.38</v>
      </c>
      <c r="F1355" s="177" t="n">
        <f aca="false">TRUNC(IF(A1355&lt;=$A$270,$D$270*$P$5,D1355*$P$5),2)</f>
        <v>168.21</v>
      </c>
      <c r="G1355" s="178" t="n">
        <f aca="false">TRUNC(IF(A1355&lt;=$A$270,$D$270*$P$6,D1355*$P$6),2)</f>
        <v>56.07</v>
      </c>
      <c r="H1355" s="177" t="n">
        <f aca="false">TRUNC($P$9,2)</f>
        <v>2.29</v>
      </c>
      <c r="I1355" s="177" t="n">
        <f aca="false">TRUNC(IF(A1355&lt;$A$427,$D$427*$R$10+$P$10,IF(A1355&gt;$A$782,$D$782*$R$10+$P$10,D1355*$R$10+$P$10)),2)</f>
        <v>117.29</v>
      </c>
      <c r="J1355" s="174" t="n">
        <f aca="false">TRUNC(IF(A1355&lt;$A$427,($D$427*$R$11)+$P$11,IF(A1355&gt;$A$782,$D$782*$R$11+$P$11,D1355*$R$11+$P$11)),2)</f>
        <v>299.57</v>
      </c>
      <c r="K1355" s="176" t="n">
        <f aca="false">TRUNC(IF(A1355&lt;$A$427,$D$427*$R$12+$P$12,IF(A1355&gt;$A$782,$D$782*$R$12+$P$12,D1355*$R$12+$P$12)),2)</f>
        <v>217.82</v>
      </c>
      <c r="L1355" s="179" t="n">
        <v>1445</v>
      </c>
      <c r="M1355" s="164" t="n">
        <f aca="false">A1355</f>
        <v>1139</v>
      </c>
      <c r="N1355" s="181" t="n">
        <v>1445</v>
      </c>
      <c r="O1355" s="182" t="n">
        <f aca="false">A1355</f>
        <v>1139</v>
      </c>
      <c r="U1355" s="171"/>
    </row>
    <row r="1356" customFormat="false" ht="10.5" hidden="false" customHeight="false" outlineLevel="0" collapsed="false">
      <c r="A1356" s="156" t="n">
        <v>1140</v>
      </c>
      <c r="B1356" s="157" t="n">
        <v>1446</v>
      </c>
      <c r="C1356" s="158" t="n">
        <f aca="false">ROUND($P$1*A1356,2)</f>
        <v>67343.68</v>
      </c>
      <c r="D1356" s="159" t="n">
        <f aca="false">TRUNC(C1356/12,2)</f>
        <v>5611.97</v>
      </c>
      <c r="E1356" s="160" t="n">
        <f aca="false">TRUNC(D1356*$P$3,2)</f>
        <v>622.92</v>
      </c>
      <c r="F1356" s="161" t="n">
        <f aca="false">TRUNC(IF(A1356&lt;=$A$270,$D$270*$P$5,D1356*$P$5),2)</f>
        <v>168.35</v>
      </c>
      <c r="G1356" s="162" t="n">
        <f aca="false">TRUNC(IF(A1356&lt;=$A$270,$D$270*$P$6,D1356*$P$6),2)</f>
        <v>56.11</v>
      </c>
      <c r="H1356" s="161" t="n">
        <f aca="false">TRUNC($P$9,2)</f>
        <v>2.29</v>
      </c>
      <c r="I1356" s="161" t="n">
        <f aca="false">TRUNC(IF(A1356&lt;$A$427,$D$427*$R$10+$P$10,IF(A1356&gt;$A$782,$D$782*$R$10+$P$10,D1356*$R$10+$P$10)),2)</f>
        <v>117.29</v>
      </c>
      <c r="J1356" s="158" t="n">
        <f aca="false">TRUNC(IF(A1356&lt;$A$427,($D$427*$R$11)+$P$11,IF(A1356&gt;$A$782,$D$782*$R$11+$P$11,D1356*$R$11+$P$11)),2)</f>
        <v>299.57</v>
      </c>
      <c r="K1356" s="160" t="n">
        <f aca="false">TRUNC(IF(A1356&lt;$A$427,$D$427*$R$12+$P$12,IF(A1356&gt;$A$782,$D$782*$R$12+$P$12,D1356*$R$12+$P$12)),2)</f>
        <v>217.82</v>
      </c>
      <c r="L1356" s="163" t="n">
        <v>1446</v>
      </c>
      <c r="M1356" s="164" t="n">
        <f aca="false">A1356</f>
        <v>1140</v>
      </c>
      <c r="N1356" s="165" t="n">
        <v>1446</v>
      </c>
      <c r="O1356" s="166" t="n">
        <f aca="false">A1356</f>
        <v>1140</v>
      </c>
      <c r="U1356" s="171"/>
    </row>
    <row r="1357" customFormat="false" ht="10.5" hidden="false" customHeight="false" outlineLevel="0" collapsed="false">
      <c r="A1357" s="172" t="n">
        <v>1141</v>
      </c>
      <c r="B1357" s="173" t="n">
        <v>1447</v>
      </c>
      <c r="C1357" s="174" t="n">
        <f aca="false">ROUND($P$1*A1357,2)</f>
        <v>67402.75</v>
      </c>
      <c r="D1357" s="175" t="n">
        <f aca="false">TRUNC(C1357/12,2)</f>
        <v>5616.89</v>
      </c>
      <c r="E1357" s="176" t="n">
        <f aca="false">TRUNC(D1357*$P$3,2)</f>
        <v>623.47</v>
      </c>
      <c r="F1357" s="177" t="n">
        <f aca="false">TRUNC(IF(A1357&lt;=$A$270,$D$270*$P$5,D1357*$P$5),2)</f>
        <v>168.5</v>
      </c>
      <c r="G1357" s="178" t="n">
        <f aca="false">TRUNC(IF(A1357&lt;=$A$270,$D$270*$P$6,D1357*$P$6),2)</f>
        <v>56.16</v>
      </c>
      <c r="H1357" s="177" t="n">
        <f aca="false">TRUNC($P$9,2)</f>
        <v>2.29</v>
      </c>
      <c r="I1357" s="177" t="n">
        <f aca="false">TRUNC(IF(A1357&lt;$A$427,$D$427*$R$10+$P$10,IF(A1357&gt;$A$782,$D$782*$R$10+$P$10,D1357*$R$10+$P$10)),2)</f>
        <v>117.29</v>
      </c>
      <c r="J1357" s="174" t="n">
        <f aca="false">TRUNC(IF(A1357&lt;$A$427,($D$427*$R$11)+$P$11,IF(A1357&gt;$A$782,$D$782*$R$11+$P$11,D1357*$R$11+$P$11)),2)</f>
        <v>299.57</v>
      </c>
      <c r="K1357" s="176" t="n">
        <f aca="false">TRUNC(IF(A1357&lt;$A$427,$D$427*$R$12+$P$12,IF(A1357&gt;$A$782,$D$782*$R$12+$P$12,D1357*$R$12+$P$12)),2)</f>
        <v>217.82</v>
      </c>
      <c r="L1357" s="179" t="n">
        <v>1447</v>
      </c>
      <c r="M1357" s="180" t="n">
        <f aca="false">A1357</f>
        <v>1141</v>
      </c>
      <c r="N1357" s="181" t="n">
        <v>1447</v>
      </c>
      <c r="O1357" s="182" t="n">
        <f aca="false">A1357</f>
        <v>1141</v>
      </c>
      <c r="U1357" s="171"/>
    </row>
    <row r="1358" customFormat="false" ht="10.5" hidden="false" customHeight="false" outlineLevel="0" collapsed="false">
      <c r="A1358" s="156" t="n">
        <v>1141</v>
      </c>
      <c r="B1358" s="157" t="n">
        <v>1448</v>
      </c>
      <c r="C1358" s="158" t="n">
        <f aca="false">ROUND($P$1*A1358,2)</f>
        <v>67402.75</v>
      </c>
      <c r="D1358" s="159" t="n">
        <f aca="false">TRUNC(C1358/12,2)</f>
        <v>5616.89</v>
      </c>
      <c r="E1358" s="160" t="n">
        <f aca="false">TRUNC(D1358*$P$3,2)</f>
        <v>623.47</v>
      </c>
      <c r="F1358" s="161" t="n">
        <f aca="false">TRUNC(IF(A1358&lt;=$A$270,$D$270*$P$5,D1358*$P$5),2)</f>
        <v>168.5</v>
      </c>
      <c r="G1358" s="162" t="n">
        <f aca="false">TRUNC(IF(A1358&lt;=$A$270,$D$270*$P$6,D1358*$P$6),2)</f>
        <v>56.16</v>
      </c>
      <c r="H1358" s="161" t="n">
        <f aca="false">TRUNC($P$9,2)</f>
        <v>2.29</v>
      </c>
      <c r="I1358" s="161" t="n">
        <f aca="false">TRUNC(IF(A1358&lt;$A$427,$D$427*$R$10+$P$10,IF(A1358&gt;$A$782,$D$782*$R$10+$P$10,D1358*$R$10+$P$10)),2)</f>
        <v>117.29</v>
      </c>
      <c r="J1358" s="158" t="n">
        <f aca="false">TRUNC(IF(A1358&lt;$A$427,($D$427*$R$11)+$P$11,IF(A1358&gt;$A$782,$D$782*$R$11+$P$11,D1358*$R$11+$P$11)),2)</f>
        <v>299.57</v>
      </c>
      <c r="K1358" s="160" t="n">
        <f aca="false">TRUNC(IF(A1358&lt;$A$427,$D$427*$R$12+$P$12,IF(A1358&gt;$A$782,$D$782*$R$12+$P$12,D1358*$R$12+$P$12)),2)</f>
        <v>217.82</v>
      </c>
      <c r="L1358" s="163" t="n">
        <v>1448</v>
      </c>
      <c r="M1358" s="164" t="n">
        <f aca="false">A1358</f>
        <v>1141</v>
      </c>
      <c r="N1358" s="165" t="n">
        <v>1448</v>
      </c>
      <c r="O1358" s="166" t="n">
        <f aca="false">A1358</f>
        <v>1141</v>
      </c>
      <c r="U1358" s="171"/>
    </row>
    <row r="1359" customFormat="false" ht="10.5" hidden="false" customHeight="false" outlineLevel="0" collapsed="false">
      <c r="A1359" s="172" t="n">
        <v>1142</v>
      </c>
      <c r="B1359" s="173" t="n">
        <v>1449</v>
      </c>
      <c r="C1359" s="174" t="n">
        <f aca="false">ROUND($P$1*A1359,2)</f>
        <v>67461.82</v>
      </c>
      <c r="D1359" s="175" t="n">
        <f aca="false">TRUNC(C1359/12,2)</f>
        <v>5621.81</v>
      </c>
      <c r="E1359" s="176" t="n">
        <f aca="false">TRUNC(D1359*$P$3,2)</f>
        <v>624.02</v>
      </c>
      <c r="F1359" s="177" t="n">
        <f aca="false">TRUNC(IF(A1359&lt;=$A$270,$D$270*$P$5,D1359*$P$5),2)</f>
        <v>168.65</v>
      </c>
      <c r="G1359" s="178" t="n">
        <f aca="false">TRUNC(IF(A1359&lt;=$A$270,$D$270*$P$6,D1359*$P$6),2)</f>
        <v>56.21</v>
      </c>
      <c r="H1359" s="177" t="n">
        <f aca="false">TRUNC($P$9,2)</f>
        <v>2.29</v>
      </c>
      <c r="I1359" s="177" t="n">
        <f aca="false">TRUNC(IF(A1359&lt;$A$427,$D$427*$R$10+$P$10,IF(A1359&gt;$A$782,$D$782*$R$10+$P$10,D1359*$R$10+$P$10)),2)</f>
        <v>117.29</v>
      </c>
      <c r="J1359" s="174" t="n">
        <f aca="false">TRUNC(IF(A1359&lt;$A$427,($D$427*$R$11)+$P$11,IF(A1359&gt;$A$782,$D$782*$R$11+$P$11,D1359*$R$11+$P$11)),2)</f>
        <v>299.57</v>
      </c>
      <c r="K1359" s="176" t="n">
        <f aca="false">TRUNC(IF(A1359&lt;$A$427,$D$427*$R$12+$P$12,IF(A1359&gt;$A$782,$D$782*$R$12+$P$12,D1359*$R$12+$P$12)),2)</f>
        <v>217.82</v>
      </c>
      <c r="L1359" s="179" t="n">
        <v>1449</v>
      </c>
      <c r="M1359" s="180" t="n">
        <f aca="false">A1359</f>
        <v>1142</v>
      </c>
      <c r="N1359" s="181" t="n">
        <v>1449</v>
      </c>
      <c r="O1359" s="182" t="n">
        <f aca="false">A1359</f>
        <v>1142</v>
      </c>
      <c r="U1359" s="171"/>
    </row>
    <row r="1360" customFormat="false" ht="10.5" hidden="false" customHeight="false" outlineLevel="0" collapsed="false">
      <c r="A1360" s="156" t="n">
        <v>1143</v>
      </c>
      <c r="B1360" s="157" t="n">
        <v>1450</v>
      </c>
      <c r="C1360" s="158" t="n">
        <f aca="false">ROUND($P$1*A1360,2)</f>
        <v>67520.9</v>
      </c>
      <c r="D1360" s="159" t="n">
        <f aca="false">TRUNC(C1360/12,2)</f>
        <v>5626.74</v>
      </c>
      <c r="E1360" s="160" t="n">
        <f aca="false">TRUNC(D1360*$P$3,2)</f>
        <v>624.56</v>
      </c>
      <c r="F1360" s="161" t="n">
        <f aca="false">TRUNC(IF(A1360&lt;=$A$270,$D$270*$P$5,D1360*$P$5),2)</f>
        <v>168.8</v>
      </c>
      <c r="G1360" s="162" t="n">
        <f aca="false">TRUNC(IF(A1360&lt;=$A$270,$D$270*$P$6,D1360*$P$6),2)</f>
        <v>56.26</v>
      </c>
      <c r="H1360" s="161" t="n">
        <f aca="false">TRUNC($P$9,2)</f>
        <v>2.29</v>
      </c>
      <c r="I1360" s="161" t="n">
        <f aca="false">TRUNC(IF(A1360&lt;$A$427,$D$427*$R$10+$P$10,IF(A1360&gt;$A$782,$D$782*$R$10+$P$10,D1360*$R$10+$P$10)),2)</f>
        <v>117.29</v>
      </c>
      <c r="J1360" s="158" t="n">
        <f aca="false">TRUNC(IF(A1360&lt;$A$427,($D$427*$R$11)+$P$11,IF(A1360&gt;$A$782,$D$782*$R$11+$P$11,D1360*$R$11+$P$11)),2)</f>
        <v>299.57</v>
      </c>
      <c r="K1360" s="160" t="n">
        <f aca="false">TRUNC(IF(A1360&lt;$A$427,$D$427*$R$12+$P$12,IF(A1360&gt;$A$782,$D$782*$R$12+$P$12,D1360*$R$12+$P$12)),2)</f>
        <v>217.82</v>
      </c>
      <c r="L1360" s="163" t="n">
        <v>1450</v>
      </c>
      <c r="M1360" s="164" t="n">
        <f aca="false">A1360</f>
        <v>1143</v>
      </c>
      <c r="N1360" s="165" t="n">
        <v>1450</v>
      </c>
      <c r="O1360" s="166" t="n">
        <f aca="false">A1360</f>
        <v>1143</v>
      </c>
      <c r="U1360" s="171"/>
    </row>
    <row r="1361" customFormat="false" ht="10.5" hidden="false" customHeight="false" outlineLevel="0" collapsed="false">
      <c r="A1361" s="172" t="n">
        <v>1143</v>
      </c>
      <c r="B1361" s="173" t="n">
        <v>1451</v>
      </c>
      <c r="C1361" s="174" t="n">
        <f aca="false">ROUND($P$1*A1361,2)</f>
        <v>67520.9</v>
      </c>
      <c r="D1361" s="175" t="n">
        <f aca="false">TRUNC(C1361/12,2)</f>
        <v>5626.74</v>
      </c>
      <c r="E1361" s="176" t="n">
        <f aca="false">TRUNC(D1361*$P$3,2)</f>
        <v>624.56</v>
      </c>
      <c r="F1361" s="177" t="n">
        <f aca="false">TRUNC(IF(A1361&lt;=$A$270,$D$270*$P$5,D1361*$P$5),2)</f>
        <v>168.8</v>
      </c>
      <c r="G1361" s="178" t="n">
        <f aca="false">TRUNC(IF(A1361&lt;=$A$270,$D$270*$P$6,D1361*$P$6),2)</f>
        <v>56.26</v>
      </c>
      <c r="H1361" s="177" t="n">
        <f aca="false">TRUNC($P$9,2)</f>
        <v>2.29</v>
      </c>
      <c r="I1361" s="177" t="n">
        <f aca="false">TRUNC(IF(A1361&lt;$A$427,$D$427*$R$10+$P$10,IF(A1361&gt;$A$782,$D$782*$R$10+$P$10,D1361*$R$10+$P$10)),2)</f>
        <v>117.29</v>
      </c>
      <c r="J1361" s="174" t="n">
        <f aca="false">TRUNC(IF(A1361&lt;$A$427,($D$427*$R$11)+$P$11,IF(A1361&gt;$A$782,$D$782*$R$11+$P$11,D1361*$R$11+$P$11)),2)</f>
        <v>299.57</v>
      </c>
      <c r="K1361" s="176" t="n">
        <f aca="false">TRUNC(IF(A1361&lt;$A$427,$D$427*$R$12+$P$12,IF(A1361&gt;$A$782,$D$782*$R$12+$P$12,D1361*$R$12+$P$12)),2)</f>
        <v>217.82</v>
      </c>
      <c r="L1361" s="179" t="n">
        <v>1451</v>
      </c>
      <c r="M1361" s="180" t="n">
        <f aca="false">A1361</f>
        <v>1143</v>
      </c>
      <c r="N1361" s="181" t="n">
        <v>1451</v>
      </c>
      <c r="O1361" s="182" t="n">
        <f aca="false">A1361</f>
        <v>1143</v>
      </c>
      <c r="U1361" s="171"/>
    </row>
    <row r="1362" customFormat="false" ht="10.5" hidden="false" customHeight="false" outlineLevel="0" collapsed="false">
      <c r="A1362" s="156" t="n">
        <v>1144</v>
      </c>
      <c r="B1362" s="157" t="n">
        <v>1452</v>
      </c>
      <c r="C1362" s="158" t="n">
        <f aca="false">ROUND($P$1*A1362,2)</f>
        <v>67579.97</v>
      </c>
      <c r="D1362" s="159" t="n">
        <f aca="false">TRUNC(C1362/12,2)</f>
        <v>5631.66</v>
      </c>
      <c r="E1362" s="160" t="n">
        <f aca="false">TRUNC(D1362*$P$3,2)</f>
        <v>625.11</v>
      </c>
      <c r="F1362" s="161" t="n">
        <f aca="false">TRUNC(IF(A1362&lt;=$A$270,$D$270*$P$5,D1362*$P$5),2)</f>
        <v>168.94</v>
      </c>
      <c r="G1362" s="162" t="n">
        <f aca="false">TRUNC(IF(A1362&lt;=$A$270,$D$270*$P$6,D1362*$P$6),2)</f>
        <v>56.31</v>
      </c>
      <c r="H1362" s="161" t="n">
        <f aca="false">TRUNC($P$9,2)</f>
        <v>2.29</v>
      </c>
      <c r="I1362" s="161" t="n">
        <f aca="false">TRUNC(IF(A1362&lt;$A$427,$D$427*$R$10+$P$10,IF(A1362&gt;$A$782,$D$782*$R$10+$P$10,D1362*$R$10+$P$10)),2)</f>
        <v>117.29</v>
      </c>
      <c r="J1362" s="158" t="n">
        <f aca="false">TRUNC(IF(A1362&lt;$A$427,($D$427*$R$11)+$P$11,IF(A1362&gt;$A$782,$D$782*$R$11+$P$11,D1362*$R$11+$P$11)),2)</f>
        <v>299.57</v>
      </c>
      <c r="K1362" s="160" t="n">
        <f aca="false">TRUNC(IF(A1362&lt;$A$427,$D$427*$R$12+$P$12,IF(A1362&gt;$A$782,$D$782*$R$12+$P$12,D1362*$R$12+$P$12)),2)</f>
        <v>217.82</v>
      </c>
      <c r="L1362" s="163" t="n">
        <v>1452</v>
      </c>
      <c r="M1362" s="164" t="n">
        <f aca="false">A1362</f>
        <v>1144</v>
      </c>
      <c r="N1362" s="165" t="n">
        <v>1452</v>
      </c>
      <c r="O1362" s="166" t="n">
        <f aca="false">A1362</f>
        <v>1144</v>
      </c>
      <c r="U1362" s="171"/>
    </row>
    <row r="1363" customFormat="false" ht="10.5" hidden="false" customHeight="false" outlineLevel="0" collapsed="false">
      <c r="A1363" s="172" t="n">
        <v>1145</v>
      </c>
      <c r="B1363" s="173" t="n">
        <v>1453</v>
      </c>
      <c r="C1363" s="174" t="n">
        <f aca="false">ROUND($P$1*A1363,2)</f>
        <v>67639.04</v>
      </c>
      <c r="D1363" s="175" t="n">
        <f aca="false">TRUNC(C1363/12,2)</f>
        <v>5636.58</v>
      </c>
      <c r="E1363" s="176" t="n">
        <f aca="false">TRUNC(D1363*$P$3,2)</f>
        <v>625.66</v>
      </c>
      <c r="F1363" s="177" t="n">
        <f aca="false">TRUNC(IF(A1363&lt;=$A$270,$D$270*$P$5,D1363*$P$5),2)</f>
        <v>169.09</v>
      </c>
      <c r="G1363" s="178" t="n">
        <f aca="false">TRUNC(IF(A1363&lt;=$A$270,$D$270*$P$6,D1363*$P$6),2)</f>
        <v>56.36</v>
      </c>
      <c r="H1363" s="177" t="n">
        <f aca="false">TRUNC($P$9,2)</f>
        <v>2.29</v>
      </c>
      <c r="I1363" s="177" t="n">
        <f aca="false">TRUNC(IF(A1363&lt;$A$427,$D$427*$R$10+$P$10,IF(A1363&gt;$A$782,$D$782*$R$10+$P$10,D1363*$R$10+$P$10)),2)</f>
        <v>117.29</v>
      </c>
      <c r="J1363" s="174" t="n">
        <f aca="false">TRUNC(IF(A1363&lt;$A$427,($D$427*$R$11)+$P$11,IF(A1363&gt;$A$782,$D$782*$R$11+$P$11,D1363*$R$11+$P$11)),2)</f>
        <v>299.57</v>
      </c>
      <c r="K1363" s="176" t="n">
        <f aca="false">TRUNC(IF(A1363&lt;$A$427,$D$427*$R$12+$P$12,IF(A1363&gt;$A$782,$D$782*$R$12+$P$12,D1363*$R$12+$P$12)),2)</f>
        <v>217.82</v>
      </c>
      <c r="L1363" s="179" t="n">
        <v>1453</v>
      </c>
      <c r="M1363" s="180" t="n">
        <f aca="false">A1363</f>
        <v>1145</v>
      </c>
      <c r="N1363" s="181" t="n">
        <v>1453</v>
      </c>
      <c r="O1363" s="182" t="n">
        <f aca="false">A1363</f>
        <v>1145</v>
      </c>
      <c r="U1363" s="171"/>
    </row>
    <row r="1364" customFormat="false" ht="10.5" hidden="false" customHeight="false" outlineLevel="0" collapsed="false">
      <c r="A1364" s="156" t="n">
        <v>1145</v>
      </c>
      <c r="B1364" s="157" t="n">
        <v>1454</v>
      </c>
      <c r="C1364" s="158" t="n">
        <f aca="false">ROUND($P$1*A1364,2)</f>
        <v>67639.04</v>
      </c>
      <c r="D1364" s="159" t="n">
        <f aca="false">TRUNC(C1364/12,2)</f>
        <v>5636.58</v>
      </c>
      <c r="E1364" s="160" t="n">
        <f aca="false">TRUNC(D1364*$P$3,2)</f>
        <v>625.66</v>
      </c>
      <c r="F1364" s="161" t="n">
        <f aca="false">TRUNC(IF(A1364&lt;=$A$270,$D$270*$P$5,D1364*$P$5),2)</f>
        <v>169.09</v>
      </c>
      <c r="G1364" s="162" t="n">
        <f aca="false">TRUNC(IF(A1364&lt;=$A$270,$D$270*$P$6,D1364*$P$6),2)</f>
        <v>56.36</v>
      </c>
      <c r="H1364" s="161" t="n">
        <f aca="false">TRUNC($P$9,2)</f>
        <v>2.29</v>
      </c>
      <c r="I1364" s="161" t="n">
        <f aca="false">TRUNC(IF(A1364&lt;$A$427,$D$427*$R$10+$P$10,IF(A1364&gt;$A$782,$D$782*$R$10+$P$10,D1364*$R$10+$P$10)),2)</f>
        <v>117.29</v>
      </c>
      <c r="J1364" s="158" t="n">
        <f aca="false">TRUNC(IF(A1364&lt;$A$427,($D$427*$R$11)+$P$11,IF(A1364&gt;$A$782,$D$782*$R$11+$P$11,D1364*$R$11+$P$11)),2)</f>
        <v>299.57</v>
      </c>
      <c r="K1364" s="160" t="n">
        <f aca="false">TRUNC(IF(A1364&lt;$A$427,$D$427*$R$12+$P$12,IF(A1364&gt;$A$782,$D$782*$R$12+$P$12,D1364*$R$12+$P$12)),2)</f>
        <v>217.82</v>
      </c>
      <c r="L1364" s="163" t="n">
        <v>1454</v>
      </c>
      <c r="M1364" s="164" t="n">
        <f aca="false">A1364</f>
        <v>1145</v>
      </c>
      <c r="N1364" s="165" t="n">
        <v>1454</v>
      </c>
      <c r="O1364" s="166" t="n">
        <f aca="false">A1364</f>
        <v>1145</v>
      </c>
      <c r="U1364" s="171"/>
    </row>
    <row r="1365" customFormat="false" ht="10.5" hidden="false" customHeight="false" outlineLevel="0" collapsed="false">
      <c r="A1365" s="172" t="n">
        <v>1146</v>
      </c>
      <c r="B1365" s="173" t="n">
        <v>1455</v>
      </c>
      <c r="C1365" s="174" t="n">
        <f aca="false">ROUND($P$1*A1365,2)</f>
        <v>67698.12</v>
      </c>
      <c r="D1365" s="175" t="n">
        <f aca="false">TRUNC(C1365/12,2)</f>
        <v>5641.51</v>
      </c>
      <c r="E1365" s="176" t="n">
        <f aca="false">TRUNC(D1365*$P$3,2)</f>
        <v>626.2</v>
      </c>
      <c r="F1365" s="177" t="n">
        <f aca="false">TRUNC(IF(A1365&lt;=$A$270,$D$270*$P$5,D1365*$P$5),2)</f>
        <v>169.24</v>
      </c>
      <c r="G1365" s="178" t="n">
        <f aca="false">TRUNC(IF(A1365&lt;=$A$270,$D$270*$P$6,D1365*$P$6),2)</f>
        <v>56.41</v>
      </c>
      <c r="H1365" s="177" t="n">
        <f aca="false">TRUNC($P$9,2)</f>
        <v>2.29</v>
      </c>
      <c r="I1365" s="177" t="n">
        <f aca="false">TRUNC(IF(A1365&lt;$A$427,$D$427*$R$10+$P$10,IF(A1365&gt;$A$782,$D$782*$R$10+$P$10,D1365*$R$10+$P$10)),2)</f>
        <v>117.29</v>
      </c>
      <c r="J1365" s="174" t="n">
        <f aca="false">TRUNC(IF(A1365&lt;$A$427,($D$427*$R$11)+$P$11,IF(A1365&gt;$A$782,$D$782*$R$11+$P$11,D1365*$R$11+$P$11)),2)</f>
        <v>299.57</v>
      </c>
      <c r="K1365" s="176" t="n">
        <f aca="false">TRUNC(IF(A1365&lt;$A$427,$D$427*$R$12+$P$12,IF(A1365&gt;$A$782,$D$782*$R$12+$P$12,D1365*$R$12+$P$12)),2)</f>
        <v>217.82</v>
      </c>
      <c r="L1365" s="179" t="n">
        <v>1455</v>
      </c>
      <c r="M1365" s="180" t="n">
        <f aca="false">A1365</f>
        <v>1146</v>
      </c>
      <c r="N1365" s="181" t="n">
        <v>1455</v>
      </c>
      <c r="O1365" s="182" t="n">
        <f aca="false">A1365</f>
        <v>1146</v>
      </c>
      <c r="U1365" s="171"/>
    </row>
    <row r="1366" customFormat="false" ht="10.5" hidden="false" customHeight="false" outlineLevel="0" collapsed="false">
      <c r="A1366" s="156" t="n">
        <v>1146</v>
      </c>
      <c r="B1366" s="157" t="n">
        <v>1456</v>
      </c>
      <c r="C1366" s="158" t="n">
        <f aca="false">ROUND($P$1*A1366,2)</f>
        <v>67698.12</v>
      </c>
      <c r="D1366" s="159" t="n">
        <f aca="false">TRUNC(C1366/12,2)</f>
        <v>5641.51</v>
      </c>
      <c r="E1366" s="160" t="n">
        <f aca="false">TRUNC(D1366*$P$3,2)</f>
        <v>626.2</v>
      </c>
      <c r="F1366" s="161" t="n">
        <f aca="false">TRUNC(IF(A1366&lt;=$A$270,$D$270*$P$5,D1366*$P$5),2)</f>
        <v>169.24</v>
      </c>
      <c r="G1366" s="162" t="n">
        <f aca="false">TRUNC(IF(A1366&lt;=$A$270,$D$270*$P$6,D1366*$P$6),2)</f>
        <v>56.41</v>
      </c>
      <c r="H1366" s="161" t="n">
        <f aca="false">TRUNC($P$9,2)</f>
        <v>2.29</v>
      </c>
      <c r="I1366" s="161" t="n">
        <f aca="false">TRUNC(IF(A1366&lt;$A$427,$D$427*$R$10+$P$10,IF(A1366&gt;$A$782,$D$782*$R$10+$P$10,D1366*$R$10+$P$10)),2)</f>
        <v>117.29</v>
      </c>
      <c r="J1366" s="158" t="n">
        <f aca="false">TRUNC(IF(A1366&lt;$A$427,($D$427*$R$11)+$P$11,IF(A1366&gt;$A$782,$D$782*$R$11+$P$11,D1366*$R$11+$P$11)),2)</f>
        <v>299.57</v>
      </c>
      <c r="K1366" s="160" t="n">
        <f aca="false">TRUNC(IF(A1366&lt;$A$427,$D$427*$R$12+$P$12,IF(A1366&gt;$A$782,$D$782*$R$12+$P$12,D1366*$R$12+$P$12)),2)</f>
        <v>217.82</v>
      </c>
      <c r="L1366" s="163" t="n">
        <v>1456</v>
      </c>
      <c r="M1366" s="164" t="n">
        <f aca="false">A1366</f>
        <v>1146</v>
      </c>
      <c r="N1366" s="165" t="n">
        <v>1456</v>
      </c>
      <c r="O1366" s="166" t="n">
        <f aca="false">A1366</f>
        <v>1146</v>
      </c>
      <c r="U1366" s="171"/>
    </row>
    <row r="1367" customFormat="false" ht="10.5" hidden="false" customHeight="false" outlineLevel="0" collapsed="false">
      <c r="A1367" s="172" t="n">
        <v>1147</v>
      </c>
      <c r="B1367" s="173" t="n">
        <v>1457</v>
      </c>
      <c r="C1367" s="174" t="n">
        <f aca="false">ROUND($P$1*A1367,2)</f>
        <v>67757.19</v>
      </c>
      <c r="D1367" s="175" t="n">
        <f aca="false">TRUNC(C1367/12,2)</f>
        <v>5646.43</v>
      </c>
      <c r="E1367" s="176" t="n">
        <f aca="false">TRUNC(D1367*$P$3,2)</f>
        <v>626.75</v>
      </c>
      <c r="F1367" s="177" t="n">
        <f aca="false">TRUNC(IF(A1367&lt;=$A$270,$D$270*$P$5,D1367*$P$5),2)</f>
        <v>169.39</v>
      </c>
      <c r="G1367" s="178" t="n">
        <f aca="false">TRUNC(IF(A1367&lt;=$A$270,$D$270*$P$6,D1367*$P$6),2)</f>
        <v>56.46</v>
      </c>
      <c r="H1367" s="177" t="n">
        <f aca="false">TRUNC($P$9,2)</f>
        <v>2.29</v>
      </c>
      <c r="I1367" s="177" t="n">
        <f aca="false">TRUNC(IF(A1367&lt;$A$427,$D$427*$R$10+$P$10,IF(A1367&gt;$A$782,$D$782*$R$10+$P$10,D1367*$R$10+$P$10)),2)</f>
        <v>117.29</v>
      </c>
      <c r="J1367" s="174" t="n">
        <f aca="false">TRUNC(IF(A1367&lt;$A$427,($D$427*$R$11)+$P$11,IF(A1367&gt;$A$782,$D$782*$R$11+$P$11,D1367*$R$11+$P$11)),2)</f>
        <v>299.57</v>
      </c>
      <c r="K1367" s="176" t="n">
        <f aca="false">TRUNC(IF(A1367&lt;$A$427,$D$427*$R$12+$P$12,IF(A1367&gt;$A$782,$D$782*$R$12+$P$12,D1367*$R$12+$P$12)),2)</f>
        <v>217.82</v>
      </c>
      <c r="L1367" s="179" t="n">
        <v>1457</v>
      </c>
      <c r="M1367" s="180" t="n">
        <f aca="false">A1367</f>
        <v>1147</v>
      </c>
      <c r="N1367" s="181" t="n">
        <v>1457</v>
      </c>
      <c r="O1367" s="182" t="n">
        <f aca="false">A1367</f>
        <v>1147</v>
      </c>
      <c r="U1367" s="171"/>
    </row>
    <row r="1368" customFormat="false" ht="10.5" hidden="false" customHeight="false" outlineLevel="0" collapsed="false">
      <c r="A1368" s="156" t="n">
        <v>1148</v>
      </c>
      <c r="B1368" s="157" t="n">
        <v>1458</v>
      </c>
      <c r="C1368" s="158" t="n">
        <f aca="false">ROUND($P$1*A1368,2)</f>
        <v>67816.26</v>
      </c>
      <c r="D1368" s="159" t="n">
        <f aca="false">TRUNC(C1368/12,2)</f>
        <v>5651.35</v>
      </c>
      <c r="E1368" s="160" t="n">
        <f aca="false">TRUNC(D1368*$P$3,2)</f>
        <v>627.29</v>
      </c>
      <c r="F1368" s="161" t="n">
        <f aca="false">TRUNC(IF(A1368&lt;=$A$270,$D$270*$P$5,D1368*$P$5),2)</f>
        <v>169.54</v>
      </c>
      <c r="G1368" s="162" t="n">
        <f aca="false">TRUNC(IF(A1368&lt;=$A$270,$D$270*$P$6,D1368*$P$6),2)</f>
        <v>56.51</v>
      </c>
      <c r="H1368" s="161" t="n">
        <f aca="false">TRUNC($P$9,2)</f>
        <v>2.29</v>
      </c>
      <c r="I1368" s="161" t="n">
        <f aca="false">TRUNC(IF(A1368&lt;$A$427,$D$427*$R$10+$P$10,IF(A1368&gt;$A$782,$D$782*$R$10+$P$10,D1368*$R$10+$P$10)),2)</f>
        <v>117.29</v>
      </c>
      <c r="J1368" s="158" t="n">
        <f aca="false">TRUNC(IF(A1368&lt;$A$427,($D$427*$R$11)+$P$11,IF(A1368&gt;$A$782,$D$782*$R$11+$P$11,D1368*$R$11+$P$11)),2)</f>
        <v>299.57</v>
      </c>
      <c r="K1368" s="160" t="n">
        <f aca="false">TRUNC(IF(A1368&lt;$A$427,$D$427*$R$12+$P$12,IF(A1368&gt;$A$782,$D$782*$R$12+$P$12,D1368*$R$12+$P$12)),2)</f>
        <v>217.82</v>
      </c>
      <c r="L1368" s="163" t="n">
        <v>1458</v>
      </c>
      <c r="M1368" s="164" t="n">
        <f aca="false">A1368</f>
        <v>1148</v>
      </c>
      <c r="N1368" s="165" t="n">
        <v>1458</v>
      </c>
      <c r="O1368" s="166" t="n">
        <f aca="false">A1368</f>
        <v>1148</v>
      </c>
      <c r="U1368" s="171"/>
    </row>
    <row r="1369" customFormat="false" ht="10.5" hidden="false" customHeight="false" outlineLevel="0" collapsed="false">
      <c r="A1369" s="172" t="n">
        <v>1149</v>
      </c>
      <c r="B1369" s="173" t="n">
        <v>1459</v>
      </c>
      <c r="C1369" s="174" t="n">
        <f aca="false">ROUND($P$1*A1369,2)</f>
        <v>67875.34</v>
      </c>
      <c r="D1369" s="175" t="n">
        <f aca="false">TRUNC(C1369/12,2)</f>
        <v>5656.27</v>
      </c>
      <c r="E1369" s="176" t="n">
        <f aca="false">TRUNC(D1369*$P$3,2)</f>
        <v>627.84</v>
      </c>
      <c r="F1369" s="177" t="n">
        <f aca="false">TRUNC(IF(A1369&lt;=$A$270,$D$270*$P$5,D1369*$P$5),2)</f>
        <v>169.68</v>
      </c>
      <c r="G1369" s="178" t="n">
        <f aca="false">TRUNC(IF(A1369&lt;=$A$270,$D$270*$P$6,D1369*$P$6),2)</f>
        <v>56.56</v>
      </c>
      <c r="H1369" s="177" t="n">
        <f aca="false">TRUNC($P$9,2)</f>
        <v>2.29</v>
      </c>
      <c r="I1369" s="177" t="n">
        <f aca="false">TRUNC(IF(A1369&lt;$A$427,$D$427*$R$10+$P$10,IF(A1369&gt;$A$782,$D$782*$R$10+$P$10,D1369*$R$10+$P$10)),2)</f>
        <v>117.29</v>
      </c>
      <c r="J1369" s="174" t="n">
        <f aca="false">TRUNC(IF(A1369&lt;$A$427,($D$427*$R$11)+$P$11,IF(A1369&gt;$A$782,$D$782*$R$11+$P$11,D1369*$R$11+$P$11)),2)</f>
        <v>299.57</v>
      </c>
      <c r="K1369" s="176" t="n">
        <f aca="false">TRUNC(IF(A1369&lt;$A$427,$D$427*$R$12+$P$12,IF(A1369&gt;$A$782,$D$782*$R$12+$P$12,D1369*$R$12+$P$12)),2)</f>
        <v>217.82</v>
      </c>
      <c r="L1369" s="179" t="n">
        <v>1459</v>
      </c>
      <c r="M1369" s="180" t="n">
        <f aca="false">A1369</f>
        <v>1149</v>
      </c>
      <c r="N1369" s="181" t="n">
        <v>1459</v>
      </c>
      <c r="O1369" s="182" t="n">
        <f aca="false">A1369</f>
        <v>1149</v>
      </c>
      <c r="U1369" s="171"/>
    </row>
    <row r="1370" customFormat="false" ht="10.5" hidden="false" customHeight="false" outlineLevel="0" collapsed="false">
      <c r="A1370" s="156" t="n">
        <v>1150</v>
      </c>
      <c r="B1370" s="157" t="n">
        <v>1460</v>
      </c>
      <c r="C1370" s="158" t="n">
        <f aca="false">ROUND($P$1*A1370,2)</f>
        <v>67934.41</v>
      </c>
      <c r="D1370" s="159" t="n">
        <f aca="false">TRUNC(C1370/12,2)</f>
        <v>5661.2</v>
      </c>
      <c r="E1370" s="160" t="n">
        <f aca="false">TRUNC(D1370*$P$3,2)</f>
        <v>628.39</v>
      </c>
      <c r="F1370" s="161" t="n">
        <f aca="false">TRUNC(IF(A1370&lt;=$A$270,$D$270*$P$5,D1370*$P$5),2)</f>
        <v>169.83</v>
      </c>
      <c r="G1370" s="162" t="n">
        <f aca="false">TRUNC(IF(A1370&lt;=$A$270,$D$270*$P$6,D1370*$P$6),2)</f>
        <v>56.61</v>
      </c>
      <c r="H1370" s="161" t="n">
        <f aca="false">TRUNC($P$9,2)</f>
        <v>2.29</v>
      </c>
      <c r="I1370" s="161" t="n">
        <f aca="false">TRUNC(IF(A1370&lt;$A$427,$D$427*$R$10+$P$10,IF(A1370&gt;$A$782,$D$782*$R$10+$P$10,D1370*$R$10+$P$10)),2)</f>
        <v>117.29</v>
      </c>
      <c r="J1370" s="158" t="n">
        <f aca="false">TRUNC(IF(A1370&lt;$A$427,($D$427*$R$11)+$P$11,IF(A1370&gt;$A$782,$D$782*$R$11+$P$11,D1370*$R$11+$P$11)),2)</f>
        <v>299.57</v>
      </c>
      <c r="K1370" s="160" t="n">
        <f aca="false">TRUNC(IF(A1370&lt;$A$427,$D$427*$R$12+$P$12,IF(A1370&gt;$A$782,$D$782*$R$12+$P$12,D1370*$R$12+$P$12)),2)</f>
        <v>217.82</v>
      </c>
      <c r="L1370" s="163" t="n">
        <v>1460</v>
      </c>
      <c r="M1370" s="164" t="n">
        <f aca="false">A1370</f>
        <v>1150</v>
      </c>
      <c r="N1370" s="165" t="n">
        <v>1460</v>
      </c>
      <c r="O1370" s="166" t="n">
        <f aca="false">A1370</f>
        <v>1150</v>
      </c>
      <c r="U1370" s="171"/>
    </row>
    <row r="1371" customFormat="false" ht="10.5" hidden="false" customHeight="false" outlineLevel="0" collapsed="false">
      <c r="A1371" s="172" t="n">
        <v>1150</v>
      </c>
      <c r="B1371" s="173" t="n">
        <v>1461</v>
      </c>
      <c r="C1371" s="174" t="n">
        <f aca="false">ROUND($P$1*A1371,2)</f>
        <v>67934.41</v>
      </c>
      <c r="D1371" s="175" t="n">
        <f aca="false">TRUNC(C1371/12,2)</f>
        <v>5661.2</v>
      </c>
      <c r="E1371" s="176" t="n">
        <f aca="false">TRUNC(D1371*$P$3,2)</f>
        <v>628.39</v>
      </c>
      <c r="F1371" s="177" t="n">
        <f aca="false">TRUNC(IF(A1371&lt;=$A$270,$D$270*$P$5,D1371*$P$5),2)</f>
        <v>169.83</v>
      </c>
      <c r="G1371" s="178" t="n">
        <f aca="false">TRUNC(IF(A1371&lt;=$A$270,$D$270*$P$6,D1371*$P$6),2)</f>
        <v>56.61</v>
      </c>
      <c r="H1371" s="177" t="n">
        <f aca="false">TRUNC($P$9,2)</f>
        <v>2.29</v>
      </c>
      <c r="I1371" s="177" t="n">
        <f aca="false">TRUNC(IF(A1371&lt;$A$427,$D$427*$R$10+$P$10,IF(A1371&gt;$A$782,$D$782*$R$10+$P$10,D1371*$R$10+$P$10)),2)</f>
        <v>117.29</v>
      </c>
      <c r="J1371" s="174" t="n">
        <f aca="false">TRUNC(IF(A1371&lt;$A$427,($D$427*$R$11)+$P$11,IF(A1371&gt;$A$782,$D$782*$R$11+$P$11,D1371*$R$11+$P$11)),2)</f>
        <v>299.57</v>
      </c>
      <c r="K1371" s="176" t="n">
        <f aca="false">TRUNC(IF(A1371&lt;$A$427,$D$427*$R$12+$P$12,IF(A1371&gt;$A$782,$D$782*$R$12+$P$12,D1371*$R$12+$P$12)),2)</f>
        <v>217.82</v>
      </c>
      <c r="L1371" s="179" t="n">
        <v>1461</v>
      </c>
      <c r="M1371" s="180" t="n">
        <f aca="false">A1371</f>
        <v>1150</v>
      </c>
      <c r="N1371" s="181" t="n">
        <v>1461</v>
      </c>
      <c r="O1371" s="182" t="n">
        <f aca="false">A1371</f>
        <v>1150</v>
      </c>
      <c r="U1371" s="171"/>
    </row>
    <row r="1372" customFormat="false" ht="10.5" hidden="false" customHeight="false" outlineLevel="0" collapsed="false">
      <c r="A1372" s="156" t="n">
        <v>1151</v>
      </c>
      <c r="B1372" s="157" t="n">
        <v>1462</v>
      </c>
      <c r="C1372" s="158" t="n">
        <f aca="false">ROUND($P$1*A1372,2)</f>
        <v>67993.48</v>
      </c>
      <c r="D1372" s="159" t="n">
        <f aca="false">TRUNC(C1372/12,2)</f>
        <v>5666.12</v>
      </c>
      <c r="E1372" s="160" t="n">
        <f aca="false">TRUNC(D1372*$P$3,2)</f>
        <v>628.93</v>
      </c>
      <c r="F1372" s="161" t="n">
        <f aca="false">TRUNC(IF(A1372&lt;=$A$270,$D$270*$P$5,D1372*$P$5),2)</f>
        <v>169.98</v>
      </c>
      <c r="G1372" s="162" t="n">
        <f aca="false">TRUNC(IF(A1372&lt;=$A$270,$D$270*$P$6,D1372*$P$6),2)</f>
        <v>56.66</v>
      </c>
      <c r="H1372" s="161" t="n">
        <f aca="false">TRUNC($P$9,2)</f>
        <v>2.29</v>
      </c>
      <c r="I1372" s="161" t="n">
        <f aca="false">TRUNC(IF(A1372&lt;$A$427,$D$427*$R$10+$P$10,IF(A1372&gt;$A$782,$D$782*$R$10+$P$10,D1372*$R$10+$P$10)),2)</f>
        <v>117.29</v>
      </c>
      <c r="J1372" s="158" t="n">
        <f aca="false">TRUNC(IF(A1372&lt;$A$427,($D$427*$R$11)+$P$11,IF(A1372&gt;$A$782,$D$782*$R$11+$P$11,D1372*$R$11+$P$11)),2)</f>
        <v>299.57</v>
      </c>
      <c r="K1372" s="160" t="n">
        <f aca="false">TRUNC(IF(A1372&lt;$A$427,$D$427*$R$12+$P$12,IF(A1372&gt;$A$782,$D$782*$R$12+$P$12,D1372*$R$12+$P$12)),2)</f>
        <v>217.82</v>
      </c>
      <c r="L1372" s="163" t="n">
        <v>1462</v>
      </c>
      <c r="M1372" s="164" t="n">
        <f aca="false">A1372</f>
        <v>1151</v>
      </c>
      <c r="N1372" s="165" t="n">
        <v>1462</v>
      </c>
      <c r="O1372" s="166" t="n">
        <f aca="false">A1372</f>
        <v>1151</v>
      </c>
      <c r="U1372" s="171"/>
    </row>
    <row r="1373" customFormat="false" ht="10.5" hidden="false" customHeight="false" outlineLevel="0" collapsed="false">
      <c r="A1373" s="172" t="n">
        <v>1151</v>
      </c>
      <c r="B1373" s="173" t="n">
        <v>1463</v>
      </c>
      <c r="C1373" s="174" t="n">
        <f aca="false">ROUND($P$1*A1373,2)</f>
        <v>67993.48</v>
      </c>
      <c r="D1373" s="175" t="n">
        <f aca="false">TRUNC(C1373/12,2)</f>
        <v>5666.12</v>
      </c>
      <c r="E1373" s="176" t="n">
        <f aca="false">TRUNC(D1373*$P$3,2)</f>
        <v>628.93</v>
      </c>
      <c r="F1373" s="177" t="n">
        <f aca="false">TRUNC(IF(A1373&lt;=$A$270,$D$270*$P$5,D1373*$P$5),2)</f>
        <v>169.98</v>
      </c>
      <c r="G1373" s="178" t="n">
        <f aca="false">TRUNC(IF(A1373&lt;=$A$270,$D$270*$P$6,D1373*$P$6),2)</f>
        <v>56.66</v>
      </c>
      <c r="H1373" s="177" t="n">
        <f aca="false">TRUNC($P$9,2)</f>
        <v>2.29</v>
      </c>
      <c r="I1373" s="177" t="n">
        <f aca="false">TRUNC(IF(A1373&lt;$A$427,$D$427*$R$10+$P$10,IF(A1373&gt;$A$782,$D$782*$R$10+$P$10,D1373*$R$10+$P$10)),2)</f>
        <v>117.29</v>
      </c>
      <c r="J1373" s="174" t="n">
        <f aca="false">TRUNC(IF(A1373&lt;$A$427,($D$427*$R$11)+$P$11,IF(A1373&gt;$A$782,$D$782*$R$11+$P$11,D1373*$R$11+$P$11)),2)</f>
        <v>299.57</v>
      </c>
      <c r="K1373" s="176" t="n">
        <f aca="false">TRUNC(IF(A1373&lt;$A$427,$D$427*$R$12+$P$12,IF(A1373&gt;$A$782,$D$782*$R$12+$P$12,D1373*$R$12+$P$12)),2)</f>
        <v>217.82</v>
      </c>
      <c r="L1373" s="179" t="n">
        <v>1463</v>
      </c>
      <c r="M1373" s="180" t="n">
        <f aca="false">A1373</f>
        <v>1151</v>
      </c>
      <c r="N1373" s="181" t="n">
        <v>1463</v>
      </c>
      <c r="O1373" s="182" t="n">
        <f aca="false">A1373</f>
        <v>1151</v>
      </c>
      <c r="U1373" s="171"/>
    </row>
    <row r="1374" customFormat="false" ht="10.5" hidden="false" customHeight="false" outlineLevel="0" collapsed="false">
      <c r="A1374" s="156" t="n">
        <v>1152</v>
      </c>
      <c r="B1374" s="157" t="n">
        <v>1464</v>
      </c>
      <c r="C1374" s="158" t="n">
        <f aca="false">ROUND($P$1*A1374,2)</f>
        <v>68052.56</v>
      </c>
      <c r="D1374" s="159" t="n">
        <f aca="false">TRUNC(C1374/12,2)</f>
        <v>5671.04</v>
      </c>
      <c r="E1374" s="160" t="n">
        <f aca="false">TRUNC(D1374*$P$3,2)</f>
        <v>629.48</v>
      </c>
      <c r="F1374" s="161" t="n">
        <f aca="false">TRUNC(IF(A1374&lt;=$A$270,$D$270*$P$5,D1374*$P$5),2)</f>
        <v>170.13</v>
      </c>
      <c r="G1374" s="162" t="n">
        <f aca="false">TRUNC(IF(A1374&lt;=$A$270,$D$270*$P$6,D1374*$P$6),2)</f>
        <v>56.71</v>
      </c>
      <c r="H1374" s="161" t="n">
        <f aca="false">TRUNC($P$9,2)</f>
        <v>2.29</v>
      </c>
      <c r="I1374" s="161" t="n">
        <f aca="false">TRUNC(IF(A1374&lt;$A$427,$D$427*$R$10+$P$10,IF(A1374&gt;$A$782,$D$782*$R$10+$P$10,D1374*$R$10+$P$10)),2)</f>
        <v>117.29</v>
      </c>
      <c r="J1374" s="158" t="n">
        <f aca="false">TRUNC(IF(A1374&lt;$A$427,($D$427*$R$11)+$P$11,IF(A1374&gt;$A$782,$D$782*$R$11+$P$11,D1374*$R$11+$P$11)),2)</f>
        <v>299.57</v>
      </c>
      <c r="K1374" s="160" t="n">
        <f aca="false">TRUNC(IF(A1374&lt;$A$427,$D$427*$R$12+$P$12,IF(A1374&gt;$A$782,$D$782*$R$12+$P$12,D1374*$R$12+$P$12)),2)</f>
        <v>217.82</v>
      </c>
      <c r="L1374" s="163" t="n">
        <v>1464</v>
      </c>
      <c r="M1374" s="164" t="n">
        <f aca="false">A1374</f>
        <v>1152</v>
      </c>
      <c r="N1374" s="165" t="n">
        <v>1464</v>
      </c>
      <c r="O1374" s="166" t="n">
        <f aca="false">A1374</f>
        <v>1152</v>
      </c>
      <c r="U1374" s="171"/>
    </row>
    <row r="1375" customFormat="false" ht="10.5" hidden="false" customHeight="false" outlineLevel="0" collapsed="false">
      <c r="A1375" s="172" t="n">
        <v>1153</v>
      </c>
      <c r="B1375" s="173" t="n">
        <v>1465</v>
      </c>
      <c r="C1375" s="174" t="n">
        <f aca="false">ROUND($P$1*A1375,2)</f>
        <v>68111.63</v>
      </c>
      <c r="D1375" s="175" t="n">
        <f aca="false">TRUNC(C1375/12,2)</f>
        <v>5675.96</v>
      </c>
      <c r="E1375" s="176" t="n">
        <f aca="false">TRUNC(D1375*$P$3,2)</f>
        <v>630.03</v>
      </c>
      <c r="F1375" s="177" t="n">
        <f aca="false">TRUNC(IF(A1375&lt;=$A$270,$D$270*$P$5,D1375*$P$5),2)</f>
        <v>170.27</v>
      </c>
      <c r="G1375" s="178" t="n">
        <f aca="false">TRUNC(IF(A1375&lt;=$A$270,$D$270*$P$6,D1375*$P$6),2)</f>
        <v>56.75</v>
      </c>
      <c r="H1375" s="177" t="n">
        <f aca="false">TRUNC($P$9,2)</f>
        <v>2.29</v>
      </c>
      <c r="I1375" s="177" t="n">
        <f aca="false">TRUNC(IF(A1375&lt;$A$427,$D$427*$R$10+$P$10,IF(A1375&gt;$A$782,$D$782*$R$10+$P$10,D1375*$R$10+$P$10)),2)</f>
        <v>117.29</v>
      </c>
      <c r="J1375" s="174" t="n">
        <f aca="false">TRUNC(IF(A1375&lt;$A$427,($D$427*$R$11)+$P$11,IF(A1375&gt;$A$782,$D$782*$R$11+$P$11,D1375*$R$11+$P$11)),2)</f>
        <v>299.57</v>
      </c>
      <c r="K1375" s="176" t="n">
        <f aca="false">TRUNC(IF(A1375&lt;$A$427,$D$427*$R$12+$P$12,IF(A1375&gt;$A$782,$D$782*$R$12+$P$12,D1375*$R$12+$P$12)),2)</f>
        <v>217.82</v>
      </c>
      <c r="L1375" s="179" t="n">
        <v>1465</v>
      </c>
      <c r="M1375" s="164" t="n">
        <f aca="false">A1375</f>
        <v>1153</v>
      </c>
      <c r="N1375" s="181" t="n">
        <v>1465</v>
      </c>
      <c r="O1375" s="182" t="n">
        <f aca="false">A1375</f>
        <v>1153</v>
      </c>
      <c r="U1375" s="171"/>
    </row>
    <row r="1376" customFormat="false" ht="10.5" hidden="false" customHeight="false" outlineLevel="0" collapsed="false">
      <c r="A1376" s="156" t="n">
        <v>1154</v>
      </c>
      <c r="B1376" s="157" t="n">
        <v>1466</v>
      </c>
      <c r="C1376" s="158" t="n">
        <f aca="false">ROUND($P$1*A1376,2)</f>
        <v>68170.7</v>
      </c>
      <c r="D1376" s="159" t="n">
        <f aca="false">TRUNC(C1376/12,2)</f>
        <v>5680.89</v>
      </c>
      <c r="E1376" s="160" t="n">
        <f aca="false">TRUNC(D1376*$P$3,2)</f>
        <v>630.57</v>
      </c>
      <c r="F1376" s="161" t="n">
        <f aca="false">TRUNC(IF(A1376&lt;=$A$270,$D$270*$P$5,D1376*$P$5),2)</f>
        <v>170.42</v>
      </c>
      <c r="G1376" s="162" t="n">
        <f aca="false">TRUNC(IF(A1376&lt;=$A$270,$D$270*$P$6,D1376*$P$6),2)</f>
        <v>56.8</v>
      </c>
      <c r="H1376" s="161" t="n">
        <f aca="false">TRUNC($P$9,2)</f>
        <v>2.29</v>
      </c>
      <c r="I1376" s="161" t="n">
        <f aca="false">TRUNC(IF(A1376&lt;$A$427,$D$427*$R$10+$P$10,IF(A1376&gt;$A$782,$D$782*$R$10+$P$10,D1376*$R$10+$P$10)),2)</f>
        <v>117.29</v>
      </c>
      <c r="J1376" s="158" t="n">
        <f aca="false">TRUNC(IF(A1376&lt;$A$427,($D$427*$R$11)+$P$11,IF(A1376&gt;$A$782,$D$782*$R$11+$P$11,D1376*$R$11+$P$11)),2)</f>
        <v>299.57</v>
      </c>
      <c r="K1376" s="160" t="n">
        <f aca="false">TRUNC(IF(A1376&lt;$A$427,$D$427*$R$12+$P$12,IF(A1376&gt;$A$782,$D$782*$R$12+$P$12,D1376*$R$12+$P$12)),2)</f>
        <v>217.82</v>
      </c>
      <c r="L1376" s="163" t="n">
        <v>1466</v>
      </c>
      <c r="M1376" s="180" t="n">
        <f aca="false">A1376</f>
        <v>1154</v>
      </c>
      <c r="N1376" s="165" t="n">
        <v>1466</v>
      </c>
      <c r="O1376" s="166" t="n">
        <f aca="false">A1376</f>
        <v>1154</v>
      </c>
      <c r="U1376" s="171"/>
    </row>
    <row r="1377" customFormat="false" ht="10.5" hidden="false" customHeight="false" outlineLevel="0" collapsed="false">
      <c r="A1377" s="172" t="n">
        <v>1154</v>
      </c>
      <c r="B1377" s="173" t="n">
        <v>1467</v>
      </c>
      <c r="C1377" s="174" t="n">
        <f aca="false">ROUND($P$1*A1377,2)</f>
        <v>68170.7</v>
      </c>
      <c r="D1377" s="175" t="n">
        <f aca="false">TRUNC(C1377/12,2)</f>
        <v>5680.89</v>
      </c>
      <c r="E1377" s="176" t="n">
        <f aca="false">TRUNC(D1377*$P$3,2)</f>
        <v>630.57</v>
      </c>
      <c r="F1377" s="177" t="n">
        <f aca="false">TRUNC(IF(A1377&lt;=$A$270,$D$270*$P$5,D1377*$P$5),2)</f>
        <v>170.42</v>
      </c>
      <c r="G1377" s="178" t="n">
        <f aca="false">TRUNC(IF(A1377&lt;=$A$270,$D$270*$P$6,D1377*$P$6),2)</f>
        <v>56.8</v>
      </c>
      <c r="H1377" s="177" t="n">
        <f aca="false">TRUNC($P$9,2)</f>
        <v>2.29</v>
      </c>
      <c r="I1377" s="177" t="n">
        <f aca="false">TRUNC(IF(A1377&lt;$A$427,$D$427*$R$10+$P$10,IF(A1377&gt;$A$782,$D$782*$R$10+$P$10,D1377*$R$10+$P$10)),2)</f>
        <v>117.29</v>
      </c>
      <c r="J1377" s="174" t="n">
        <f aca="false">TRUNC(IF(A1377&lt;$A$427,($D$427*$R$11)+$P$11,IF(A1377&gt;$A$782,$D$782*$R$11+$P$11,D1377*$R$11+$P$11)),2)</f>
        <v>299.57</v>
      </c>
      <c r="K1377" s="176" t="n">
        <f aca="false">TRUNC(IF(A1377&lt;$A$427,$D$427*$R$12+$P$12,IF(A1377&gt;$A$782,$D$782*$R$12+$P$12,D1377*$R$12+$P$12)),2)</f>
        <v>217.82</v>
      </c>
      <c r="L1377" s="179" t="n">
        <v>1467</v>
      </c>
      <c r="M1377" s="164" t="n">
        <f aca="false">A1377</f>
        <v>1154</v>
      </c>
      <c r="N1377" s="181" t="n">
        <v>1467</v>
      </c>
      <c r="O1377" s="182" t="n">
        <f aca="false">A1377</f>
        <v>1154</v>
      </c>
      <c r="U1377" s="171"/>
    </row>
    <row r="1378" customFormat="false" ht="10.5" hidden="false" customHeight="false" outlineLevel="0" collapsed="false">
      <c r="A1378" s="156" t="n">
        <v>1155</v>
      </c>
      <c r="B1378" s="157" t="n">
        <v>1468</v>
      </c>
      <c r="C1378" s="158" t="n">
        <f aca="false">ROUND($P$1*A1378,2)</f>
        <v>68229.78</v>
      </c>
      <c r="D1378" s="159" t="n">
        <f aca="false">TRUNC(C1378/12,2)</f>
        <v>5685.81</v>
      </c>
      <c r="E1378" s="160" t="n">
        <f aca="false">TRUNC(D1378*$P$3,2)</f>
        <v>631.12</v>
      </c>
      <c r="F1378" s="161" t="n">
        <f aca="false">TRUNC(IF(A1378&lt;=$A$270,$D$270*$P$5,D1378*$P$5),2)</f>
        <v>170.57</v>
      </c>
      <c r="G1378" s="162" t="n">
        <f aca="false">TRUNC(IF(A1378&lt;=$A$270,$D$270*$P$6,D1378*$P$6),2)</f>
        <v>56.85</v>
      </c>
      <c r="H1378" s="161" t="n">
        <f aca="false">TRUNC($P$9,2)</f>
        <v>2.29</v>
      </c>
      <c r="I1378" s="161" t="n">
        <f aca="false">TRUNC(IF(A1378&lt;$A$427,$D$427*$R$10+$P$10,IF(A1378&gt;$A$782,$D$782*$R$10+$P$10,D1378*$R$10+$P$10)),2)</f>
        <v>117.29</v>
      </c>
      <c r="J1378" s="158" t="n">
        <f aca="false">TRUNC(IF(A1378&lt;$A$427,($D$427*$R$11)+$P$11,IF(A1378&gt;$A$782,$D$782*$R$11+$P$11,D1378*$R$11+$P$11)),2)</f>
        <v>299.57</v>
      </c>
      <c r="K1378" s="160" t="n">
        <f aca="false">TRUNC(IF(A1378&lt;$A$427,$D$427*$R$12+$P$12,IF(A1378&gt;$A$782,$D$782*$R$12+$P$12,D1378*$R$12+$P$12)),2)</f>
        <v>217.82</v>
      </c>
      <c r="L1378" s="163" t="n">
        <v>1468</v>
      </c>
      <c r="M1378" s="180" t="n">
        <f aca="false">A1378</f>
        <v>1155</v>
      </c>
      <c r="N1378" s="165" t="n">
        <v>1468</v>
      </c>
      <c r="O1378" s="166" t="n">
        <f aca="false">A1378</f>
        <v>1155</v>
      </c>
      <c r="U1378" s="171"/>
    </row>
    <row r="1379" customFormat="false" ht="10.5" hidden="false" customHeight="false" outlineLevel="0" collapsed="false">
      <c r="A1379" s="172" t="n">
        <v>1156</v>
      </c>
      <c r="B1379" s="173" t="n">
        <v>1469</v>
      </c>
      <c r="C1379" s="174" t="n">
        <f aca="false">ROUND($P$1*A1379,2)</f>
        <v>68288.85</v>
      </c>
      <c r="D1379" s="175" t="n">
        <f aca="false">TRUNC(C1379/12,2)</f>
        <v>5690.73</v>
      </c>
      <c r="E1379" s="176" t="n">
        <f aca="false">TRUNC(D1379*$P$3,2)</f>
        <v>631.67</v>
      </c>
      <c r="F1379" s="177" t="n">
        <f aca="false">TRUNC(IF(A1379&lt;=$A$270,$D$270*$P$5,D1379*$P$5),2)</f>
        <v>170.72</v>
      </c>
      <c r="G1379" s="178" t="n">
        <f aca="false">TRUNC(IF(A1379&lt;=$A$270,$D$270*$P$6,D1379*$P$6),2)</f>
        <v>56.9</v>
      </c>
      <c r="H1379" s="177" t="n">
        <f aca="false">TRUNC($P$9,2)</f>
        <v>2.29</v>
      </c>
      <c r="I1379" s="177" t="n">
        <f aca="false">TRUNC(IF(A1379&lt;$A$427,$D$427*$R$10+$P$10,IF(A1379&gt;$A$782,$D$782*$R$10+$P$10,D1379*$R$10+$P$10)),2)</f>
        <v>117.29</v>
      </c>
      <c r="J1379" s="174" t="n">
        <f aca="false">TRUNC(IF(A1379&lt;$A$427,($D$427*$R$11)+$P$11,IF(A1379&gt;$A$782,$D$782*$R$11+$P$11,D1379*$R$11+$P$11)),2)</f>
        <v>299.57</v>
      </c>
      <c r="K1379" s="176" t="n">
        <f aca="false">TRUNC(IF(A1379&lt;$A$427,$D$427*$R$12+$P$12,IF(A1379&gt;$A$782,$D$782*$R$12+$P$12,D1379*$R$12+$P$12)),2)</f>
        <v>217.82</v>
      </c>
      <c r="L1379" s="179" t="n">
        <v>1469</v>
      </c>
      <c r="M1379" s="164" t="n">
        <f aca="false">A1379</f>
        <v>1156</v>
      </c>
      <c r="N1379" s="181" t="n">
        <v>1469</v>
      </c>
      <c r="O1379" s="182" t="n">
        <f aca="false">A1379</f>
        <v>1156</v>
      </c>
      <c r="U1379" s="171"/>
    </row>
    <row r="1380" customFormat="false" ht="10.5" hidden="false" customHeight="false" outlineLevel="0" collapsed="false">
      <c r="A1380" s="156" t="n">
        <v>1156</v>
      </c>
      <c r="B1380" s="157" t="n">
        <v>1470</v>
      </c>
      <c r="C1380" s="158" t="n">
        <f aca="false">ROUND($P$1*A1380,2)</f>
        <v>68288.85</v>
      </c>
      <c r="D1380" s="159" t="n">
        <f aca="false">TRUNC(C1380/12,2)</f>
        <v>5690.73</v>
      </c>
      <c r="E1380" s="160" t="n">
        <f aca="false">TRUNC(D1380*$P$3,2)</f>
        <v>631.67</v>
      </c>
      <c r="F1380" s="161" t="n">
        <f aca="false">TRUNC(IF(A1380&lt;=$A$270,$D$270*$P$5,D1380*$P$5),2)</f>
        <v>170.72</v>
      </c>
      <c r="G1380" s="162" t="n">
        <f aca="false">TRUNC(IF(A1380&lt;=$A$270,$D$270*$P$6,D1380*$P$6),2)</f>
        <v>56.9</v>
      </c>
      <c r="H1380" s="161" t="n">
        <f aca="false">TRUNC($P$9,2)</f>
        <v>2.29</v>
      </c>
      <c r="I1380" s="161" t="n">
        <f aca="false">TRUNC(IF(A1380&lt;$A$427,$D$427*$R$10+$P$10,IF(A1380&gt;$A$782,$D$782*$R$10+$P$10,D1380*$R$10+$P$10)),2)</f>
        <v>117.29</v>
      </c>
      <c r="J1380" s="158" t="n">
        <f aca="false">TRUNC(IF(A1380&lt;$A$427,($D$427*$R$11)+$P$11,IF(A1380&gt;$A$782,$D$782*$R$11+$P$11,D1380*$R$11+$P$11)),2)</f>
        <v>299.57</v>
      </c>
      <c r="K1380" s="160" t="n">
        <f aca="false">TRUNC(IF(A1380&lt;$A$427,$D$427*$R$12+$P$12,IF(A1380&gt;$A$782,$D$782*$R$12+$P$12,D1380*$R$12+$P$12)),2)</f>
        <v>217.82</v>
      </c>
      <c r="L1380" s="163" t="n">
        <v>1470</v>
      </c>
      <c r="M1380" s="180" t="n">
        <f aca="false">A1380</f>
        <v>1156</v>
      </c>
      <c r="N1380" s="165" t="n">
        <v>1470</v>
      </c>
      <c r="O1380" s="166" t="n">
        <f aca="false">A1380</f>
        <v>1156</v>
      </c>
      <c r="U1380" s="171"/>
    </row>
    <row r="1381" customFormat="false" ht="10.5" hidden="false" customHeight="false" outlineLevel="0" collapsed="false">
      <c r="A1381" s="172" t="n">
        <v>1157</v>
      </c>
      <c r="B1381" s="173" t="n">
        <v>1471</v>
      </c>
      <c r="C1381" s="174" t="n">
        <f aca="false">ROUND($P$1*A1381,2)</f>
        <v>68347.92</v>
      </c>
      <c r="D1381" s="175" t="n">
        <f aca="false">TRUNC(C1381/12,2)</f>
        <v>5695.66</v>
      </c>
      <c r="E1381" s="176" t="n">
        <f aca="false">TRUNC(D1381*$P$3,2)</f>
        <v>632.21</v>
      </c>
      <c r="F1381" s="177" t="n">
        <f aca="false">TRUNC(IF(A1381&lt;=$A$270,$D$270*$P$5,D1381*$P$5),2)</f>
        <v>170.86</v>
      </c>
      <c r="G1381" s="178" t="n">
        <f aca="false">TRUNC(IF(A1381&lt;=$A$270,$D$270*$P$6,D1381*$P$6),2)</f>
        <v>56.95</v>
      </c>
      <c r="H1381" s="177" t="n">
        <f aca="false">TRUNC($P$9,2)</f>
        <v>2.29</v>
      </c>
      <c r="I1381" s="177" t="n">
        <f aca="false">TRUNC(IF(A1381&lt;$A$427,$D$427*$R$10+$P$10,IF(A1381&gt;$A$782,$D$782*$R$10+$P$10,D1381*$R$10+$P$10)),2)</f>
        <v>117.29</v>
      </c>
      <c r="J1381" s="174" t="n">
        <f aca="false">TRUNC(IF(A1381&lt;$A$427,($D$427*$R$11)+$P$11,IF(A1381&gt;$A$782,$D$782*$R$11+$P$11,D1381*$R$11+$P$11)),2)</f>
        <v>299.57</v>
      </c>
      <c r="K1381" s="176" t="n">
        <f aca="false">TRUNC(IF(A1381&lt;$A$427,$D$427*$R$12+$P$12,IF(A1381&gt;$A$782,$D$782*$R$12+$P$12,D1381*$R$12+$P$12)),2)</f>
        <v>217.82</v>
      </c>
      <c r="L1381" s="179" t="n">
        <v>1471</v>
      </c>
      <c r="M1381" s="164" t="n">
        <f aca="false">A1381</f>
        <v>1157</v>
      </c>
      <c r="N1381" s="181" t="n">
        <v>1471</v>
      </c>
      <c r="O1381" s="182" t="n">
        <f aca="false">A1381</f>
        <v>1157</v>
      </c>
      <c r="U1381" s="171"/>
    </row>
    <row r="1382" customFormat="false" ht="10.5" hidden="false" customHeight="false" outlineLevel="0" collapsed="false">
      <c r="A1382" s="156" t="n">
        <v>1158</v>
      </c>
      <c r="B1382" s="157" t="n">
        <v>1472</v>
      </c>
      <c r="C1382" s="158" t="n">
        <f aca="false">ROUND($P$1*A1382,2)</f>
        <v>68407</v>
      </c>
      <c r="D1382" s="159" t="n">
        <f aca="false">TRUNC(C1382/12,2)</f>
        <v>5700.58</v>
      </c>
      <c r="E1382" s="160" t="n">
        <f aca="false">TRUNC(D1382*$P$3,2)</f>
        <v>632.76</v>
      </c>
      <c r="F1382" s="161" t="n">
        <f aca="false">TRUNC(IF(A1382&lt;=$A$270,$D$270*$P$5,D1382*$P$5),2)</f>
        <v>171.01</v>
      </c>
      <c r="G1382" s="162" t="n">
        <f aca="false">TRUNC(IF(A1382&lt;=$A$270,$D$270*$P$6,D1382*$P$6),2)</f>
        <v>57</v>
      </c>
      <c r="H1382" s="161" t="n">
        <f aca="false">TRUNC($P$9,2)</f>
        <v>2.29</v>
      </c>
      <c r="I1382" s="161" t="n">
        <f aca="false">TRUNC(IF(A1382&lt;$A$427,$D$427*$R$10+$P$10,IF(A1382&gt;$A$782,$D$782*$R$10+$P$10,D1382*$R$10+$P$10)),2)</f>
        <v>117.29</v>
      </c>
      <c r="J1382" s="158" t="n">
        <f aca="false">TRUNC(IF(A1382&lt;$A$427,($D$427*$R$11)+$P$11,IF(A1382&gt;$A$782,$D$782*$R$11+$P$11,D1382*$R$11+$P$11)),2)</f>
        <v>299.57</v>
      </c>
      <c r="K1382" s="160" t="n">
        <f aca="false">TRUNC(IF(A1382&lt;$A$427,$D$427*$R$12+$P$12,IF(A1382&gt;$A$782,$D$782*$R$12+$P$12,D1382*$R$12+$P$12)),2)</f>
        <v>217.82</v>
      </c>
      <c r="L1382" s="163" t="n">
        <v>1472</v>
      </c>
      <c r="M1382" s="180" t="n">
        <f aca="false">A1382</f>
        <v>1158</v>
      </c>
      <c r="N1382" s="165" t="n">
        <v>1472</v>
      </c>
      <c r="O1382" s="166" t="n">
        <f aca="false">A1382</f>
        <v>1158</v>
      </c>
      <c r="U1382" s="171"/>
    </row>
    <row r="1383" customFormat="false" ht="10.5" hidden="false" customHeight="false" outlineLevel="0" collapsed="false">
      <c r="A1383" s="172" t="n">
        <v>1158</v>
      </c>
      <c r="B1383" s="173" t="n">
        <v>1473</v>
      </c>
      <c r="C1383" s="174" t="n">
        <f aca="false">ROUND($P$1*A1383,2)</f>
        <v>68407</v>
      </c>
      <c r="D1383" s="175" t="n">
        <f aca="false">TRUNC(C1383/12,2)</f>
        <v>5700.58</v>
      </c>
      <c r="E1383" s="176" t="n">
        <f aca="false">TRUNC(D1383*$P$3,2)</f>
        <v>632.76</v>
      </c>
      <c r="F1383" s="177" t="n">
        <f aca="false">TRUNC(IF(A1383&lt;=$A$270,$D$270*$P$5,D1383*$P$5),2)</f>
        <v>171.01</v>
      </c>
      <c r="G1383" s="178" t="n">
        <f aca="false">TRUNC(IF(A1383&lt;=$A$270,$D$270*$P$6,D1383*$P$6),2)</f>
        <v>57</v>
      </c>
      <c r="H1383" s="177" t="n">
        <f aca="false">TRUNC($P$9,2)</f>
        <v>2.29</v>
      </c>
      <c r="I1383" s="177" t="n">
        <f aca="false">TRUNC(IF(A1383&lt;$A$427,$D$427*$R$10+$P$10,IF(A1383&gt;$A$782,$D$782*$R$10+$P$10,D1383*$R$10+$P$10)),2)</f>
        <v>117.29</v>
      </c>
      <c r="J1383" s="174" t="n">
        <f aca="false">TRUNC(IF(A1383&lt;$A$427,($D$427*$R$11)+$P$11,IF(A1383&gt;$A$782,$D$782*$R$11+$P$11,D1383*$R$11+$P$11)),2)</f>
        <v>299.57</v>
      </c>
      <c r="K1383" s="176" t="n">
        <f aca="false">TRUNC(IF(A1383&lt;$A$427,$D$427*$R$12+$P$12,IF(A1383&gt;$A$782,$D$782*$R$12+$P$12,D1383*$R$12+$P$12)),2)</f>
        <v>217.82</v>
      </c>
      <c r="L1383" s="179" t="n">
        <v>1473</v>
      </c>
      <c r="M1383" s="164" t="n">
        <f aca="false">A1383</f>
        <v>1158</v>
      </c>
      <c r="N1383" s="181" t="n">
        <v>1473</v>
      </c>
      <c r="O1383" s="182" t="n">
        <f aca="false">A1383</f>
        <v>1158</v>
      </c>
      <c r="U1383" s="171"/>
    </row>
    <row r="1384" customFormat="false" ht="10.5" hidden="false" customHeight="false" outlineLevel="0" collapsed="false">
      <c r="A1384" s="156" t="n">
        <v>1159</v>
      </c>
      <c r="B1384" s="157" t="n">
        <v>1474</v>
      </c>
      <c r="C1384" s="158" t="n">
        <f aca="false">ROUND($P$1*A1384,2)</f>
        <v>68466.07</v>
      </c>
      <c r="D1384" s="159" t="n">
        <f aca="false">TRUNC(C1384/12,2)</f>
        <v>5705.5</v>
      </c>
      <c r="E1384" s="160" t="n">
        <f aca="false">TRUNC(D1384*$P$3,2)</f>
        <v>633.31</v>
      </c>
      <c r="F1384" s="161" t="n">
        <f aca="false">TRUNC(IF(A1384&lt;=$A$270,$D$270*$P$5,D1384*$P$5),2)</f>
        <v>171.16</v>
      </c>
      <c r="G1384" s="162" t="n">
        <f aca="false">TRUNC(IF(A1384&lt;=$A$270,$D$270*$P$6,D1384*$P$6),2)</f>
        <v>57.05</v>
      </c>
      <c r="H1384" s="161" t="n">
        <f aca="false">TRUNC($P$9,2)</f>
        <v>2.29</v>
      </c>
      <c r="I1384" s="161" t="n">
        <f aca="false">TRUNC(IF(A1384&lt;$A$427,$D$427*$R$10+$P$10,IF(A1384&gt;$A$782,$D$782*$R$10+$P$10,D1384*$R$10+$P$10)),2)</f>
        <v>117.29</v>
      </c>
      <c r="J1384" s="158" t="n">
        <f aca="false">TRUNC(IF(A1384&lt;$A$427,($D$427*$R$11)+$P$11,IF(A1384&gt;$A$782,$D$782*$R$11+$P$11,D1384*$R$11+$P$11)),2)</f>
        <v>299.57</v>
      </c>
      <c r="K1384" s="160" t="n">
        <f aca="false">TRUNC(IF(A1384&lt;$A$427,$D$427*$R$12+$P$12,IF(A1384&gt;$A$782,$D$782*$R$12+$P$12,D1384*$R$12+$P$12)),2)</f>
        <v>217.82</v>
      </c>
      <c r="L1384" s="163" t="n">
        <v>1474</v>
      </c>
      <c r="M1384" s="180" t="n">
        <f aca="false">A1384</f>
        <v>1159</v>
      </c>
      <c r="N1384" s="165" t="n">
        <v>1474</v>
      </c>
      <c r="O1384" s="166" t="n">
        <f aca="false">A1384</f>
        <v>1159</v>
      </c>
      <c r="U1384" s="171"/>
    </row>
    <row r="1385" customFormat="false" ht="10.5" hidden="false" customHeight="false" outlineLevel="0" collapsed="false">
      <c r="A1385" s="172" t="n">
        <v>1160</v>
      </c>
      <c r="B1385" s="173" t="n">
        <v>1475</v>
      </c>
      <c r="C1385" s="174" t="n">
        <f aca="false">ROUND($P$1*A1385,2)</f>
        <v>68525.14</v>
      </c>
      <c r="D1385" s="175" t="n">
        <f aca="false">TRUNC(C1385/12,2)</f>
        <v>5710.42</v>
      </c>
      <c r="E1385" s="176" t="n">
        <f aca="false">TRUNC(D1385*$P$3,2)</f>
        <v>633.85</v>
      </c>
      <c r="F1385" s="177" t="n">
        <f aca="false">TRUNC(IF(A1385&lt;=$A$270,$D$270*$P$5,D1385*$P$5),2)</f>
        <v>171.31</v>
      </c>
      <c r="G1385" s="178" t="n">
        <f aca="false">TRUNC(IF(A1385&lt;=$A$270,$D$270*$P$6,D1385*$P$6),2)</f>
        <v>57.1</v>
      </c>
      <c r="H1385" s="177" t="n">
        <f aca="false">TRUNC($P$9,2)</f>
        <v>2.29</v>
      </c>
      <c r="I1385" s="177" t="n">
        <f aca="false">TRUNC(IF(A1385&lt;$A$427,$D$427*$R$10+$P$10,IF(A1385&gt;$A$782,$D$782*$R$10+$P$10,D1385*$R$10+$P$10)),2)</f>
        <v>117.29</v>
      </c>
      <c r="J1385" s="174" t="n">
        <f aca="false">TRUNC(IF(A1385&lt;$A$427,($D$427*$R$11)+$P$11,IF(A1385&gt;$A$782,$D$782*$R$11+$P$11,D1385*$R$11+$P$11)),2)</f>
        <v>299.57</v>
      </c>
      <c r="K1385" s="176" t="n">
        <f aca="false">TRUNC(IF(A1385&lt;$A$427,$D$427*$R$12+$P$12,IF(A1385&gt;$A$782,$D$782*$R$12+$P$12,D1385*$R$12+$P$12)),2)</f>
        <v>217.82</v>
      </c>
      <c r="L1385" s="179" t="n">
        <v>1475</v>
      </c>
      <c r="M1385" s="164" t="n">
        <f aca="false">A1385</f>
        <v>1160</v>
      </c>
      <c r="N1385" s="181" t="n">
        <v>1475</v>
      </c>
      <c r="O1385" s="182" t="n">
        <f aca="false">A1385</f>
        <v>1160</v>
      </c>
      <c r="U1385" s="171"/>
    </row>
    <row r="1386" customFormat="false" ht="10.5" hidden="false" customHeight="false" outlineLevel="0" collapsed="false">
      <c r="A1386" s="156" t="n">
        <v>1161</v>
      </c>
      <c r="B1386" s="157" t="n">
        <v>1476</v>
      </c>
      <c r="C1386" s="158" t="n">
        <f aca="false">ROUND($P$1*A1386,2)</f>
        <v>68584.22</v>
      </c>
      <c r="D1386" s="159" t="n">
        <f aca="false">TRUNC(C1386/12,2)</f>
        <v>5715.35</v>
      </c>
      <c r="E1386" s="160" t="n">
        <f aca="false">TRUNC(D1386*$P$3,2)</f>
        <v>634.4</v>
      </c>
      <c r="F1386" s="161" t="n">
        <f aca="false">TRUNC(IF(A1386&lt;=$A$270,$D$270*$P$5,D1386*$P$5),2)</f>
        <v>171.46</v>
      </c>
      <c r="G1386" s="162" t="n">
        <f aca="false">TRUNC(IF(A1386&lt;=$A$270,$D$270*$P$6,D1386*$P$6),2)</f>
        <v>57.15</v>
      </c>
      <c r="H1386" s="161" t="n">
        <f aca="false">TRUNC($P$9,2)</f>
        <v>2.29</v>
      </c>
      <c r="I1386" s="161" t="n">
        <f aca="false">TRUNC(IF(A1386&lt;$A$427,$D$427*$R$10+$P$10,IF(A1386&gt;$A$782,$D$782*$R$10+$P$10,D1386*$R$10+$P$10)),2)</f>
        <v>117.29</v>
      </c>
      <c r="J1386" s="158" t="n">
        <f aca="false">TRUNC(IF(A1386&lt;$A$427,($D$427*$R$11)+$P$11,IF(A1386&gt;$A$782,$D$782*$R$11+$P$11,D1386*$R$11+$P$11)),2)</f>
        <v>299.57</v>
      </c>
      <c r="K1386" s="160" t="n">
        <f aca="false">TRUNC(IF(A1386&lt;$A$427,$D$427*$R$12+$P$12,IF(A1386&gt;$A$782,$D$782*$R$12+$P$12,D1386*$R$12+$P$12)),2)</f>
        <v>217.82</v>
      </c>
      <c r="L1386" s="163" t="n">
        <v>1476</v>
      </c>
      <c r="M1386" s="180" t="n">
        <f aca="false">A1386</f>
        <v>1161</v>
      </c>
      <c r="N1386" s="165" t="n">
        <v>1476</v>
      </c>
      <c r="O1386" s="166" t="n">
        <f aca="false">A1386</f>
        <v>1161</v>
      </c>
      <c r="U1386" s="171"/>
    </row>
    <row r="1387" customFormat="false" ht="10.5" hidden="false" customHeight="false" outlineLevel="0" collapsed="false">
      <c r="A1387" s="172" t="n">
        <v>1162</v>
      </c>
      <c r="B1387" s="173" t="n">
        <v>1477</v>
      </c>
      <c r="C1387" s="174" t="n">
        <f aca="false">ROUND($P$1*A1387,2)</f>
        <v>68643.29</v>
      </c>
      <c r="D1387" s="175" t="n">
        <f aca="false">TRUNC(C1387/12,2)</f>
        <v>5720.27</v>
      </c>
      <c r="E1387" s="176" t="n">
        <f aca="false">TRUNC(D1387*$P$3,2)</f>
        <v>634.94</v>
      </c>
      <c r="F1387" s="177" t="n">
        <f aca="false">TRUNC(IF(A1387&lt;=$A$270,$D$270*$P$5,D1387*$P$5),2)</f>
        <v>171.6</v>
      </c>
      <c r="G1387" s="178" t="n">
        <f aca="false">TRUNC(IF(A1387&lt;=$A$270,$D$270*$P$6,D1387*$P$6),2)</f>
        <v>57.2</v>
      </c>
      <c r="H1387" s="177" t="n">
        <f aca="false">TRUNC($P$9,2)</f>
        <v>2.29</v>
      </c>
      <c r="I1387" s="177" t="n">
        <f aca="false">TRUNC(IF(A1387&lt;$A$427,$D$427*$R$10+$P$10,IF(A1387&gt;$A$782,$D$782*$R$10+$P$10,D1387*$R$10+$P$10)),2)</f>
        <v>117.29</v>
      </c>
      <c r="J1387" s="174" t="n">
        <f aca="false">TRUNC(IF(A1387&lt;$A$427,($D$427*$R$11)+$P$11,IF(A1387&gt;$A$782,$D$782*$R$11+$P$11,D1387*$R$11+$P$11)),2)</f>
        <v>299.57</v>
      </c>
      <c r="K1387" s="176" t="n">
        <f aca="false">TRUNC(IF(A1387&lt;$A$427,$D$427*$R$12+$P$12,IF(A1387&gt;$A$782,$D$782*$R$12+$P$12,D1387*$R$12+$P$12)),2)</f>
        <v>217.82</v>
      </c>
      <c r="L1387" s="179" t="n">
        <v>1477</v>
      </c>
      <c r="M1387" s="164" t="n">
        <f aca="false">A1387</f>
        <v>1162</v>
      </c>
      <c r="N1387" s="181" t="n">
        <v>1477</v>
      </c>
      <c r="O1387" s="182" t="n">
        <f aca="false">A1387</f>
        <v>1162</v>
      </c>
      <c r="U1387" s="171"/>
    </row>
    <row r="1388" customFormat="false" ht="10.5" hidden="false" customHeight="false" outlineLevel="0" collapsed="false">
      <c r="A1388" s="156" t="n">
        <v>1162</v>
      </c>
      <c r="B1388" s="157" t="n">
        <v>1478</v>
      </c>
      <c r="C1388" s="158" t="n">
        <f aca="false">ROUND($P$1*A1388,2)</f>
        <v>68643.29</v>
      </c>
      <c r="D1388" s="159" t="n">
        <f aca="false">TRUNC(C1388/12,2)</f>
        <v>5720.27</v>
      </c>
      <c r="E1388" s="160" t="n">
        <f aca="false">TRUNC(D1388*$P$3,2)</f>
        <v>634.94</v>
      </c>
      <c r="F1388" s="161" t="n">
        <f aca="false">TRUNC(IF(A1388&lt;=$A$270,$D$270*$P$5,D1388*$P$5),2)</f>
        <v>171.6</v>
      </c>
      <c r="G1388" s="162" t="n">
        <f aca="false">TRUNC(IF(A1388&lt;=$A$270,$D$270*$P$6,D1388*$P$6),2)</f>
        <v>57.2</v>
      </c>
      <c r="H1388" s="161" t="n">
        <f aca="false">TRUNC($P$9,2)</f>
        <v>2.29</v>
      </c>
      <c r="I1388" s="161" t="n">
        <f aca="false">TRUNC(IF(A1388&lt;$A$427,$D$427*$R$10+$P$10,IF(A1388&gt;$A$782,$D$782*$R$10+$P$10,D1388*$R$10+$P$10)),2)</f>
        <v>117.29</v>
      </c>
      <c r="J1388" s="158" t="n">
        <f aca="false">TRUNC(IF(A1388&lt;$A$427,($D$427*$R$11)+$P$11,IF(A1388&gt;$A$782,$D$782*$R$11+$P$11,D1388*$R$11+$P$11)),2)</f>
        <v>299.57</v>
      </c>
      <c r="K1388" s="160" t="n">
        <f aca="false">TRUNC(IF(A1388&lt;$A$427,$D$427*$R$12+$P$12,IF(A1388&gt;$A$782,$D$782*$R$12+$P$12,D1388*$R$12+$P$12)),2)</f>
        <v>217.82</v>
      </c>
      <c r="L1388" s="163" t="n">
        <v>1478</v>
      </c>
      <c r="M1388" s="180" t="n">
        <f aca="false">A1388</f>
        <v>1162</v>
      </c>
      <c r="N1388" s="165" t="n">
        <v>1478</v>
      </c>
      <c r="O1388" s="166" t="n">
        <f aca="false">A1388</f>
        <v>1162</v>
      </c>
      <c r="U1388" s="171"/>
    </row>
    <row r="1389" customFormat="false" ht="10.5" hidden="false" customHeight="false" outlineLevel="0" collapsed="false">
      <c r="A1389" s="172" t="n">
        <v>1163</v>
      </c>
      <c r="B1389" s="173" t="n">
        <v>1479</v>
      </c>
      <c r="C1389" s="174" t="n">
        <f aca="false">ROUND($P$1*A1389,2)</f>
        <v>68702.36</v>
      </c>
      <c r="D1389" s="175" t="n">
        <f aca="false">TRUNC(C1389/12,2)</f>
        <v>5725.19</v>
      </c>
      <c r="E1389" s="176" t="n">
        <f aca="false">TRUNC(D1389*$P$3,2)</f>
        <v>635.49</v>
      </c>
      <c r="F1389" s="177" t="n">
        <f aca="false">TRUNC(IF(A1389&lt;=$A$270,$D$270*$P$5,D1389*$P$5),2)</f>
        <v>171.75</v>
      </c>
      <c r="G1389" s="178" t="n">
        <f aca="false">TRUNC(IF(A1389&lt;=$A$270,$D$270*$P$6,D1389*$P$6),2)</f>
        <v>57.25</v>
      </c>
      <c r="H1389" s="177" t="n">
        <f aca="false">TRUNC($P$9,2)</f>
        <v>2.29</v>
      </c>
      <c r="I1389" s="177" t="n">
        <f aca="false">TRUNC(IF(A1389&lt;$A$427,$D$427*$R$10+$P$10,IF(A1389&gt;$A$782,$D$782*$R$10+$P$10,D1389*$R$10+$P$10)),2)</f>
        <v>117.29</v>
      </c>
      <c r="J1389" s="174" t="n">
        <f aca="false">TRUNC(IF(A1389&lt;$A$427,($D$427*$R$11)+$P$11,IF(A1389&gt;$A$782,$D$782*$R$11+$P$11,D1389*$R$11+$P$11)),2)</f>
        <v>299.57</v>
      </c>
      <c r="K1389" s="176" t="n">
        <f aca="false">TRUNC(IF(A1389&lt;$A$427,$D$427*$R$12+$P$12,IF(A1389&gt;$A$782,$D$782*$R$12+$P$12,D1389*$R$12+$P$12)),2)</f>
        <v>217.82</v>
      </c>
      <c r="L1389" s="179" t="n">
        <v>1479</v>
      </c>
      <c r="M1389" s="164" t="n">
        <f aca="false">A1389</f>
        <v>1163</v>
      </c>
      <c r="N1389" s="181" t="n">
        <v>1479</v>
      </c>
      <c r="O1389" s="182" t="n">
        <f aca="false">A1389</f>
        <v>1163</v>
      </c>
      <c r="U1389" s="171"/>
    </row>
    <row r="1390" customFormat="false" ht="10.5" hidden="false" customHeight="false" outlineLevel="0" collapsed="false">
      <c r="A1390" s="156" t="n">
        <v>1164</v>
      </c>
      <c r="B1390" s="157" t="n">
        <v>1480</v>
      </c>
      <c r="C1390" s="158" t="n">
        <f aca="false">ROUND($P$1*A1390,2)</f>
        <v>68761.44</v>
      </c>
      <c r="D1390" s="159" t="n">
        <f aca="false">TRUNC(C1390/12,2)</f>
        <v>5730.12</v>
      </c>
      <c r="E1390" s="160" t="n">
        <f aca="false">TRUNC(D1390*$P$3,2)</f>
        <v>636.04</v>
      </c>
      <c r="F1390" s="161" t="n">
        <f aca="false">TRUNC(IF(A1390&lt;=$A$270,$D$270*$P$5,D1390*$P$5),2)</f>
        <v>171.9</v>
      </c>
      <c r="G1390" s="162" t="n">
        <f aca="false">TRUNC(IF(A1390&lt;=$A$270,$D$270*$P$6,D1390*$P$6),2)</f>
        <v>57.3</v>
      </c>
      <c r="H1390" s="161" t="n">
        <f aca="false">TRUNC($P$9,2)</f>
        <v>2.29</v>
      </c>
      <c r="I1390" s="161" t="n">
        <f aca="false">TRUNC(IF(A1390&lt;$A$427,$D$427*$R$10+$P$10,IF(A1390&gt;$A$782,$D$782*$R$10+$P$10,D1390*$R$10+$P$10)),2)</f>
        <v>117.29</v>
      </c>
      <c r="J1390" s="158" t="n">
        <f aca="false">TRUNC(IF(A1390&lt;$A$427,($D$427*$R$11)+$P$11,IF(A1390&gt;$A$782,$D$782*$R$11+$P$11,D1390*$R$11+$P$11)),2)</f>
        <v>299.57</v>
      </c>
      <c r="K1390" s="160" t="n">
        <f aca="false">TRUNC(IF(A1390&lt;$A$427,$D$427*$R$12+$P$12,IF(A1390&gt;$A$782,$D$782*$R$12+$P$12,D1390*$R$12+$P$12)),2)</f>
        <v>217.82</v>
      </c>
      <c r="L1390" s="163" t="n">
        <v>1480</v>
      </c>
      <c r="M1390" s="180" t="n">
        <f aca="false">A1390</f>
        <v>1164</v>
      </c>
      <c r="N1390" s="165" t="n">
        <v>1480</v>
      </c>
      <c r="O1390" s="166" t="n">
        <f aca="false">A1390</f>
        <v>1164</v>
      </c>
      <c r="U1390" s="171"/>
    </row>
    <row r="1391" customFormat="false" ht="10.5" hidden="false" customHeight="false" outlineLevel="0" collapsed="false">
      <c r="A1391" s="172" t="n">
        <v>1164</v>
      </c>
      <c r="B1391" s="173" t="n">
        <v>1481</v>
      </c>
      <c r="C1391" s="174" t="n">
        <f aca="false">ROUND($P$1*A1391,2)</f>
        <v>68761.44</v>
      </c>
      <c r="D1391" s="175" t="n">
        <f aca="false">TRUNC(C1391/12,2)</f>
        <v>5730.12</v>
      </c>
      <c r="E1391" s="176" t="n">
        <f aca="false">TRUNC(D1391*$P$3,2)</f>
        <v>636.04</v>
      </c>
      <c r="F1391" s="177" t="n">
        <f aca="false">TRUNC(IF(A1391&lt;=$A$270,$D$270*$P$5,D1391*$P$5),2)</f>
        <v>171.9</v>
      </c>
      <c r="G1391" s="178" t="n">
        <f aca="false">TRUNC(IF(A1391&lt;=$A$270,$D$270*$P$6,D1391*$P$6),2)</f>
        <v>57.3</v>
      </c>
      <c r="H1391" s="177" t="n">
        <f aca="false">TRUNC($P$9,2)</f>
        <v>2.29</v>
      </c>
      <c r="I1391" s="177" t="n">
        <f aca="false">TRUNC(IF(A1391&lt;$A$427,$D$427*$R$10+$P$10,IF(A1391&gt;$A$782,$D$782*$R$10+$P$10,D1391*$R$10+$P$10)),2)</f>
        <v>117.29</v>
      </c>
      <c r="J1391" s="174" t="n">
        <f aca="false">TRUNC(IF(A1391&lt;$A$427,($D$427*$R$11)+$P$11,IF(A1391&gt;$A$782,$D$782*$R$11+$P$11,D1391*$R$11+$P$11)),2)</f>
        <v>299.57</v>
      </c>
      <c r="K1391" s="176" t="n">
        <f aca="false">TRUNC(IF(A1391&lt;$A$427,$D$427*$R$12+$P$12,IF(A1391&gt;$A$782,$D$782*$R$12+$P$12,D1391*$R$12+$P$12)),2)</f>
        <v>217.82</v>
      </c>
      <c r="L1391" s="179" t="n">
        <v>1481</v>
      </c>
      <c r="M1391" s="164" t="n">
        <f aca="false">A1391</f>
        <v>1164</v>
      </c>
      <c r="N1391" s="181" t="n">
        <v>1481</v>
      </c>
      <c r="O1391" s="182" t="n">
        <f aca="false">A1391</f>
        <v>1164</v>
      </c>
      <c r="U1391" s="171"/>
    </row>
    <row r="1392" customFormat="false" ht="10.5" hidden="false" customHeight="false" outlineLevel="0" collapsed="false">
      <c r="A1392" s="156" t="n">
        <v>1165</v>
      </c>
      <c r="B1392" s="157" t="n">
        <v>1482</v>
      </c>
      <c r="C1392" s="158" t="n">
        <f aca="false">ROUND($P$1*A1392,2)</f>
        <v>68820.51</v>
      </c>
      <c r="D1392" s="159" t="n">
        <f aca="false">TRUNC(C1392/12,2)</f>
        <v>5735.04</v>
      </c>
      <c r="E1392" s="160" t="n">
        <f aca="false">TRUNC(D1392*$P$3,2)</f>
        <v>636.58</v>
      </c>
      <c r="F1392" s="161" t="n">
        <f aca="false">TRUNC(IF(A1392&lt;=$A$270,$D$270*$P$5,D1392*$P$5),2)</f>
        <v>172.05</v>
      </c>
      <c r="G1392" s="162" t="n">
        <f aca="false">TRUNC(IF(A1392&lt;=$A$270,$D$270*$P$6,D1392*$P$6),2)</f>
        <v>57.35</v>
      </c>
      <c r="H1392" s="161" t="n">
        <f aca="false">TRUNC($P$9,2)</f>
        <v>2.29</v>
      </c>
      <c r="I1392" s="161" t="n">
        <f aca="false">TRUNC(IF(A1392&lt;$A$427,$D$427*$R$10+$P$10,IF(A1392&gt;$A$782,$D$782*$R$10+$P$10,D1392*$R$10+$P$10)),2)</f>
        <v>117.29</v>
      </c>
      <c r="J1392" s="158" t="n">
        <f aca="false">TRUNC(IF(A1392&lt;$A$427,($D$427*$R$11)+$P$11,IF(A1392&gt;$A$782,$D$782*$R$11+$P$11,D1392*$R$11+$P$11)),2)</f>
        <v>299.57</v>
      </c>
      <c r="K1392" s="160" t="n">
        <f aca="false">TRUNC(IF(A1392&lt;$A$427,$D$427*$R$12+$P$12,IF(A1392&gt;$A$782,$D$782*$R$12+$P$12,D1392*$R$12+$P$12)),2)</f>
        <v>217.82</v>
      </c>
      <c r="L1392" s="163" t="n">
        <v>1482</v>
      </c>
      <c r="M1392" s="180" t="n">
        <f aca="false">A1392</f>
        <v>1165</v>
      </c>
      <c r="N1392" s="165" t="n">
        <v>1482</v>
      </c>
      <c r="O1392" s="166" t="n">
        <f aca="false">A1392</f>
        <v>1165</v>
      </c>
      <c r="U1392" s="171"/>
    </row>
    <row r="1393" customFormat="false" ht="10.5" hidden="false" customHeight="false" outlineLevel="0" collapsed="false">
      <c r="A1393" s="172" t="n">
        <v>1166</v>
      </c>
      <c r="B1393" s="173" t="n">
        <v>1483</v>
      </c>
      <c r="C1393" s="174" t="n">
        <f aca="false">ROUND($P$1*A1393,2)</f>
        <v>68879.58</v>
      </c>
      <c r="D1393" s="175" t="n">
        <f aca="false">TRUNC(C1393/12,2)</f>
        <v>5739.96</v>
      </c>
      <c r="E1393" s="176" t="n">
        <f aca="false">TRUNC(D1393*$P$3,2)</f>
        <v>637.13</v>
      </c>
      <c r="F1393" s="177" t="n">
        <f aca="false">TRUNC(IF(A1393&lt;=$A$270,$D$270*$P$5,D1393*$P$5),2)</f>
        <v>172.19</v>
      </c>
      <c r="G1393" s="178" t="n">
        <f aca="false">TRUNC(IF(A1393&lt;=$A$270,$D$270*$P$6,D1393*$P$6),2)</f>
        <v>57.39</v>
      </c>
      <c r="H1393" s="177" t="n">
        <f aca="false">TRUNC($P$9,2)</f>
        <v>2.29</v>
      </c>
      <c r="I1393" s="177" t="n">
        <f aca="false">TRUNC(IF(A1393&lt;$A$427,$D$427*$R$10+$P$10,IF(A1393&gt;$A$782,$D$782*$R$10+$P$10,D1393*$R$10+$P$10)),2)</f>
        <v>117.29</v>
      </c>
      <c r="J1393" s="174" t="n">
        <f aca="false">TRUNC(IF(A1393&lt;$A$427,($D$427*$R$11)+$P$11,IF(A1393&gt;$A$782,$D$782*$R$11+$P$11,D1393*$R$11+$P$11)),2)</f>
        <v>299.57</v>
      </c>
      <c r="K1393" s="176" t="n">
        <f aca="false">TRUNC(IF(A1393&lt;$A$427,$D$427*$R$12+$P$12,IF(A1393&gt;$A$782,$D$782*$R$12+$P$12,D1393*$R$12+$P$12)),2)</f>
        <v>217.82</v>
      </c>
      <c r="L1393" s="179" t="n">
        <v>1483</v>
      </c>
      <c r="M1393" s="164" t="n">
        <f aca="false">A1393</f>
        <v>1166</v>
      </c>
      <c r="N1393" s="181" t="n">
        <v>1483</v>
      </c>
      <c r="O1393" s="182" t="n">
        <f aca="false">A1393</f>
        <v>1166</v>
      </c>
      <c r="U1393" s="171"/>
    </row>
    <row r="1394" customFormat="false" ht="10.5" hidden="false" customHeight="false" outlineLevel="0" collapsed="false">
      <c r="A1394" s="156" t="n">
        <v>1167</v>
      </c>
      <c r="B1394" s="157" t="n">
        <v>1484</v>
      </c>
      <c r="C1394" s="158" t="n">
        <f aca="false">ROUND($P$1*A1394,2)</f>
        <v>68938.66</v>
      </c>
      <c r="D1394" s="159" t="n">
        <f aca="false">TRUNC(C1394/12,2)</f>
        <v>5744.88</v>
      </c>
      <c r="E1394" s="160" t="n">
        <f aca="false">TRUNC(D1394*$P$3,2)</f>
        <v>637.68</v>
      </c>
      <c r="F1394" s="161" t="n">
        <f aca="false">TRUNC(IF(A1394&lt;=$A$270,$D$270*$P$5,D1394*$P$5),2)</f>
        <v>172.34</v>
      </c>
      <c r="G1394" s="162" t="n">
        <f aca="false">TRUNC(IF(A1394&lt;=$A$270,$D$270*$P$6,D1394*$P$6),2)</f>
        <v>57.44</v>
      </c>
      <c r="H1394" s="161" t="n">
        <f aca="false">TRUNC($P$9,2)</f>
        <v>2.29</v>
      </c>
      <c r="I1394" s="161" t="n">
        <f aca="false">TRUNC(IF(A1394&lt;$A$427,$D$427*$R$10+$P$10,IF(A1394&gt;$A$782,$D$782*$R$10+$P$10,D1394*$R$10+$P$10)),2)</f>
        <v>117.29</v>
      </c>
      <c r="J1394" s="158" t="n">
        <f aca="false">TRUNC(IF(A1394&lt;$A$427,($D$427*$R$11)+$P$11,IF(A1394&gt;$A$782,$D$782*$R$11+$P$11,D1394*$R$11+$P$11)),2)</f>
        <v>299.57</v>
      </c>
      <c r="K1394" s="160" t="n">
        <f aca="false">TRUNC(IF(A1394&lt;$A$427,$D$427*$R$12+$P$12,IF(A1394&gt;$A$782,$D$782*$R$12+$P$12,D1394*$R$12+$P$12)),2)</f>
        <v>217.82</v>
      </c>
      <c r="L1394" s="163" t="n">
        <v>1484</v>
      </c>
      <c r="M1394" s="164" t="n">
        <f aca="false">A1394</f>
        <v>1167</v>
      </c>
      <c r="N1394" s="165" t="n">
        <v>1484</v>
      </c>
      <c r="O1394" s="166" t="n">
        <f aca="false">A1394</f>
        <v>1167</v>
      </c>
      <c r="U1394" s="171"/>
    </row>
    <row r="1395" customFormat="false" ht="10.5" hidden="false" customHeight="false" outlineLevel="0" collapsed="false">
      <c r="A1395" s="172" t="n">
        <v>1167</v>
      </c>
      <c r="B1395" s="173" t="n">
        <v>1485</v>
      </c>
      <c r="C1395" s="174" t="n">
        <f aca="false">ROUND($P$1*A1395,2)</f>
        <v>68938.66</v>
      </c>
      <c r="D1395" s="175" t="n">
        <f aca="false">TRUNC(C1395/12,2)</f>
        <v>5744.88</v>
      </c>
      <c r="E1395" s="176" t="n">
        <f aca="false">TRUNC(D1395*$P$3,2)</f>
        <v>637.68</v>
      </c>
      <c r="F1395" s="177" t="n">
        <f aca="false">TRUNC(IF(A1395&lt;=$A$270,$D$270*$P$5,D1395*$P$5),2)</f>
        <v>172.34</v>
      </c>
      <c r="G1395" s="178" t="n">
        <f aca="false">TRUNC(IF(A1395&lt;=$A$270,$D$270*$P$6,D1395*$P$6),2)</f>
        <v>57.44</v>
      </c>
      <c r="H1395" s="177" t="n">
        <f aca="false">TRUNC($P$9,2)</f>
        <v>2.29</v>
      </c>
      <c r="I1395" s="177" t="n">
        <f aca="false">TRUNC(IF(A1395&lt;$A$427,$D$427*$R$10+$P$10,IF(A1395&gt;$A$782,$D$782*$R$10+$P$10,D1395*$R$10+$P$10)),2)</f>
        <v>117.29</v>
      </c>
      <c r="J1395" s="174" t="n">
        <f aca="false">TRUNC(IF(A1395&lt;$A$427,($D$427*$R$11)+$P$11,IF(A1395&gt;$A$782,$D$782*$R$11+$P$11,D1395*$R$11+$P$11)),2)</f>
        <v>299.57</v>
      </c>
      <c r="K1395" s="176" t="n">
        <f aca="false">TRUNC(IF(A1395&lt;$A$427,$D$427*$R$12+$P$12,IF(A1395&gt;$A$782,$D$782*$R$12+$P$12,D1395*$R$12+$P$12)),2)</f>
        <v>217.82</v>
      </c>
      <c r="L1395" s="179" t="n">
        <v>1485</v>
      </c>
      <c r="M1395" s="180" t="n">
        <f aca="false">A1395</f>
        <v>1167</v>
      </c>
      <c r="N1395" s="181" t="n">
        <v>1485</v>
      </c>
      <c r="O1395" s="182" t="n">
        <f aca="false">A1395</f>
        <v>1167</v>
      </c>
      <c r="U1395" s="171"/>
    </row>
    <row r="1396" customFormat="false" ht="10.5" hidden="false" customHeight="false" outlineLevel="0" collapsed="false">
      <c r="A1396" s="156" t="n">
        <v>1168</v>
      </c>
      <c r="B1396" s="157" t="n">
        <v>1486</v>
      </c>
      <c r="C1396" s="158" t="n">
        <f aca="false">ROUND($P$1*A1396,2)</f>
        <v>68997.73</v>
      </c>
      <c r="D1396" s="159" t="n">
        <f aca="false">TRUNC(C1396/12,2)</f>
        <v>5749.81</v>
      </c>
      <c r="E1396" s="160" t="n">
        <f aca="false">TRUNC(D1396*$P$3,2)</f>
        <v>638.22</v>
      </c>
      <c r="F1396" s="161" t="n">
        <f aca="false">TRUNC(IF(A1396&lt;=$A$270,$D$270*$P$5,D1396*$P$5),2)</f>
        <v>172.49</v>
      </c>
      <c r="G1396" s="162" t="n">
        <f aca="false">TRUNC(IF(A1396&lt;=$A$270,$D$270*$P$6,D1396*$P$6),2)</f>
        <v>57.49</v>
      </c>
      <c r="H1396" s="161" t="n">
        <f aca="false">TRUNC($P$9,2)</f>
        <v>2.29</v>
      </c>
      <c r="I1396" s="161" t="n">
        <f aca="false">TRUNC(IF(A1396&lt;$A$427,$D$427*$R$10+$P$10,IF(A1396&gt;$A$782,$D$782*$R$10+$P$10,D1396*$R$10+$P$10)),2)</f>
        <v>117.29</v>
      </c>
      <c r="J1396" s="158" t="n">
        <f aca="false">TRUNC(IF(A1396&lt;$A$427,($D$427*$R$11)+$P$11,IF(A1396&gt;$A$782,$D$782*$R$11+$P$11,D1396*$R$11+$P$11)),2)</f>
        <v>299.57</v>
      </c>
      <c r="K1396" s="160" t="n">
        <f aca="false">TRUNC(IF(A1396&lt;$A$427,$D$427*$R$12+$P$12,IF(A1396&gt;$A$782,$D$782*$R$12+$P$12,D1396*$R$12+$P$12)),2)</f>
        <v>217.82</v>
      </c>
      <c r="L1396" s="163" t="n">
        <v>1486</v>
      </c>
      <c r="M1396" s="164" t="n">
        <f aca="false">A1396</f>
        <v>1168</v>
      </c>
      <c r="N1396" s="165" t="n">
        <v>1486</v>
      </c>
      <c r="O1396" s="166" t="n">
        <f aca="false">A1396</f>
        <v>1168</v>
      </c>
      <c r="U1396" s="171"/>
    </row>
    <row r="1397" customFormat="false" ht="10.5" hidden="false" customHeight="false" outlineLevel="0" collapsed="false">
      <c r="A1397" s="172" t="n">
        <v>1169</v>
      </c>
      <c r="B1397" s="173" t="n">
        <v>1487</v>
      </c>
      <c r="C1397" s="174" t="n">
        <f aca="false">ROUND($P$1*A1397,2)</f>
        <v>69056.8</v>
      </c>
      <c r="D1397" s="175" t="n">
        <f aca="false">TRUNC(C1397/12,2)</f>
        <v>5754.73</v>
      </c>
      <c r="E1397" s="176" t="n">
        <f aca="false">TRUNC(D1397*$P$3,2)</f>
        <v>638.77</v>
      </c>
      <c r="F1397" s="177" t="n">
        <f aca="false">TRUNC(IF(A1397&lt;=$A$270,$D$270*$P$5,D1397*$P$5),2)</f>
        <v>172.64</v>
      </c>
      <c r="G1397" s="178" t="n">
        <f aca="false">TRUNC(IF(A1397&lt;=$A$270,$D$270*$P$6,D1397*$P$6),2)</f>
        <v>57.54</v>
      </c>
      <c r="H1397" s="177" t="n">
        <f aca="false">TRUNC($P$9,2)</f>
        <v>2.29</v>
      </c>
      <c r="I1397" s="177" t="n">
        <f aca="false">TRUNC(IF(A1397&lt;$A$427,$D$427*$R$10+$P$10,IF(A1397&gt;$A$782,$D$782*$R$10+$P$10,D1397*$R$10+$P$10)),2)</f>
        <v>117.29</v>
      </c>
      <c r="J1397" s="174" t="n">
        <f aca="false">TRUNC(IF(A1397&lt;$A$427,($D$427*$R$11)+$P$11,IF(A1397&gt;$A$782,$D$782*$R$11+$P$11,D1397*$R$11+$P$11)),2)</f>
        <v>299.57</v>
      </c>
      <c r="K1397" s="176" t="n">
        <f aca="false">TRUNC(IF(A1397&lt;$A$427,$D$427*$R$12+$P$12,IF(A1397&gt;$A$782,$D$782*$R$12+$P$12,D1397*$R$12+$P$12)),2)</f>
        <v>217.82</v>
      </c>
      <c r="L1397" s="179" t="n">
        <v>1487</v>
      </c>
      <c r="M1397" s="180" t="n">
        <f aca="false">A1397</f>
        <v>1169</v>
      </c>
      <c r="N1397" s="181" t="n">
        <v>1487</v>
      </c>
      <c r="O1397" s="182" t="n">
        <f aca="false">A1397</f>
        <v>1169</v>
      </c>
      <c r="U1397" s="171"/>
    </row>
    <row r="1398" customFormat="false" ht="10.5" hidden="false" customHeight="false" outlineLevel="0" collapsed="false">
      <c r="A1398" s="156" t="n">
        <v>1169</v>
      </c>
      <c r="B1398" s="157" t="n">
        <v>1488</v>
      </c>
      <c r="C1398" s="158" t="n">
        <f aca="false">ROUND($P$1*A1398,2)</f>
        <v>69056.8</v>
      </c>
      <c r="D1398" s="159" t="n">
        <f aca="false">TRUNC(C1398/12,2)</f>
        <v>5754.73</v>
      </c>
      <c r="E1398" s="160" t="n">
        <f aca="false">TRUNC(D1398*$P$3,2)</f>
        <v>638.77</v>
      </c>
      <c r="F1398" s="161" t="n">
        <f aca="false">TRUNC(IF(A1398&lt;=$A$270,$D$270*$P$5,D1398*$P$5),2)</f>
        <v>172.64</v>
      </c>
      <c r="G1398" s="162" t="n">
        <f aca="false">TRUNC(IF(A1398&lt;=$A$270,$D$270*$P$6,D1398*$P$6),2)</f>
        <v>57.54</v>
      </c>
      <c r="H1398" s="161" t="n">
        <f aca="false">TRUNC($P$9,2)</f>
        <v>2.29</v>
      </c>
      <c r="I1398" s="161" t="n">
        <f aca="false">TRUNC(IF(A1398&lt;$A$427,$D$427*$R$10+$P$10,IF(A1398&gt;$A$782,$D$782*$R$10+$P$10,D1398*$R$10+$P$10)),2)</f>
        <v>117.29</v>
      </c>
      <c r="J1398" s="158" t="n">
        <f aca="false">TRUNC(IF(A1398&lt;$A$427,($D$427*$R$11)+$P$11,IF(A1398&gt;$A$782,$D$782*$R$11+$P$11,D1398*$R$11+$P$11)),2)</f>
        <v>299.57</v>
      </c>
      <c r="K1398" s="160" t="n">
        <f aca="false">TRUNC(IF(A1398&lt;$A$427,$D$427*$R$12+$P$12,IF(A1398&gt;$A$782,$D$782*$R$12+$P$12,D1398*$R$12+$P$12)),2)</f>
        <v>217.82</v>
      </c>
      <c r="L1398" s="163" t="n">
        <v>1488</v>
      </c>
      <c r="M1398" s="164" t="n">
        <f aca="false">A1398</f>
        <v>1169</v>
      </c>
      <c r="N1398" s="165" t="n">
        <v>1488</v>
      </c>
      <c r="O1398" s="166" t="n">
        <f aca="false">A1398</f>
        <v>1169</v>
      </c>
      <c r="U1398" s="171"/>
    </row>
    <row r="1399" customFormat="false" ht="10.5" hidden="false" customHeight="false" outlineLevel="0" collapsed="false">
      <c r="A1399" s="172" t="n">
        <v>1170</v>
      </c>
      <c r="B1399" s="173" t="n">
        <v>1489</v>
      </c>
      <c r="C1399" s="174" t="n">
        <f aca="false">ROUND($P$1*A1399,2)</f>
        <v>69115.88</v>
      </c>
      <c r="D1399" s="175" t="n">
        <f aca="false">TRUNC(C1399/12,2)</f>
        <v>5759.65</v>
      </c>
      <c r="E1399" s="176" t="n">
        <f aca="false">TRUNC(D1399*$P$3,2)</f>
        <v>639.32</v>
      </c>
      <c r="F1399" s="177" t="n">
        <f aca="false">TRUNC(IF(A1399&lt;=$A$270,$D$270*$P$5,D1399*$P$5),2)</f>
        <v>172.78</v>
      </c>
      <c r="G1399" s="178" t="n">
        <f aca="false">TRUNC(IF(A1399&lt;=$A$270,$D$270*$P$6,D1399*$P$6),2)</f>
        <v>57.59</v>
      </c>
      <c r="H1399" s="177" t="n">
        <f aca="false">TRUNC($P$9,2)</f>
        <v>2.29</v>
      </c>
      <c r="I1399" s="177" t="n">
        <f aca="false">TRUNC(IF(A1399&lt;$A$427,$D$427*$R$10+$P$10,IF(A1399&gt;$A$782,$D$782*$R$10+$P$10,D1399*$R$10+$P$10)),2)</f>
        <v>117.29</v>
      </c>
      <c r="J1399" s="174" t="n">
        <f aca="false">TRUNC(IF(A1399&lt;$A$427,($D$427*$R$11)+$P$11,IF(A1399&gt;$A$782,$D$782*$R$11+$P$11,D1399*$R$11+$P$11)),2)</f>
        <v>299.57</v>
      </c>
      <c r="K1399" s="176" t="n">
        <f aca="false">TRUNC(IF(A1399&lt;$A$427,$D$427*$R$12+$P$12,IF(A1399&gt;$A$782,$D$782*$R$12+$P$12,D1399*$R$12+$P$12)),2)</f>
        <v>217.82</v>
      </c>
      <c r="L1399" s="179" t="n">
        <v>1489</v>
      </c>
      <c r="M1399" s="180" t="n">
        <f aca="false">A1399</f>
        <v>1170</v>
      </c>
      <c r="N1399" s="181" t="n">
        <v>1489</v>
      </c>
      <c r="O1399" s="182" t="n">
        <f aca="false">A1399</f>
        <v>1170</v>
      </c>
      <c r="U1399" s="171"/>
    </row>
    <row r="1400" customFormat="false" ht="10.5" hidden="false" customHeight="false" outlineLevel="0" collapsed="false">
      <c r="A1400" s="156" t="n">
        <v>1171</v>
      </c>
      <c r="B1400" s="157" t="n">
        <v>1490</v>
      </c>
      <c r="C1400" s="158" t="n">
        <f aca="false">ROUND($P$1*A1400,2)</f>
        <v>69174.95</v>
      </c>
      <c r="D1400" s="159" t="n">
        <f aca="false">TRUNC(C1400/12,2)</f>
        <v>5764.57</v>
      </c>
      <c r="E1400" s="160" t="n">
        <f aca="false">TRUNC(D1400*$P$3,2)</f>
        <v>639.86</v>
      </c>
      <c r="F1400" s="161" t="n">
        <f aca="false">TRUNC(IF(A1400&lt;=$A$270,$D$270*$P$5,D1400*$P$5),2)</f>
        <v>172.93</v>
      </c>
      <c r="G1400" s="162" t="n">
        <f aca="false">TRUNC(IF(A1400&lt;=$A$270,$D$270*$P$6,D1400*$P$6),2)</f>
        <v>57.64</v>
      </c>
      <c r="H1400" s="161" t="n">
        <f aca="false">TRUNC($P$9,2)</f>
        <v>2.29</v>
      </c>
      <c r="I1400" s="161" t="n">
        <f aca="false">TRUNC(IF(A1400&lt;$A$427,$D$427*$R$10+$P$10,IF(A1400&gt;$A$782,$D$782*$R$10+$P$10,D1400*$R$10+$P$10)),2)</f>
        <v>117.29</v>
      </c>
      <c r="J1400" s="158" t="n">
        <f aca="false">TRUNC(IF(A1400&lt;$A$427,($D$427*$R$11)+$P$11,IF(A1400&gt;$A$782,$D$782*$R$11+$P$11,D1400*$R$11+$P$11)),2)</f>
        <v>299.57</v>
      </c>
      <c r="K1400" s="160" t="n">
        <f aca="false">TRUNC(IF(A1400&lt;$A$427,$D$427*$R$12+$P$12,IF(A1400&gt;$A$782,$D$782*$R$12+$P$12,D1400*$R$12+$P$12)),2)</f>
        <v>217.82</v>
      </c>
      <c r="L1400" s="163" t="n">
        <v>1490</v>
      </c>
      <c r="M1400" s="164" t="n">
        <f aca="false">A1400</f>
        <v>1171</v>
      </c>
      <c r="N1400" s="165" t="n">
        <v>1490</v>
      </c>
      <c r="O1400" s="166" t="n">
        <f aca="false">A1400</f>
        <v>1171</v>
      </c>
      <c r="U1400" s="171"/>
    </row>
    <row r="1401" customFormat="false" ht="10.5" hidden="false" customHeight="false" outlineLevel="0" collapsed="false">
      <c r="A1401" s="172" t="n">
        <v>1171</v>
      </c>
      <c r="B1401" s="173" t="n">
        <v>1491</v>
      </c>
      <c r="C1401" s="174" t="n">
        <f aca="false">ROUND($P$1*A1401,2)</f>
        <v>69174.95</v>
      </c>
      <c r="D1401" s="175" t="n">
        <f aca="false">TRUNC(C1401/12,2)</f>
        <v>5764.57</v>
      </c>
      <c r="E1401" s="176" t="n">
        <f aca="false">TRUNC(D1401*$P$3,2)</f>
        <v>639.86</v>
      </c>
      <c r="F1401" s="177" t="n">
        <f aca="false">TRUNC(IF(A1401&lt;=$A$270,$D$270*$P$5,D1401*$P$5),2)</f>
        <v>172.93</v>
      </c>
      <c r="G1401" s="178" t="n">
        <f aca="false">TRUNC(IF(A1401&lt;=$A$270,$D$270*$P$6,D1401*$P$6),2)</f>
        <v>57.64</v>
      </c>
      <c r="H1401" s="177" t="n">
        <f aca="false">TRUNC($P$9,2)</f>
        <v>2.29</v>
      </c>
      <c r="I1401" s="177" t="n">
        <f aca="false">TRUNC(IF(A1401&lt;$A$427,$D$427*$R$10+$P$10,IF(A1401&gt;$A$782,$D$782*$R$10+$P$10,D1401*$R$10+$P$10)),2)</f>
        <v>117.29</v>
      </c>
      <c r="J1401" s="174" t="n">
        <f aca="false">TRUNC(IF(A1401&lt;$A$427,($D$427*$R$11)+$P$11,IF(A1401&gt;$A$782,$D$782*$R$11+$P$11,D1401*$R$11+$P$11)),2)</f>
        <v>299.57</v>
      </c>
      <c r="K1401" s="176" t="n">
        <f aca="false">TRUNC(IF(A1401&lt;$A$427,$D$427*$R$12+$P$12,IF(A1401&gt;$A$782,$D$782*$R$12+$P$12,D1401*$R$12+$P$12)),2)</f>
        <v>217.82</v>
      </c>
      <c r="L1401" s="179" t="n">
        <v>1491</v>
      </c>
      <c r="M1401" s="180" t="n">
        <f aca="false">A1401</f>
        <v>1171</v>
      </c>
      <c r="N1401" s="181" t="n">
        <v>1491</v>
      </c>
      <c r="O1401" s="182" t="n">
        <f aca="false">A1401</f>
        <v>1171</v>
      </c>
      <c r="U1401" s="171"/>
    </row>
    <row r="1402" customFormat="false" ht="10.5" hidden="false" customHeight="false" outlineLevel="0" collapsed="false">
      <c r="A1402" s="156" t="n">
        <v>1172</v>
      </c>
      <c r="B1402" s="157" t="n">
        <v>1492</v>
      </c>
      <c r="C1402" s="158" t="n">
        <f aca="false">ROUND($P$1*A1402,2)</f>
        <v>69234.02</v>
      </c>
      <c r="D1402" s="159" t="n">
        <f aca="false">TRUNC(C1402/12,2)</f>
        <v>5769.5</v>
      </c>
      <c r="E1402" s="160" t="n">
        <f aca="false">TRUNC(D1402*$P$3,2)</f>
        <v>640.41</v>
      </c>
      <c r="F1402" s="161" t="n">
        <f aca="false">TRUNC(IF(A1402&lt;=$A$270,$D$270*$P$5,D1402*$P$5),2)</f>
        <v>173.08</v>
      </c>
      <c r="G1402" s="162" t="n">
        <f aca="false">TRUNC(IF(A1402&lt;=$A$270,$D$270*$P$6,D1402*$P$6),2)</f>
        <v>57.69</v>
      </c>
      <c r="H1402" s="161" t="n">
        <f aca="false">TRUNC($P$9,2)</f>
        <v>2.29</v>
      </c>
      <c r="I1402" s="161" t="n">
        <f aca="false">TRUNC(IF(A1402&lt;$A$427,$D$427*$R$10+$P$10,IF(A1402&gt;$A$782,$D$782*$R$10+$P$10,D1402*$R$10+$P$10)),2)</f>
        <v>117.29</v>
      </c>
      <c r="J1402" s="158" t="n">
        <f aca="false">TRUNC(IF(A1402&lt;$A$427,($D$427*$R$11)+$P$11,IF(A1402&gt;$A$782,$D$782*$R$11+$P$11,D1402*$R$11+$P$11)),2)</f>
        <v>299.57</v>
      </c>
      <c r="K1402" s="160" t="n">
        <f aca="false">TRUNC(IF(A1402&lt;$A$427,$D$427*$R$12+$P$12,IF(A1402&gt;$A$782,$D$782*$R$12+$P$12,D1402*$R$12+$P$12)),2)</f>
        <v>217.82</v>
      </c>
      <c r="L1402" s="163" t="n">
        <v>1492</v>
      </c>
      <c r="M1402" s="164" t="n">
        <f aca="false">A1402</f>
        <v>1172</v>
      </c>
      <c r="N1402" s="165" t="n">
        <v>1492</v>
      </c>
      <c r="O1402" s="166" t="n">
        <f aca="false">A1402</f>
        <v>1172</v>
      </c>
      <c r="U1402" s="171"/>
    </row>
    <row r="1403" customFormat="false" ht="10.5" hidden="false" customHeight="false" outlineLevel="0" collapsed="false">
      <c r="A1403" s="172" t="n">
        <v>1173</v>
      </c>
      <c r="B1403" s="173" t="n">
        <v>1493</v>
      </c>
      <c r="C1403" s="174" t="n">
        <f aca="false">ROUND($P$1*A1403,2)</f>
        <v>69293.1</v>
      </c>
      <c r="D1403" s="175" t="n">
        <f aca="false">TRUNC(C1403/12,2)</f>
        <v>5774.42</v>
      </c>
      <c r="E1403" s="176" t="n">
        <f aca="false">TRUNC(D1403*$P$3,2)</f>
        <v>640.96</v>
      </c>
      <c r="F1403" s="177" t="n">
        <f aca="false">TRUNC(IF(A1403&lt;=$A$270,$D$270*$P$5,D1403*$P$5),2)</f>
        <v>173.23</v>
      </c>
      <c r="G1403" s="178" t="n">
        <f aca="false">TRUNC(IF(A1403&lt;=$A$270,$D$270*$P$6,D1403*$P$6),2)</f>
        <v>57.74</v>
      </c>
      <c r="H1403" s="177" t="n">
        <f aca="false">TRUNC($P$9,2)</f>
        <v>2.29</v>
      </c>
      <c r="I1403" s="177" t="n">
        <f aca="false">TRUNC(IF(A1403&lt;$A$427,$D$427*$R$10+$P$10,IF(A1403&gt;$A$782,$D$782*$R$10+$P$10,D1403*$R$10+$P$10)),2)</f>
        <v>117.29</v>
      </c>
      <c r="J1403" s="174" t="n">
        <f aca="false">TRUNC(IF(A1403&lt;$A$427,($D$427*$R$11)+$P$11,IF(A1403&gt;$A$782,$D$782*$R$11+$P$11,D1403*$R$11+$P$11)),2)</f>
        <v>299.57</v>
      </c>
      <c r="K1403" s="176" t="n">
        <f aca="false">TRUNC(IF(A1403&lt;$A$427,$D$427*$R$12+$P$12,IF(A1403&gt;$A$782,$D$782*$R$12+$P$12,D1403*$R$12+$P$12)),2)</f>
        <v>217.82</v>
      </c>
      <c r="L1403" s="179" t="n">
        <v>1493</v>
      </c>
      <c r="M1403" s="180" t="n">
        <f aca="false">A1403</f>
        <v>1173</v>
      </c>
      <c r="N1403" s="181" t="n">
        <v>1493</v>
      </c>
      <c r="O1403" s="182" t="n">
        <f aca="false">A1403</f>
        <v>1173</v>
      </c>
      <c r="U1403" s="171"/>
    </row>
    <row r="1404" customFormat="false" ht="10.5" hidden="false" customHeight="false" outlineLevel="0" collapsed="false">
      <c r="A1404" s="156" t="n">
        <v>1173</v>
      </c>
      <c r="B1404" s="157" t="n">
        <v>1494</v>
      </c>
      <c r="C1404" s="158" t="n">
        <f aca="false">ROUND($P$1*A1404,2)</f>
        <v>69293.1</v>
      </c>
      <c r="D1404" s="159" t="n">
        <f aca="false">TRUNC(C1404/12,2)</f>
        <v>5774.42</v>
      </c>
      <c r="E1404" s="160" t="n">
        <f aca="false">TRUNC(D1404*$P$3,2)</f>
        <v>640.96</v>
      </c>
      <c r="F1404" s="161" t="n">
        <f aca="false">TRUNC(IF(A1404&lt;=$A$270,$D$270*$P$5,D1404*$P$5),2)</f>
        <v>173.23</v>
      </c>
      <c r="G1404" s="162" t="n">
        <f aca="false">TRUNC(IF(A1404&lt;=$A$270,$D$270*$P$6,D1404*$P$6),2)</f>
        <v>57.74</v>
      </c>
      <c r="H1404" s="161" t="n">
        <f aca="false">TRUNC($P$9,2)</f>
        <v>2.29</v>
      </c>
      <c r="I1404" s="161" t="n">
        <f aca="false">TRUNC(IF(A1404&lt;$A$427,$D$427*$R$10+$P$10,IF(A1404&gt;$A$782,$D$782*$R$10+$P$10,D1404*$R$10+$P$10)),2)</f>
        <v>117.29</v>
      </c>
      <c r="J1404" s="158" t="n">
        <f aca="false">TRUNC(IF(A1404&lt;$A$427,($D$427*$R$11)+$P$11,IF(A1404&gt;$A$782,$D$782*$R$11+$P$11,D1404*$R$11+$P$11)),2)</f>
        <v>299.57</v>
      </c>
      <c r="K1404" s="160" t="n">
        <f aca="false">TRUNC(IF(A1404&lt;$A$427,$D$427*$R$12+$P$12,IF(A1404&gt;$A$782,$D$782*$R$12+$P$12,D1404*$R$12+$P$12)),2)</f>
        <v>217.82</v>
      </c>
      <c r="L1404" s="163" t="n">
        <v>1494</v>
      </c>
      <c r="M1404" s="164" t="n">
        <f aca="false">A1404</f>
        <v>1173</v>
      </c>
      <c r="N1404" s="165" t="n">
        <v>1494</v>
      </c>
      <c r="O1404" s="166" t="n">
        <f aca="false">A1404</f>
        <v>1173</v>
      </c>
      <c r="U1404" s="171"/>
    </row>
    <row r="1405" customFormat="false" ht="10.5" hidden="false" customHeight="false" outlineLevel="0" collapsed="false">
      <c r="A1405" s="172" t="n">
        <v>1174</v>
      </c>
      <c r="B1405" s="173" t="n">
        <v>1495</v>
      </c>
      <c r="C1405" s="174" t="n">
        <f aca="false">ROUND($P$1*A1405,2)</f>
        <v>69352.17</v>
      </c>
      <c r="D1405" s="175" t="n">
        <f aca="false">TRUNC(C1405/12,2)</f>
        <v>5779.34</v>
      </c>
      <c r="E1405" s="176" t="n">
        <f aca="false">TRUNC(D1405*$P$3,2)</f>
        <v>641.5</v>
      </c>
      <c r="F1405" s="177" t="n">
        <f aca="false">TRUNC(IF(A1405&lt;=$A$270,$D$270*$P$5,D1405*$P$5),2)</f>
        <v>173.38</v>
      </c>
      <c r="G1405" s="178" t="n">
        <f aca="false">TRUNC(IF(A1405&lt;=$A$270,$D$270*$P$6,D1405*$P$6),2)</f>
        <v>57.79</v>
      </c>
      <c r="H1405" s="177" t="n">
        <f aca="false">TRUNC($P$9,2)</f>
        <v>2.29</v>
      </c>
      <c r="I1405" s="177" t="n">
        <f aca="false">TRUNC(IF(A1405&lt;$A$427,$D$427*$R$10+$P$10,IF(A1405&gt;$A$782,$D$782*$R$10+$P$10,D1405*$R$10+$P$10)),2)</f>
        <v>117.29</v>
      </c>
      <c r="J1405" s="174" t="n">
        <f aca="false">TRUNC(IF(A1405&lt;$A$427,($D$427*$R$11)+$P$11,IF(A1405&gt;$A$782,$D$782*$R$11+$P$11,D1405*$R$11+$P$11)),2)</f>
        <v>299.57</v>
      </c>
      <c r="K1405" s="176" t="n">
        <f aca="false">TRUNC(IF(A1405&lt;$A$427,$D$427*$R$12+$P$12,IF(A1405&gt;$A$782,$D$782*$R$12+$P$12,D1405*$R$12+$P$12)),2)</f>
        <v>217.82</v>
      </c>
      <c r="L1405" s="179" t="n">
        <v>1495</v>
      </c>
      <c r="M1405" s="180" t="n">
        <f aca="false">A1405</f>
        <v>1174</v>
      </c>
      <c r="N1405" s="181" t="n">
        <v>1495</v>
      </c>
      <c r="O1405" s="182" t="n">
        <f aca="false">A1405</f>
        <v>1174</v>
      </c>
      <c r="U1405" s="171"/>
    </row>
    <row r="1406" customFormat="false" ht="10.5" hidden="false" customHeight="false" outlineLevel="0" collapsed="false">
      <c r="A1406" s="156" t="n">
        <v>1175</v>
      </c>
      <c r="B1406" s="157" t="n">
        <v>1496</v>
      </c>
      <c r="C1406" s="158" t="n">
        <f aca="false">ROUND($P$1*A1406,2)</f>
        <v>69411.25</v>
      </c>
      <c r="D1406" s="159" t="n">
        <f aca="false">TRUNC(C1406/12,2)</f>
        <v>5784.27</v>
      </c>
      <c r="E1406" s="160" t="n">
        <f aca="false">TRUNC(D1406*$P$3,2)</f>
        <v>642.05</v>
      </c>
      <c r="F1406" s="161" t="n">
        <f aca="false">TRUNC(IF(A1406&lt;=$A$270,$D$270*$P$5,D1406*$P$5),2)</f>
        <v>173.52</v>
      </c>
      <c r="G1406" s="162" t="n">
        <f aca="false">TRUNC(IF(A1406&lt;=$A$270,$D$270*$P$6,D1406*$P$6),2)</f>
        <v>57.84</v>
      </c>
      <c r="H1406" s="161" t="n">
        <f aca="false">TRUNC($P$9,2)</f>
        <v>2.29</v>
      </c>
      <c r="I1406" s="161" t="n">
        <f aca="false">TRUNC(IF(A1406&lt;$A$427,$D$427*$R$10+$P$10,IF(A1406&gt;$A$782,$D$782*$R$10+$P$10,D1406*$R$10+$P$10)),2)</f>
        <v>117.29</v>
      </c>
      <c r="J1406" s="158" t="n">
        <f aca="false">TRUNC(IF(A1406&lt;$A$427,($D$427*$R$11)+$P$11,IF(A1406&gt;$A$782,$D$782*$R$11+$P$11,D1406*$R$11+$P$11)),2)</f>
        <v>299.57</v>
      </c>
      <c r="K1406" s="160" t="n">
        <f aca="false">TRUNC(IF(A1406&lt;$A$427,$D$427*$R$12+$P$12,IF(A1406&gt;$A$782,$D$782*$R$12+$P$12,D1406*$R$12+$P$12)),2)</f>
        <v>217.82</v>
      </c>
      <c r="L1406" s="163" t="n">
        <v>1496</v>
      </c>
      <c r="M1406" s="164" t="n">
        <f aca="false">A1406</f>
        <v>1175</v>
      </c>
      <c r="N1406" s="165" t="n">
        <v>1496</v>
      </c>
      <c r="O1406" s="166" t="n">
        <f aca="false">A1406</f>
        <v>1175</v>
      </c>
      <c r="U1406" s="171"/>
    </row>
    <row r="1407" customFormat="false" ht="10.5" hidden="false" customHeight="false" outlineLevel="0" collapsed="false">
      <c r="A1407" s="172" t="n">
        <v>1175</v>
      </c>
      <c r="B1407" s="173" t="n">
        <v>1497</v>
      </c>
      <c r="C1407" s="174" t="n">
        <f aca="false">ROUND($P$1*A1407,2)</f>
        <v>69411.25</v>
      </c>
      <c r="D1407" s="175" t="n">
        <f aca="false">TRUNC(C1407/12,2)</f>
        <v>5784.27</v>
      </c>
      <c r="E1407" s="176" t="n">
        <f aca="false">TRUNC(D1407*$P$3,2)</f>
        <v>642.05</v>
      </c>
      <c r="F1407" s="177" t="n">
        <f aca="false">TRUNC(IF(A1407&lt;=$A$270,$D$270*$P$5,D1407*$P$5),2)</f>
        <v>173.52</v>
      </c>
      <c r="G1407" s="178" t="n">
        <f aca="false">TRUNC(IF(A1407&lt;=$A$270,$D$270*$P$6,D1407*$P$6),2)</f>
        <v>57.84</v>
      </c>
      <c r="H1407" s="177" t="n">
        <f aca="false">TRUNC($P$9,2)</f>
        <v>2.29</v>
      </c>
      <c r="I1407" s="177" t="n">
        <f aca="false">TRUNC(IF(A1407&lt;$A$427,$D$427*$R$10+$P$10,IF(A1407&gt;$A$782,$D$782*$R$10+$P$10,D1407*$R$10+$P$10)),2)</f>
        <v>117.29</v>
      </c>
      <c r="J1407" s="174" t="n">
        <f aca="false">TRUNC(IF(A1407&lt;$A$427,($D$427*$R$11)+$P$11,IF(A1407&gt;$A$782,$D$782*$R$11+$P$11,D1407*$R$11+$P$11)),2)</f>
        <v>299.57</v>
      </c>
      <c r="K1407" s="176" t="n">
        <f aca="false">TRUNC(IF(A1407&lt;$A$427,$D$427*$R$12+$P$12,IF(A1407&gt;$A$782,$D$782*$R$12+$P$12,D1407*$R$12+$P$12)),2)</f>
        <v>217.82</v>
      </c>
      <c r="L1407" s="179" t="n">
        <v>1497</v>
      </c>
      <c r="M1407" s="180" t="n">
        <f aca="false">A1407</f>
        <v>1175</v>
      </c>
      <c r="N1407" s="181" t="n">
        <v>1497</v>
      </c>
      <c r="O1407" s="182" t="n">
        <f aca="false">A1407</f>
        <v>1175</v>
      </c>
      <c r="U1407" s="171"/>
    </row>
    <row r="1408" customFormat="false" ht="10.5" hidden="false" customHeight="false" outlineLevel="0" collapsed="false">
      <c r="A1408" s="156" t="n">
        <v>1176</v>
      </c>
      <c r="B1408" s="157" t="n">
        <v>1498</v>
      </c>
      <c r="C1408" s="158" t="n">
        <f aca="false">ROUND($P$1*A1408,2)</f>
        <v>69470.32</v>
      </c>
      <c r="D1408" s="159" t="n">
        <f aca="false">TRUNC(C1408/12,2)</f>
        <v>5789.19</v>
      </c>
      <c r="E1408" s="160" t="n">
        <f aca="false">TRUNC(D1408*$P$3,2)</f>
        <v>642.6</v>
      </c>
      <c r="F1408" s="161" t="n">
        <f aca="false">TRUNC(IF(A1408&lt;=$A$270,$D$270*$P$5,D1408*$P$5),2)</f>
        <v>173.67</v>
      </c>
      <c r="G1408" s="162" t="n">
        <f aca="false">TRUNC(IF(A1408&lt;=$A$270,$D$270*$P$6,D1408*$P$6),2)</f>
        <v>57.89</v>
      </c>
      <c r="H1408" s="161" t="n">
        <f aca="false">TRUNC($P$9,2)</f>
        <v>2.29</v>
      </c>
      <c r="I1408" s="161" t="n">
        <f aca="false">TRUNC(IF(A1408&lt;$A$427,$D$427*$R$10+$P$10,IF(A1408&gt;$A$782,$D$782*$R$10+$P$10,D1408*$R$10+$P$10)),2)</f>
        <v>117.29</v>
      </c>
      <c r="J1408" s="158" t="n">
        <f aca="false">TRUNC(IF(A1408&lt;$A$427,($D$427*$R$11)+$P$11,IF(A1408&gt;$A$782,$D$782*$R$11+$P$11,D1408*$R$11+$P$11)),2)</f>
        <v>299.57</v>
      </c>
      <c r="K1408" s="160" t="n">
        <f aca="false">TRUNC(IF(A1408&lt;$A$427,$D$427*$R$12+$P$12,IF(A1408&gt;$A$782,$D$782*$R$12+$P$12,D1408*$R$12+$P$12)),2)</f>
        <v>217.82</v>
      </c>
      <c r="L1408" s="163" t="n">
        <v>1498</v>
      </c>
      <c r="M1408" s="164" t="n">
        <f aca="false">A1408</f>
        <v>1176</v>
      </c>
      <c r="N1408" s="165" t="n">
        <v>1498</v>
      </c>
      <c r="O1408" s="166" t="n">
        <f aca="false">A1408</f>
        <v>1176</v>
      </c>
      <c r="U1408" s="171"/>
    </row>
    <row r="1409" customFormat="false" ht="10.5" hidden="false" customHeight="false" outlineLevel="0" collapsed="false">
      <c r="A1409" s="172" t="n">
        <v>1177</v>
      </c>
      <c r="B1409" s="173" t="n">
        <v>1499</v>
      </c>
      <c r="C1409" s="174" t="n">
        <f aca="false">ROUND($P$1*A1409,2)</f>
        <v>69529.39</v>
      </c>
      <c r="D1409" s="175" t="n">
        <f aca="false">TRUNC(C1409/12,2)</f>
        <v>5794.11</v>
      </c>
      <c r="E1409" s="176" t="n">
        <f aca="false">TRUNC(D1409*$P$3,2)</f>
        <v>643.14</v>
      </c>
      <c r="F1409" s="177" t="n">
        <f aca="false">TRUNC(IF(A1409&lt;=$A$270,$D$270*$P$5,D1409*$P$5),2)</f>
        <v>173.82</v>
      </c>
      <c r="G1409" s="178" t="n">
        <f aca="false">TRUNC(IF(A1409&lt;=$A$270,$D$270*$P$6,D1409*$P$6),2)</f>
        <v>57.94</v>
      </c>
      <c r="H1409" s="177" t="n">
        <f aca="false">TRUNC($P$9,2)</f>
        <v>2.29</v>
      </c>
      <c r="I1409" s="177" t="n">
        <f aca="false">TRUNC(IF(A1409&lt;$A$427,$D$427*$R$10+$P$10,IF(A1409&gt;$A$782,$D$782*$R$10+$P$10,D1409*$R$10+$P$10)),2)</f>
        <v>117.29</v>
      </c>
      <c r="J1409" s="174" t="n">
        <f aca="false">TRUNC(IF(A1409&lt;$A$427,($D$427*$R$11)+$P$11,IF(A1409&gt;$A$782,$D$782*$R$11+$P$11,D1409*$R$11+$P$11)),2)</f>
        <v>299.57</v>
      </c>
      <c r="K1409" s="176" t="n">
        <f aca="false">TRUNC(IF(A1409&lt;$A$427,$D$427*$R$12+$P$12,IF(A1409&gt;$A$782,$D$782*$R$12+$P$12,D1409*$R$12+$P$12)),2)</f>
        <v>217.82</v>
      </c>
      <c r="L1409" s="179" t="n">
        <v>1499</v>
      </c>
      <c r="M1409" s="180" t="n">
        <f aca="false">A1409</f>
        <v>1177</v>
      </c>
      <c r="N1409" s="181" t="n">
        <v>1499</v>
      </c>
      <c r="O1409" s="182" t="n">
        <f aca="false">A1409</f>
        <v>1177</v>
      </c>
      <c r="U1409" s="171"/>
    </row>
    <row r="1410" customFormat="false" ht="10.5" hidden="false" customHeight="false" outlineLevel="0" collapsed="false">
      <c r="A1410" s="156" t="n">
        <v>1178</v>
      </c>
      <c r="B1410" s="157" t="n">
        <v>1500</v>
      </c>
      <c r="C1410" s="158" t="n">
        <f aca="false">ROUND($P$1*A1410,2)</f>
        <v>69588.47</v>
      </c>
      <c r="D1410" s="159" t="n">
        <f aca="false">TRUNC(C1410/12,2)</f>
        <v>5799.03</v>
      </c>
      <c r="E1410" s="160" t="n">
        <f aca="false">TRUNC(D1410*$P$3,2)</f>
        <v>643.69</v>
      </c>
      <c r="F1410" s="161" t="n">
        <f aca="false">TRUNC(IF(A1410&lt;=$A$270,$D$270*$P$5,D1410*$P$5),2)</f>
        <v>173.97</v>
      </c>
      <c r="G1410" s="162" t="n">
        <f aca="false">TRUNC(IF(A1410&lt;=$A$270,$D$270*$P$6,D1410*$P$6),2)</f>
        <v>57.99</v>
      </c>
      <c r="H1410" s="161" t="n">
        <f aca="false">TRUNC($P$9,2)</f>
        <v>2.29</v>
      </c>
      <c r="I1410" s="161" t="n">
        <f aca="false">TRUNC(IF(A1410&lt;$A$427,$D$427*$R$10+$P$10,IF(A1410&gt;$A$782,$D$782*$R$10+$P$10,D1410*$R$10+$P$10)),2)</f>
        <v>117.29</v>
      </c>
      <c r="J1410" s="158" t="n">
        <f aca="false">TRUNC(IF(A1410&lt;$A$427,($D$427*$R$11)+$P$11,IF(A1410&gt;$A$782,$D$782*$R$11+$P$11,D1410*$R$11+$P$11)),2)</f>
        <v>299.57</v>
      </c>
      <c r="K1410" s="160" t="n">
        <f aca="false">TRUNC(IF(A1410&lt;$A$427,$D$427*$R$12+$P$12,IF(A1410&gt;$A$782,$D$782*$R$12+$P$12,D1410*$R$12+$P$12)),2)</f>
        <v>217.82</v>
      </c>
      <c r="L1410" s="163" t="n">
        <v>1500</v>
      </c>
      <c r="M1410" s="164" t="n">
        <f aca="false">A1410</f>
        <v>1178</v>
      </c>
      <c r="N1410" s="165" t="n">
        <v>1500</v>
      </c>
      <c r="O1410" s="166" t="n">
        <f aca="false">A1410</f>
        <v>1178</v>
      </c>
      <c r="U1410" s="171"/>
    </row>
    <row r="1411" customFormat="false" ht="10.5" hidden="false" customHeight="false" outlineLevel="0" collapsed="false">
      <c r="A1411" s="172" t="n">
        <v>1179</v>
      </c>
      <c r="B1411" s="173" t="n">
        <v>1501</v>
      </c>
      <c r="C1411" s="174" t="n">
        <f aca="false">ROUND($P$1*A1411,2)</f>
        <v>69647.54</v>
      </c>
      <c r="D1411" s="175" t="n">
        <f aca="false">TRUNC(C1411/12,2)</f>
        <v>5803.96</v>
      </c>
      <c r="E1411" s="176" t="n">
        <f aca="false">TRUNC(D1411*$P$3,2)</f>
        <v>644.23</v>
      </c>
      <c r="F1411" s="177" t="n">
        <f aca="false">TRUNC(IF(A1411&lt;=$A$270,$D$270*$P$5,D1411*$P$5),2)</f>
        <v>174.11</v>
      </c>
      <c r="G1411" s="178" t="n">
        <f aca="false">TRUNC(IF(A1411&lt;=$A$270,$D$270*$P$6,D1411*$P$6),2)</f>
        <v>58.03</v>
      </c>
      <c r="H1411" s="177" t="n">
        <f aca="false">TRUNC($P$9,2)</f>
        <v>2.29</v>
      </c>
      <c r="I1411" s="177" t="n">
        <f aca="false">TRUNC(IF(A1411&lt;$A$427,$D$427*$R$10+$P$10,IF(A1411&gt;$A$782,$D$782*$R$10+$P$10,D1411*$R$10+$P$10)),2)</f>
        <v>117.29</v>
      </c>
      <c r="J1411" s="174" t="n">
        <f aca="false">TRUNC(IF(A1411&lt;$A$427,($D$427*$R$11)+$P$11,IF(A1411&gt;$A$782,$D$782*$R$11+$P$11,D1411*$R$11+$P$11)),2)</f>
        <v>299.57</v>
      </c>
      <c r="K1411" s="176" t="n">
        <f aca="false">TRUNC(IF(A1411&lt;$A$427,$D$427*$R$12+$P$12,IF(A1411&gt;$A$782,$D$782*$R$12+$P$12,D1411*$R$12+$P$12)),2)</f>
        <v>217.82</v>
      </c>
      <c r="L1411" s="179" t="n">
        <v>1501</v>
      </c>
      <c r="M1411" s="180" t="n">
        <f aca="false">A1411</f>
        <v>1179</v>
      </c>
      <c r="N1411" s="181" t="n">
        <v>1501</v>
      </c>
      <c r="O1411" s="182" t="n">
        <f aca="false">A1411</f>
        <v>1179</v>
      </c>
      <c r="U1411" s="171"/>
    </row>
    <row r="1412" customFormat="false" ht="10.5" hidden="false" customHeight="false" outlineLevel="0" collapsed="false">
      <c r="A1412" s="156" t="n">
        <v>1180</v>
      </c>
      <c r="B1412" s="157" t="n">
        <v>1502</v>
      </c>
      <c r="C1412" s="158" t="n">
        <f aca="false">ROUND($P$1*A1412,2)</f>
        <v>69706.61</v>
      </c>
      <c r="D1412" s="159" t="n">
        <f aca="false">TRUNC(C1412/12,2)</f>
        <v>5808.88</v>
      </c>
      <c r="E1412" s="160" t="n">
        <f aca="false">TRUNC(D1412*$P$3,2)</f>
        <v>644.78</v>
      </c>
      <c r="F1412" s="161" t="n">
        <f aca="false">TRUNC(IF(A1412&lt;=$A$270,$D$270*$P$5,D1412*$P$5),2)</f>
        <v>174.26</v>
      </c>
      <c r="G1412" s="162" t="n">
        <f aca="false">TRUNC(IF(A1412&lt;=$A$270,$D$270*$P$6,D1412*$P$6),2)</f>
        <v>58.08</v>
      </c>
      <c r="H1412" s="161" t="n">
        <f aca="false">TRUNC($P$9,2)</f>
        <v>2.29</v>
      </c>
      <c r="I1412" s="161" t="n">
        <f aca="false">TRUNC(IF(A1412&lt;$A$427,$D$427*$R$10+$P$10,IF(A1412&gt;$A$782,$D$782*$R$10+$P$10,D1412*$R$10+$P$10)),2)</f>
        <v>117.29</v>
      </c>
      <c r="J1412" s="158" t="n">
        <f aca="false">TRUNC(IF(A1412&lt;$A$427,($D$427*$R$11)+$P$11,IF(A1412&gt;$A$782,$D$782*$R$11+$P$11,D1412*$R$11+$P$11)),2)</f>
        <v>299.57</v>
      </c>
      <c r="K1412" s="160" t="n">
        <f aca="false">TRUNC(IF(A1412&lt;$A$427,$D$427*$R$12+$P$12,IF(A1412&gt;$A$782,$D$782*$R$12+$P$12,D1412*$R$12+$P$12)),2)</f>
        <v>217.82</v>
      </c>
      <c r="L1412" s="163" t="n">
        <v>1502</v>
      </c>
      <c r="M1412" s="164" t="n">
        <f aca="false">A1412</f>
        <v>1180</v>
      </c>
      <c r="N1412" s="165" t="n">
        <v>1502</v>
      </c>
      <c r="O1412" s="166" t="n">
        <f aca="false">A1412</f>
        <v>1180</v>
      </c>
      <c r="U1412" s="171"/>
    </row>
    <row r="1413" customFormat="false" ht="10.5" hidden="false" customHeight="false" outlineLevel="0" collapsed="false">
      <c r="A1413" s="172" t="n">
        <v>1180</v>
      </c>
      <c r="B1413" s="173" t="n">
        <v>1503</v>
      </c>
      <c r="C1413" s="174" t="n">
        <f aca="false">ROUND($P$1*A1413,2)</f>
        <v>69706.61</v>
      </c>
      <c r="D1413" s="175" t="n">
        <f aca="false">TRUNC(C1413/12,2)</f>
        <v>5808.88</v>
      </c>
      <c r="E1413" s="176" t="n">
        <f aca="false">TRUNC(D1413*$P$3,2)</f>
        <v>644.78</v>
      </c>
      <c r="F1413" s="177" t="n">
        <f aca="false">TRUNC(IF(A1413&lt;=$A$270,$D$270*$P$5,D1413*$P$5),2)</f>
        <v>174.26</v>
      </c>
      <c r="G1413" s="178" t="n">
        <f aca="false">TRUNC(IF(A1413&lt;=$A$270,$D$270*$P$6,D1413*$P$6),2)</f>
        <v>58.08</v>
      </c>
      <c r="H1413" s="177" t="n">
        <f aca="false">TRUNC($P$9,2)</f>
        <v>2.29</v>
      </c>
      <c r="I1413" s="177" t="n">
        <f aca="false">TRUNC(IF(A1413&lt;$A$427,$D$427*$R$10+$P$10,IF(A1413&gt;$A$782,$D$782*$R$10+$P$10,D1413*$R$10+$P$10)),2)</f>
        <v>117.29</v>
      </c>
      <c r="J1413" s="174" t="n">
        <f aca="false">TRUNC(IF(A1413&lt;$A$427,($D$427*$R$11)+$P$11,IF(A1413&gt;$A$782,$D$782*$R$11+$P$11,D1413*$R$11+$P$11)),2)</f>
        <v>299.57</v>
      </c>
      <c r="K1413" s="176" t="n">
        <f aca="false">TRUNC(IF(A1413&lt;$A$427,$D$427*$R$12+$P$12,IF(A1413&gt;$A$782,$D$782*$R$12+$P$12,D1413*$R$12+$P$12)),2)</f>
        <v>217.82</v>
      </c>
      <c r="L1413" s="179" t="n">
        <v>1503</v>
      </c>
      <c r="M1413" s="164" t="n">
        <f aca="false">A1413</f>
        <v>1180</v>
      </c>
      <c r="N1413" s="181" t="n">
        <v>1503</v>
      </c>
      <c r="O1413" s="182" t="n">
        <f aca="false">A1413</f>
        <v>1180</v>
      </c>
      <c r="U1413" s="171"/>
    </row>
    <row r="1414" customFormat="false" ht="10.5" hidden="false" customHeight="false" outlineLevel="0" collapsed="false">
      <c r="A1414" s="156" t="n">
        <v>1181</v>
      </c>
      <c r="B1414" s="157" t="n">
        <v>1504</v>
      </c>
      <c r="C1414" s="158" t="n">
        <f aca="false">ROUND($P$1*A1414,2)</f>
        <v>69765.69</v>
      </c>
      <c r="D1414" s="159" t="n">
        <f aca="false">TRUNC(C1414/12,2)</f>
        <v>5813.8</v>
      </c>
      <c r="E1414" s="160" t="n">
        <f aca="false">TRUNC(D1414*$P$3,2)</f>
        <v>645.33</v>
      </c>
      <c r="F1414" s="161" t="n">
        <f aca="false">TRUNC(IF(A1414&lt;=$A$270,$D$270*$P$5,D1414*$P$5),2)</f>
        <v>174.41</v>
      </c>
      <c r="G1414" s="162" t="n">
        <f aca="false">TRUNC(IF(A1414&lt;=$A$270,$D$270*$P$6,D1414*$P$6),2)</f>
        <v>58.13</v>
      </c>
      <c r="H1414" s="161" t="n">
        <f aca="false">TRUNC($P$9,2)</f>
        <v>2.29</v>
      </c>
      <c r="I1414" s="161" t="n">
        <f aca="false">TRUNC(IF(A1414&lt;$A$427,$D$427*$R$10+$P$10,IF(A1414&gt;$A$782,$D$782*$R$10+$P$10,D1414*$R$10+$P$10)),2)</f>
        <v>117.29</v>
      </c>
      <c r="J1414" s="158" t="n">
        <f aca="false">TRUNC(IF(A1414&lt;$A$427,($D$427*$R$11)+$P$11,IF(A1414&gt;$A$782,$D$782*$R$11+$P$11,D1414*$R$11+$P$11)),2)</f>
        <v>299.57</v>
      </c>
      <c r="K1414" s="160" t="n">
        <f aca="false">TRUNC(IF(A1414&lt;$A$427,$D$427*$R$12+$P$12,IF(A1414&gt;$A$782,$D$782*$R$12+$P$12,D1414*$R$12+$P$12)),2)</f>
        <v>217.82</v>
      </c>
      <c r="L1414" s="163" t="n">
        <v>1504</v>
      </c>
      <c r="M1414" s="180" t="n">
        <f aca="false">A1414</f>
        <v>1181</v>
      </c>
      <c r="N1414" s="165" t="n">
        <v>1504</v>
      </c>
      <c r="O1414" s="166" t="n">
        <f aca="false">A1414</f>
        <v>1181</v>
      </c>
      <c r="U1414" s="171"/>
    </row>
    <row r="1415" customFormat="false" ht="10.5" hidden="false" customHeight="false" outlineLevel="0" collapsed="false">
      <c r="A1415" s="172" t="n">
        <v>1182</v>
      </c>
      <c r="B1415" s="173" t="n">
        <v>1505</v>
      </c>
      <c r="C1415" s="174" t="n">
        <f aca="false">ROUND($P$1*A1415,2)</f>
        <v>69824.76</v>
      </c>
      <c r="D1415" s="175" t="n">
        <f aca="false">TRUNC(C1415/12,2)</f>
        <v>5818.73</v>
      </c>
      <c r="E1415" s="176" t="n">
        <f aca="false">TRUNC(D1415*$P$3,2)</f>
        <v>645.87</v>
      </c>
      <c r="F1415" s="177" t="n">
        <f aca="false">TRUNC(IF(A1415&lt;=$A$270,$D$270*$P$5,D1415*$P$5),2)</f>
        <v>174.56</v>
      </c>
      <c r="G1415" s="178" t="n">
        <f aca="false">TRUNC(IF(A1415&lt;=$A$270,$D$270*$P$6,D1415*$P$6),2)</f>
        <v>58.18</v>
      </c>
      <c r="H1415" s="177" t="n">
        <f aca="false">TRUNC($P$9,2)</f>
        <v>2.29</v>
      </c>
      <c r="I1415" s="177" t="n">
        <f aca="false">TRUNC(IF(A1415&lt;$A$427,$D$427*$R$10+$P$10,IF(A1415&gt;$A$782,$D$782*$R$10+$P$10,D1415*$R$10+$P$10)),2)</f>
        <v>117.29</v>
      </c>
      <c r="J1415" s="174" t="n">
        <f aca="false">TRUNC(IF(A1415&lt;$A$427,($D$427*$R$11)+$P$11,IF(A1415&gt;$A$782,$D$782*$R$11+$P$11,D1415*$R$11+$P$11)),2)</f>
        <v>299.57</v>
      </c>
      <c r="K1415" s="176" t="n">
        <f aca="false">TRUNC(IF(A1415&lt;$A$427,$D$427*$R$12+$P$12,IF(A1415&gt;$A$782,$D$782*$R$12+$P$12,D1415*$R$12+$P$12)),2)</f>
        <v>217.82</v>
      </c>
      <c r="L1415" s="179" t="n">
        <v>1505</v>
      </c>
      <c r="M1415" s="164" t="n">
        <f aca="false">A1415</f>
        <v>1182</v>
      </c>
      <c r="N1415" s="181" t="n">
        <v>1505</v>
      </c>
      <c r="O1415" s="182" t="n">
        <f aca="false">A1415</f>
        <v>1182</v>
      </c>
      <c r="U1415" s="171"/>
    </row>
    <row r="1416" customFormat="false" ht="10.5" hidden="false" customHeight="false" outlineLevel="0" collapsed="false">
      <c r="A1416" s="156" t="n">
        <v>1183</v>
      </c>
      <c r="B1416" s="157" t="n">
        <v>1506</v>
      </c>
      <c r="C1416" s="158" t="n">
        <f aca="false">ROUND($P$1*A1416,2)</f>
        <v>69883.83</v>
      </c>
      <c r="D1416" s="159" t="n">
        <f aca="false">TRUNC(C1416/12,2)</f>
        <v>5823.65</v>
      </c>
      <c r="E1416" s="160" t="n">
        <f aca="false">TRUNC(D1416*$P$3,2)</f>
        <v>646.42</v>
      </c>
      <c r="F1416" s="161" t="n">
        <f aca="false">TRUNC(IF(A1416&lt;=$A$270,$D$270*$P$5,D1416*$P$5),2)</f>
        <v>174.7</v>
      </c>
      <c r="G1416" s="162" t="n">
        <f aca="false">TRUNC(IF(A1416&lt;=$A$270,$D$270*$P$6,D1416*$P$6),2)</f>
        <v>58.23</v>
      </c>
      <c r="H1416" s="161" t="n">
        <f aca="false">TRUNC($P$9,2)</f>
        <v>2.29</v>
      </c>
      <c r="I1416" s="161" t="n">
        <f aca="false">TRUNC(IF(A1416&lt;$A$427,$D$427*$R$10+$P$10,IF(A1416&gt;$A$782,$D$782*$R$10+$P$10,D1416*$R$10+$P$10)),2)</f>
        <v>117.29</v>
      </c>
      <c r="J1416" s="158" t="n">
        <f aca="false">TRUNC(IF(A1416&lt;$A$427,($D$427*$R$11)+$P$11,IF(A1416&gt;$A$782,$D$782*$R$11+$P$11,D1416*$R$11+$P$11)),2)</f>
        <v>299.57</v>
      </c>
      <c r="K1416" s="160" t="n">
        <f aca="false">TRUNC(IF(A1416&lt;$A$427,$D$427*$R$12+$P$12,IF(A1416&gt;$A$782,$D$782*$R$12+$P$12,D1416*$R$12+$P$12)),2)</f>
        <v>217.82</v>
      </c>
      <c r="L1416" s="163" t="n">
        <v>1506</v>
      </c>
      <c r="M1416" s="180" t="n">
        <f aca="false">A1416</f>
        <v>1183</v>
      </c>
      <c r="N1416" s="165" t="n">
        <v>1506</v>
      </c>
      <c r="O1416" s="166" t="n">
        <f aca="false">A1416</f>
        <v>1183</v>
      </c>
      <c r="U1416" s="171"/>
    </row>
    <row r="1417" customFormat="false" ht="10.5" hidden="false" customHeight="false" outlineLevel="0" collapsed="false">
      <c r="A1417" s="172" t="n">
        <v>1184</v>
      </c>
      <c r="B1417" s="173" t="n">
        <v>1507</v>
      </c>
      <c r="C1417" s="174" t="n">
        <f aca="false">ROUND($P$1*A1417,2)</f>
        <v>69942.91</v>
      </c>
      <c r="D1417" s="175" t="n">
        <f aca="false">TRUNC(C1417/12,2)</f>
        <v>5828.57</v>
      </c>
      <c r="E1417" s="176" t="n">
        <f aca="false">TRUNC(D1417*$P$3,2)</f>
        <v>646.97</v>
      </c>
      <c r="F1417" s="177" t="n">
        <f aca="false">TRUNC(IF(A1417&lt;=$A$270,$D$270*$P$5,D1417*$P$5),2)</f>
        <v>174.85</v>
      </c>
      <c r="G1417" s="178" t="n">
        <f aca="false">TRUNC(IF(A1417&lt;=$A$270,$D$270*$P$6,D1417*$P$6),2)</f>
        <v>58.28</v>
      </c>
      <c r="H1417" s="177" t="n">
        <f aca="false">TRUNC($P$9,2)</f>
        <v>2.29</v>
      </c>
      <c r="I1417" s="177" t="n">
        <f aca="false">TRUNC(IF(A1417&lt;$A$427,$D$427*$R$10+$P$10,IF(A1417&gt;$A$782,$D$782*$R$10+$P$10,D1417*$R$10+$P$10)),2)</f>
        <v>117.29</v>
      </c>
      <c r="J1417" s="174" t="n">
        <f aca="false">TRUNC(IF(A1417&lt;$A$427,($D$427*$R$11)+$P$11,IF(A1417&gt;$A$782,$D$782*$R$11+$P$11,D1417*$R$11+$P$11)),2)</f>
        <v>299.57</v>
      </c>
      <c r="K1417" s="176" t="n">
        <f aca="false">TRUNC(IF(A1417&lt;$A$427,$D$427*$R$12+$P$12,IF(A1417&gt;$A$782,$D$782*$R$12+$P$12,D1417*$R$12+$P$12)),2)</f>
        <v>217.82</v>
      </c>
      <c r="L1417" s="179" t="n">
        <v>1507</v>
      </c>
      <c r="M1417" s="164" t="n">
        <f aca="false">A1417</f>
        <v>1184</v>
      </c>
      <c r="N1417" s="181" t="n">
        <v>1507</v>
      </c>
      <c r="O1417" s="182" t="n">
        <f aca="false">A1417</f>
        <v>1184</v>
      </c>
      <c r="U1417" s="171"/>
    </row>
    <row r="1418" customFormat="false" ht="10.5" hidden="false" customHeight="false" outlineLevel="0" collapsed="false">
      <c r="A1418" s="156" t="n">
        <v>1184</v>
      </c>
      <c r="B1418" s="157" t="n">
        <v>1508</v>
      </c>
      <c r="C1418" s="158" t="n">
        <f aca="false">ROUND($P$1*A1418,2)</f>
        <v>69942.91</v>
      </c>
      <c r="D1418" s="159" t="n">
        <f aca="false">TRUNC(C1418/12,2)</f>
        <v>5828.57</v>
      </c>
      <c r="E1418" s="160" t="n">
        <f aca="false">TRUNC(D1418*$P$3,2)</f>
        <v>646.97</v>
      </c>
      <c r="F1418" s="161" t="n">
        <f aca="false">TRUNC(IF(A1418&lt;=$A$270,$D$270*$P$5,D1418*$P$5),2)</f>
        <v>174.85</v>
      </c>
      <c r="G1418" s="162" t="n">
        <f aca="false">TRUNC(IF(A1418&lt;=$A$270,$D$270*$P$6,D1418*$P$6),2)</f>
        <v>58.28</v>
      </c>
      <c r="H1418" s="161" t="n">
        <f aca="false">TRUNC($P$9,2)</f>
        <v>2.29</v>
      </c>
      <c r="I1418" s="161" t="n">
        <f aca="false">TRUNC(IF(A1418&lt;$A$427,$D$427*$R$10+$P$10,IF(A1418&gt;$A$782,$D$782*$R$10+$P$10,D1418*$R$10+$P$10)),2)</f>
        <v>117.29</v>
      </c>
      <c r="J1418" s="158" t="n">
        <f aca="false">TRUNC(IF(A1418&lt;$A$427,($D$427*$R$11)+$P$11,IF(A1418&gt;$A$782,$D$782*$R$11+$P$11,D1418*$R$11+$P$11)),2)</f>
        <v>299.57</v>
      </c>
      <c r="K1418" s="160" t="n">
        <f aca="false">TRUNC(IF(A1418&lt;$A$427,$D$427*$R$12+$P$12,IF(A1418&gt;$A$782,$D$782*$R$12+$P$12,D1418*$R$12+$P$12)),2)</f>
        <v>217.82</v>
      </c>
      <c r="L1418" s="163" t="n">
        <v>1508</v>
      </c>
      <c r="M1418" s="180" t="n">
        <f aca="false">A1418</f>
        <v>1184</v>
      </c>
      <c r="N1418" s="165" t="n">
        <v>1508</v>
      </c>
      <c r="O1418" s="166" t="n">
        <f aca="false">A1418</f>
        <v>1184</v>
      </c>
      <c r="U1418" s="171"/>
    </row>
    <row r="1419" customFormat="false" ht="10.5" hidden="false" customHeight="false" outlineLevel="0" collapsed="false">
      <c r="A1419" s="172" t="n">
        <v>1185</v>
      </c>
      <c r="B1419" s="173" t="n">
        <v>1509</v>
      </c>
      <c r="C1419" s="174" t="n">
        <f aca="false">ROUND($P$1*A1419,2)</f>
        <v>70001.98</v>
      </c>
      <c r="D1419" s="175" t="n">
        <f aca="false">TRUNC(C1419/12,2)</f>
        <v>5833.49</v>
      </c>
      <c r="E1419" s="176" t="n">
        <f aca="false">TRUNC(D1419*$P$3,2)</f>
        <v>647.51</v>
      </c>
      <c r="F1419" s="177" t="n">
        <f aca="false">TRUNC(IF(A1419&lt;=$A$270,$D$270*$P$5,D1419*$P$5),2)</f>
        <v>175</v>
      </c>
      <c r="G1419" s="178" t="n">
        <f aca="false">TRUNC(IF(A1419&lt;=$A$270,$D$270*$P$6,D1419*$P$6),2)</f>
        <v>58.33</v>
      </c>
      <c r="H1419" s="177" t="n">
        <f aca="false">TRUNC($P$9,2)</f>
        <v>2.29</v>
      </c>
      <c r="I1419" s="177" t="n">
        <f aca="false">TRUNC(IF(A1419&lt;$A$427,$D$427*$R$10+$P$10,IF(A1419&gt;$A$782,$D$782*$R$10+$P$10,D1419*$R$10+$P$10)),2)</f>
        <v>117.29</v>
      </c>
      <c r="J1419" s="174" t="n">
        <f aca="false">TRUNC(IF(A1419&lt;$A$427,($D$427*$R$11)+$P$11,IF(A1419&gt;$A$782,$D$782*$R$11+$P$11,D1419*$R$11+$P$11)),2)</f>
        <v>299.57</v>
      </c>
      <c r="K1419" s="176" t="n">
        <f aca="false">TRUNC(IF(A1419&lt;$A$427,$D$427*$R$12+$P$12,IF(A1419&gt;$A$782,$D$782*$R$12+$P$12,D1419*$R$12+$P$12)),2)</f>
        <v>217.82</v>
      </c>
      <c r="L1419" s="179" t="n">
        <v>1509</v>
      </c>
      <c r="M1419" s="164" t="n">
        <f aca="false">A1419</f>
        <v>1185</v>
      </c>
      <c r="N1419" s="181" t="n">
        <v>1509</v>
      </c>
      <c r="O1419" s="182" t="n">
        <f aca="false">A1419</f>
        <v>1185</v>
      </c>
      <c r="U1419" s="171"/>
    </row>
    <row r="1420" customFormat="false" ht="10.5" hidden="false" customHeight="false" outlineLevel="0" collapsed="false">
      <c r="A1420" s="156" t="n">
        <v>1185</v>
      </c>
      <c r="B1420" s="157" t="n">
        <v>1510</v>
      </c>
      <c r="C1420" s="158" t="n">
        <f aca="false">ROUND($P$1*A1420,2)</f>
        <v>70001.98</v>
      </c>
      <c r="D1420" s="159" t="n">
        <f aca="false">TRUNC(C1420/12,2)</f>
        <v>5833.49</v>
      </c>
      <c r="E1420" s="160" t="n">
        <f aca="false">TRUNC(D1420*$P$3,2)</f>
        <v>647.51</v>
      </c>
      <c r="F1420" s="161" t="n">
        <f aca="false">TRUNC(IF(A1420&lt;=$A$270,$D$270*$P$5,D1420*$P$5),2)</f>
        <v>175</v>
      </c>
      <c r="G1420" s="162" t="n">
        <f aca="false">TRUNC(IF(A1420&lt;=$A$270,$D$270*$P$6,D1420*$P$6),2)</f>
        <v>58.33</v>
      </c>
      <c r="H1420" s="161" t="n">
        <f aca="false">TRUNC($P$9,2)</f>
        <v>2.29</v>
      </c>
      <c r="I1420" s="161" t="n">
        <f aca="false">TRUNC(IF(A1420&lt;$A$427,$D$427*$R$10+$P$10,IF(A1420&gt;$A$782,$D$782*$R$10+$P$10,D1420*$R$10+$P$10)),2)</f>
        <v>117.29</v>
      </c>
      <c r="J1420" s="158" t="n">
        <f aca="false">TRUNC(IF(A1420&lt;$A$427,($D$427*$R$11)+$P$11,IF(A1420&gt;$A$782,$D$782*$R$11+$P$11,D1420*$R$11+$P$11)),2)</f>
        <v>299.57</v>
      </c>
      <c r="K1420" s="160" t="n">
        <f aca="false">TRUNC(IF(A1420&lt;$A$427,$D$427*$R$12+$P$12,IF(A1420&gt;$A$782,$D$782*$R$12+$P$12,D1420*$R$12+$P$12)),2)</f>
        <v>217.82</v>
      </c>
      <c r="L1420" s="163" t="n">
        <v>1510</v>
      </c>
      <c r="M1420" s="180" t="n">
        <f aca="false">A1420</f>
        <v>1185</v>
      </c>
      <c r="N1420" s="165" t="n">
        <v>1510</v>
      </c>
      <c r="O1420" s="166" t="n">
        <f aca="false">A1420</f>
        <v>1185</v>
      </c>
      <c r="U1420" s="171"/>
    </row>
    <row r="1421" customFormat="false" ht="10.5" hidden="false" customHeight="false" outlineLevel="0" collapsed="false">
      <c r="A1421" s="172" t="n">
        <v>1186</v>
      </c>
      <c r="B1421" s="173" t="n">
        <v>1511</v>
      </c>
      <c r="C1421" s="174" t="n">
        <f aca="false">ROUND($P$1*A1421,2)</f>
        <v>70061.05</v>
      </c>
      <c r="D1421" s="175" t="n">
        <f aca="false">TRUNC(C1421/12,2)</f>
        <v>5838.42</v>
      </c>
      <c r="E1421" s="176" t="n">
        <f aca="false">TRUNC(D1421*$P$3,2)</f>
        <v>648.06</v>
      </c>
      <c r="F1421" s="177" t="n">
        <f aca="false">TRUNC(IF(A1421&lt;=$A$270,$D$270*$P$5,D1421*$P$5),2)</f>
        <v>175.15</v>
      </c>
      <c r="G1421" s="178" t="n">
        <f aca="false">TRUNC(IF(A1421&lt;=$A$270,$D$270*$P$6,D1421*$P$6),2)</f>
        <v>58.38</v>
      </c>
      <c r="H1421" s="177" t="n">
        <f aca="false">TRUNC($P$9,2)</f>
        <v>2.29</v>
      </c>
      <c r="I1421" s="177" t="n">
        <f aca="false">TRUNC(IF(A1421&lt;$A$427,$D$427*$R$10+$P$10,IF(A1421&gt;$A$782,$D$782*$R$10+$P$10,D1421*$R$10+$P$10)),2)</f>
        <v>117.29</v>
      </c>
      <c r="J1421" s="174" t="n">
        <f aca="false">TRUNC(IF(A1421&lt;$A$427,($D$427*$R$11)+$P$11,IF(A1421&gt;$A$782,$D$782*$R$11+$P$11,D1421*$R$11+$P$11)),2)</f>
        <v>299.57</v>
      </c>
      <c r="K1421" s="176" t="n">
        <f aca="false">TRUNC(IF(A1421&lt;$A$427,$D$427*$R$12+$P$12,IF(A1421&gt;$A$782,$D$782*$R$12+$P$12,D1421*$R$12+$P$12)),2)</f>
        <v>217.82</v>
      </c>
      <c r="L1421" s="179" t="n">
        <v>1511</v>
      </c>
      <c r="M1421" s="164" t="n">
        <f aca="false">A1421</f>
        <v>1186</v>
      </c>
      <c r="N1421" s="181" t="n">
        <v>1511</v>
      </c>
      <c r="O1421" s="182" t="n">
        <f aca="false">A1421</f>
        <v>1186</v>
      </c>
      <c r="U1421" s="171"/>
    </row>
    <row r="1422" customFormat="false" ht="10.5" hidden="false" customHeight="false" outlineLevel="0" collapsed="false">
      <c r="A1422" s="156" t="n">
        <v>1187</v>
      </c>
      <c r="B1422" s="157" t="n">
        <v>1512</v>
      </c>
      <c r="C1422" s="158" t="n">
        <f aca="false">ROUND($P$1*A1422,2)</f>
        <v>70120.13</v>
      </c>
      <c r="D1422" s="159" t="n">
        <f aca="false">TRUNC(C1422/12,2)</f>
        <v>5843.34</v>
      </c>
      <c r="E1422" s="160" t="n">
        <f aca="false">TRUNC(D1422*$P$3,2)</f>
        <v>648.61</v>
      </c>
      <c r="F1422" s="161" t="n">
        <f aca="false">TRUNC(IF(A1422&lt;=$A$270,$D$270*$P$5,D1422*$P$5),2)</f>
        <v>175.3</v>
      </c>
      <c r="G1422" s="162" t="n">
        <f aca="false">TRUNC(IF(A1422&lt;=$A$270,$D$270*$P$6,D1422*$P$6),2)</f>
        <v>58.43</v>
      </c>
      <c r="H1422" s="161" t="n">
        <f aca="false">TRUNC($P$9,2)</f>
        <v>2.29</v>
      </c>
      <c r="I1422" s="161" t="n">
        <f aca="false">TRUNC(IF(A1422&lt;$A$427,$D$427*$R$10+$P$10,IF(A1422&gt;$A$782,$D$782*$R$10+$P$10,D1422*$R$10+$P$10)),2)</f>
        <v>117.29</v>
      </c>
      <c r="J1422" s="158" t="n">
        <f aca="false">TRUNC(IF(A1422&lt;$A$427,($D$427*$R$11)+$P$11,IF(A1422&gt;$A$782,$D$782*$R$11+$P$11,D1422*$R$11+$P$11)),2)</f>
        <v>299.57</v>
      </c>
      <c r="K1422" s="160" t="n">
        <f aca="false">TRUNC(IF(A1422&lt;$A$427,$D$427*$R$12+$P$12,IF(A1422&gt;$A$782,$D$782*$R$12+$P$12,D1422*$R$12+$P$12)),2)</f>
        <v>217.82</v>
      </c>
      <c r="L1422" s="163" t="n">
        <v>1512</v>
      </c>
      <c r="M1422" s="180" t="n">
        <f aca="false">A1422</f>
        <v>1187</v>
      </c>
      <c r="N1422" s="165" t="n">
        <v>1512</v>
      </c>
      <c r="O1422" s="166" t="n">
        <f aca="false">A1422</f>
        <v>1187</v>
      </c>
      <c r="U1422" s="171"/>
    </row>
    <row r="1423" customFormat="false" ht="10.5" hidden="false" customHeight="false" outlineLevel="0" collapsed="false">
      <c r="A1423" s="172" t="n">
        <v>1188</v>
      </c>
      <c r="B1423" s="173" t="n">
        <v>1513</v>
      </c>
      <c r="C1423" s="174" t="n">
        <f aca="false">ROUND($P$1*A1423,2)</f>
        <v>70179.2</v>
      </c>
      <c r="D1423" s="175" t="n">
        <f aca="false">TRUNC(C1423/12,2)</f>
        <v>5848.26</v>
      </c>
      <c r="E1423" s="176" t="n">
        <f aca="false">TRUNC(D1423*$P$3,2)</f>
        <v>649.15</v>
      </c>
      <c r="F1423" s="177" t="n">
        <f aca="false">TRUNC(IF(A1423&lt;=$A$270,$D$270*$P$5,D1423*$P$5),2)</f>
        <v>175.44</v>
      </c>
      <c r="G1423" s="178" t="n">
        <f aca="false">TRUNC(IF(A1423&lt;=$A$270,$D$270*$P$6,D1423*$P$6),2)</f>
        <v>58.48</v>
      </c>
      <c r="H1423" s="177" t="n">
        <f aca="false">TRUNC($P$9,2)</f>
        <v>2.29</v>
      </c>
      <c r="I1423" s="177" t="n">
        <f aca="false">TRUNC(IF(A1423&lt;$A$427,$D$427*$R$10+$P$10,IF(A1423&gt;$A$782,$D$782*$R$10+$P$10,D1423*$R$10+$P$10)),2)</f>
        <v>117.29</v>
      </c>
      <c r="J1423" s="174" t="n">
        <f aca="false">TRUNC(IF(A1423&lt;$A$427,($D$427*$R$11)+$P$11,IF(A1423&gt;$A$782,$D$782*$R$11+$P$11,D1423*$R$11+$P$11)),2)</f>
        <v>299.57</v>
      </c>
      <c r="K1423" s="176" t="n">
        <f aca="false">TRUNC(IF(A1423&lt;$A$427,$D$427*$R$12+$P$12,IF(A1423&gt;$A$782,$D$782*$R$12+$P$12,D1423*$R$12+$P$12)),2)</f>
        <v>217.82</v>
      </c>
      <c r="L1423" s="179" t="n">
        <v>1513</v>
      </c>
      <c r="M1423" s="164" t="n">
        <f aca="false">A1423</f>
        <v>1188</v>
      </c>
      <c r="N1423" s="181" t="n">
        <v>1513</v>
      </c>
      <c r="O1423" s="182" t="n">
        <f aca="false">A1423</f>
        <v>1188</v>
      </c>
      <c r="U1423" s="171"/>
    </row>
    <row r="1424" customFormat="false" ht="10.5" hidden="false" customHeight="false" outlineLevel="0" collapsed="false">
      <c r="A1424" s="156" t="n">
        <v>1188</v>
      </c>
      <c r="B1424" s="157" t="n">
        <v>1514</v>
      </c>
      <c r="C1424" s="158" t="n">
        <f aca="false">ROUND($P$1*A1424,2)</f>
        <v>70179.2</v>
      </c>
      <c r="D1424" s="159" t="n">
        <f aca="false">TRUNC(C1424/12,2)</f>
        <v>5848.26</v>
      </c>
      <c r="E1424" s="160" t="n">
        <f aca="false">TRUNC(D1424*$P$3,2)</f>
        <v>649.15</v>
      </c>
      <c r="F1424" s="161" t="n">
        <f aca="false">TRUNC(IF(A1424&lt;=$A$270,$D$270*$P$5,D1424*$P$5),2)</f>
        <v>175.44</v>
      </c>
      <c r="G1424" s="162" t="n">
        <f aca="false">TRUNC(IF(A1424&lt;=$A$270,$D$270*$P$6,D1424*$P$6),2)</f>
        <v>58.48</v>
      </c>
      <c r="H1424" s="161" t="n">
        <f aca="false">TRUNC($P$9,2)</f>
        <v>2.29</v>
      </c>
      <c r="I1424" s="161" t="n">
        <f aca="false">TRUNC(IF(A1424&lt;$A$427,$D$427*$R$10+$P$10,IF(A1424&gt;$A$782,$D$782*$R$10+$P$10,D1424*$R$10+$P$10)),2)</f>
        <v>117.29</v>
      </c>
      <c r="J1424" s="158" t="n">
        <f aca="false">TRUNC(IF(A1424&lt;$A$427,($D$427*$R$11)+$P$11,IF(A1424&gt;$A$782,$D$782*$R$11+$P$11,D1424*$R$11+$P$11)),2)</f>
        <v>299.57</v>
      </c>
      <c r="K1424" s="160" t="n">
        <f aca="false">TRUNC(IF(A1424&lt;$A$427,$D$427*$R$12+$P$12,IF(A1424&gt;$A$782,$D$782*$R$12+$P$12,D1424*$R$12+$P$12)),2)</f>
        <v>217.82</v>
      </c>
      <c r="L1424" s="163" t="n">
        <v>1514</v>
      </c>
      <c r="M1424" s="180" t="n">
        <f aca="false">A1424</f>
        <v>1188</v>
      </c>
      <c r="N1424" s="165" t="n">
        <v>1514</v>
      </c>
      <c r="O1424" s="166" t="n">
        <f aca="false">A1424</f>
        <v>1188</v>
      </c>
      <c r="U1424" s="171"/>
    </row>
    <row r="1425" customFormat="false" ht="10.5" hidden="false" customHeight="false" outlineLevel="0" collapsed="false">
      <c r="A1425" s="172" t="n">
        <v>1189</v>
      </c>
      <c r="B1425" s="173" t="n">
        <v>1515</v>
      </c>
      <c r="C1425" s="174" t="n">
        <f aca="false">ROUND($P$1*A1425,2)</f>
        <v>70238.27</v>
      </c>
      <c r="D1425" s="175" t="n">
        <f aca="false">TRUNC(C1425/12,2)</f>
        <v>5853.18</v>
      </c>
      <c r="E1425" s="176" t="n">
        <f aca="false">TRUNC(D1425*$P$3,2)</f>
        <v>649.7</v>
      </c>
      <c r="F1425" s="177" t="n">
        <f aca="false">TRUNC(IF(A1425&lt;=$A$270,$D$270*$P$5,D1425*$P$5),2)</f>
        <v>175.59</v>
      </c>
      <c r="G1425" s="178" t="n">
        <f aca="false">TRUNC(IF(A1425&lt;=$A$270,$D$270*$P$6,D1425*$P$6),2)</f>
        <v>58.53</v>
      </c>
      <c r="H1425" s="177" t="n">
        <f aca="false">TRUNC($P$9,2)</f>
        <v>2.29</v>
      </c>
      <c r="I1425" s="177" t="n">
        <f aca="false">TRUNC(IF(A1425&lt;$A$427,$D$427*$R$10+$P$10,IF(A1425&gt;$A$782,$D$782*$R$10+$P$10,D1425*$R$10+$P$10)),2)</f>
        <v>117.29</v>
      </c>
      <c r="J1425" s="174" t="n">
        <f aca="false">TRUNC(IF(A1425&lt;$A$427,($D$427*$R$11)+$P$11,IF(A1425&gt;$A$782,$D$782*$R$11+$P$11,D1425*$R$11+$P$11)),2)</f>
        <v>299.57</v>
      </c>
      <c r="K1425" s="176" t="n">
        <f aca="false">TRUNC(IF(A1425&lt;$A$427,$D$427*$R$12+$P$12,IF(A1425&gt;$A$782,$D$782*$R$12+$P$12,D1425*$R$12+$P$12)),2)</f>
        <v>217.82</v>
      </c>
      <c r="L1425" s="179" t="n">
        <v>1515</v>
      </c>
      <c r="M1425" s="164" t="n">
        <f aca="false">A1425</f>
        <v>1189</v>
      </c>
      <c r="N1425" s="181" t="n">
        <v>1515</v>
      </c>
      <c r="O1425" s="182" t="n">
        <f aca="false">A1425</f>
        <v>1189</v>
      </c>
      <c r="U1425" s="171"/>
    </row>
    <row r="1426" customFormat="false" ht="10.5" hidden="false" customHeight="false" outlineLevel="0" collapsed="false">
      <c r="A1426" s="156" t="n">
        <v>1190</v>
      </c>
      <c r="B1426" s="157" t="n">
        <v>1516</v>
      </c>
      <c r="C1426" s="158" t="n">
        <f aca="false">ROUND($P$1*A1426,2)</f>
        <v>70297.35</v>
      </c>
      <c r="D1426" s="159" t="n">
        <f aca="false">TRUNC(C1426/12,2)</f>
        <v>5858.11</v>
      </c>
      <c r="E1426" s="160" t="n">
        <f aca="false">TRUNC(D1426*$P$3,2)</f>
        <v>650.25</v>
      </c>
      <c r="F1426" s="161" t="n">
        <f aca="false">TRUNC(IF(A1426&lt;=$A$270,$D$270*$P$5,D1426*$P$5),2)</f>
        <v>175.74</v>
      </c>
      <c r="G1426" s="162" t="n">
        <f aca="false">TRUNC(IF(A1426&lt;=$A$270,$D$270*$P$6,D1426*$P$6),2)</f>
        <v>58.58</v>
      </c>
      <c r="H1426" s="161" t="n">
        <f aca="false">TRUNC($P$9,2)</f>
        <v>2.29</v>
      </c>
      <c r="I1426" s="161" t="n">
        <f aca="false">TRUNC(IF(A1426&lt;$A$427,$D$427*$R$10+$P$10,IF(A1426&gt;$A$782,$D$782*$R$10+$P$10,D1426*$R$10+$P$10)),2)</f>
        <v>117.29</v>
      </c>
      <c r="J1426" s="158" t="n">
        <f aca="false">TRUNC(IF(A1426&lt;$A$427,($D$427*$R$11)+$P$11,IF(A1426&gt;$A$782,$D$782*$R$11+$P$11,D1426*$R$11+$P$11)),2)</f>
        <v>299.57</v>
      </c>
      <c r="K1426" s="160" t="n">
        <f aca="false">TRUNC(IF(A1426&lt;$A$427,$D$427*$R$12+$P$12,IF(A1426&gt;$A$782,$D$782*$R$12+$P$12,D1426*$R$12+$P$12)),2)</f>
        <v>217.82</v>
      </c>
      <c r="L1426" s="163" t="n">
        <v>1516</v>
      </c>
      <c r="M1426" s="180" t="n">
        <f aca="false">A1426</f>
        <v>1190</v>
      </c>
      <c r="N1426" s="165" t="n">
        <v>1516</v>
      </c>
      <c r="O1426" s="166" t="n">
        <f aca="false">A1426</f>
        <v>1190</v>
      </c>
      <c r="U1426" s="171"/>
    </row>
    <row r="1427" customFormat="false" ht="10.5" hidden="false" customHeight="false" outlineLevel="0" collapsed="false">
      <c r="A1427" s="172" t="n">
        <v>1191</v>
      </c>
      <c r="B1427" s="173" t="n">
        <v>1517</v>
      </c>
      <c r="C1427" s="174" t="n">
        <f aca="false">ROUND($P$1*A1427,2)</f>
        <v>70356.42</v>
      </c>
      <c r="D1427" s="175" t="n">
        <f aca="false">TRUNC(C1427/12,2)</f>
        <v>5863.03</v>
      </c>
      <c r="E1427" s="176" t="n">
        <f aca="false">TRUNC(D1427*$P$3,2)</f>
        <v>650.79</v>
      </c>
      <c r="F1427" s="177" t="n">
        <f aca="false">TRUNC(IF(A1427&lt;=$A$270,$D$270*$P$5,D1427*$P$5),2)</f>
        <v>175.89</v>
      </c>
      <c r="G1427" s="178" t="n">
        <f aca="false">TRUNC(IF(A1427&lt;=$A$270,$D$270*$P$6,D1427*$P$6),2)</f>
        <v>58.63</v>
      </c>
      <c r="H1427" s="177" t="n">
        <f aca="false">TRUNC($P$9,2)</f>
        <v>2.29</v>
      </c>
      <c r="I1427" s="177" t="n">
        <f aca="false">TRUNC(IF(A1427&lt;$A$427,$D$427*$R$10+$P$10,IF(A1427&gt;$A$782,$D$782*$R$10+$P$10,D1427*$R$10+$P$10)),2)</f>
        <v>117.29</v>
      </c>
      <c r="J1427" s="174" t="n">
        <f aca="false">TRUNC(IF(A1427&lt;$A$427,($D$427*$R$11)+$P$11,IF(A1427&gt;$A$782,$D$782*$R$11+$P$11,D1427*$R$11+$P$11)),2)</f>
        <v>299.57</v>
      </c>
      <c r="K1427" s="176" t="n">
        <f aca="false">TRUNC(IF(A1427&lt;$A$427,$D$427*$R$12+$P$12,IF(A1427&gt;$A$782,$D$782*$R$12+$P$12,D1427*$R$12+$P$12)),2)</f>
        <v>217.82</v>
      </c>
      <c r="L1427" s="179" t="n">
        <v>1517</v>
      </c>
      <c r="M1427" s="164" t="n">
        <f aca="false">A1427</f>
        <v>1191</v>
      </c>
      <c r="N1427" s="181" t="n">
        <v>1517</v>
      </c>
      <c r="O1427" s="182" t="n">
        <f aca="false">A1427</f>
        <v>1191</v>
      </c>
      <c r="U1427" s="171"/>
    </row>
    <row r="1428" customFormat="false" ht="10.5" hidden="false" customHeight="false" outlineLevel="0" collapsed="false">
      <c r="A1428" s="156" t="n">
        <v>1192</v>
      </c>
      <c r="B1428" s="157" t="n">
        <v>1518</v>
      </c>
      <c r="C1428" s="158" t="n">
        <f aca="false">ROUND($P$1*A1428,2)</f>
        <v>70415.49</v>
      </c>
      <c r="D1428" s="159" t="n">
        <f aca="false">TRUNC(C1428/12,2)</f>
        <v>5867.95</v>
      </c>
      <c r="E1428" s="160" t="n">
        <f aca="false">TRUNC(D1428*$P$3,2)</f>
        <v>651.34</v>
      </c>
      <c r="F1428" s="161" t="n">
        <f aca="false">TRUNC(IF(A1428&lt;=$A$270,$D$270*$P$5,D1428*$P$5),2)</f>
        <v>176.03</v>
      </c>
      <c r="G1428" s="162" t="n">
        <f aca="false">TRUNC(IF(A1428&lt;=$A$270,$D$270*$P$6,D1428*$P$6),2)</f>
        <v>58.67</v>
      </c>
      <c r="H1428" s="161" t="n">
        <f aca="false">TRUNC($P$9,2)</f>
        <v>2.29</v>
      </c>
      <c r="I1428" s="161" t="n">
        <f aca="false">TRUNC(IF(A1428&lt;$A$427,$D$427*$R$10+$P$10,IF(A1428&gt;$A$782,$D$782*$R$10+$P$10,D1428*$R$10+$P$10)),2)</f>
        <v>117.29</v>
      </c>
      <c r="J1428" s="158" t="n">
        <f aca="false">TRUNC(IF(A1428&lt;$A$427,($D$427*$R$11)+$P$11,IF(A1428&gt;$A$782,$D$782*$R$11+$P$11,D1428*$R$11+$P$11)),2)</f>
        <v>299.57</v>
      </c>
      <c r="K1428" s="160" t="n">
        <f aca="false">TRUNC(IF(A1428&lt;$A$427,$D$427*$R$12+$P$12,IF(A1428&gt;$A$782,$D$782*$R$12+$P$12,D1428*$R$12+$P$12)),2)</f>
        <v>217.82</v>
      </c>
      <c r="L1428" s="163" t="n">
        <v>1518</v>
      </c>
      <c r="M1428" s="180" t="n">
        <f aca="false">A1428</f>
        <v>1192</v>
      </c>
      <c r="N1428" s="165" t="n">
        <v>1518</v>
      </c>
      <c r="O1428" s="166" t="n">
        <f aca="false">A1428</f>
        <v>1192</v>
      </c>
      <c r="U1428" s="171"/>
    </row>
    <row r="1429" customFormat="false" ht="10.5" hidden="false" customHeight="false" outlineLevel="0" collapsed="false">
      <c r="A1429" s="172" t="n">
        <v>1192</v>
      </c>
      <c r="B1429" s="173" t="n">
        <v>1519</v>
      </c>
      <c r="C1429" s="174" t="n">
        <f aca="false">ROUND($P$1*A1429,2)</f>
        <v>70415.49</v>
      </c>
      <c r="D1429" s="175" t="n">
        <f aca="false">TRUNC(C1429/12,2)</f>
        <v>5867.95</v>
      </c>
      <c r="E1429" s="176" t="n">
        <f aca="false">TRUNC(D1429*$P$3,2)</f>
        <v>651.34</v>
      </c>
      <c r="F1429" s="177" t="n">
        <f aca="false">TRUNC(IF(A1429&lt;=$A$270,$D$270*$P$5,D1429*$P$5),2)</f>
        <v>176.03</v>
      </c>
      <c r="G1429" s="178" t="n">
        <f aca="false">TRUNC(IF(A1429&lt;=$A$270,$D$270*$P$6,D1429*$P$6),2)</f>
        <v>58.67</v>
      </c>
      <c r="H1429" s="177" t="n">
        <f aca="false">TRUNC($P$9,2)</f>
        <v>2.29</v>
      </c>
      <c r="I1429" s="177" t="n">
        <f aca="false">TRUNC(IF(A1429&lt;$A$427,$D$427*$R$10+$P$10,IF(A1429&gt;$A$782,$D$782*$R$10+$P$10,D1429*$R$10+$P$10)),2)</f>
        <v>117.29</v>
      </c>
      <c r="J1429" s="174" t="n">
        <f aca="false">TRUNC(IF(A1429&lt;$A$427,($D$427*$R$11)+$P$11,IF(A1429&gt;$A$782,$D$782*$R$11+$P$11,D1429*$R$11+$P$11)),2)</f>
        <v>299.57</v>
      </c>
      <c r="K1429" s="176" t="n">
        <f aca="false">TRUNC(IF(A1429&lt;$A$427,$D$427*$R$12+$P$12,IF(A1429&gt;$A$782,$D$782*$R$12+$P$12,D1429*$R$12+$P$12)),2)</f>
        <v>217.82</v>
      </c>
      <c r="L1429" s="179" t="n">
        <v>1519</v>
      </c>
      <c r="M1429" s="164" t="n">
        <f aca="false">A1429</f>
        <v>1192</v>
      </c>
      <c r="N1429" s="181" t="n">
        <v>1519</v>
      </c>
      <c r="O1429" s="182" t="n">
        <f aca="false">A1429</f>
        <v>1192</v>
      </c>
      <c r="U1429" s="171"/>
    </row>
    <row r="1430" customFormat="false" ht="10.5" hidden="false" customHeight="false" outlineLevel="0" collapsed="false">
      <c r="A1430" s="156" t="n">
        <v>1193</v>
      </c>
      <c r="B1430" s="157" t="n">
        <v>1520</v>
      </c>
      <c r="C1430" s="158" t="n">
        <f aca="false">ROUND($P$1*A1430,2)</f>
        <v>70474.57</v>
      </c>
      <c r="D1430" s="159" t="n">
        <f aca="false">TRUNC(C1430/12,2)</f>
        <v>5872.88</v>
      </c>
      <c r="E1430" s="160" t="n">
        <f aca="false">TRUNC(D1430*$P$3,2)</f>
        <v>651.88</v>
      </c>
      <c r="F1430" s="161" t="n">
        <f aca="false">TRUNC(IF(A1430&lt;=$A$270,$D$270*$P$5,D1430*$P$5),2)</f>
        <v>176.18</v>
      </c>
      <c r="G1430" s="162" t="n">
        <f aca="false">TRUNC(IF(A1430&lt;=$A$270,$D$270*$P$6,D1430*$P$6),2)</f>
        <v>58.72</v>
      </c>
      <c r="H1430" s="161" t="n">
        <f aca="false">TRUNC($P$9,2)</f>
        <v>2.29</v>
      </c>
      <c r="I1430" s="161" t="n">
        <f aca="false">TRUNC(IF(A1430&lt;$A$427,$D$427*$R$10+$P$10,IF(A1430&gt;$A$782,$D$782*$R$10+$P$10,D1430*$R$10+$P$10)),2)</f>
        <v>117.29</v>
      </c>
      <c r="J1430" s="158" t="n">
        <f aca="false">TRUNC(IF(A1430&lt;$A$427,($D$427*$R$11)+$P$11,IF(A1430&gt;$A$782,$D$782*$R$11+$P$11,D1430*$R$11+$P$11)),2)</f>
        <v>299.57</v>
      </c>
      <c r="K1430" s="160" t="n">
        <f aca="false">TRUNC(IF(A1430&lt;$A$427,$D$427*$R$12+$P$12,IF(A1430&gt;$A$782,$D$782*$R$12+$P$12,D1430*$R$12+$P$12)),2)</f>
        <v>217.82</v>
      </c>
      <c r="L1430" s="163" t="n">
        <v>1520</v>
      </c>
      <c r="M1430" s="180" t="n">
        <f aca="false">A1430</f>
        <v>1193</v>
      </c>
      <c r="N1430" s="165" t="n">
        <v>1520</v>
      </c>
      <c r="O1430" s="166" t="n">
        <f aca="false">A1430</f>
        <v>1193</v>
      </c>
      <c r="U1430" s="171"/>
    </row>
    <row r="1431" customFormat="false" ht="10.5" hidden="false" customHeight="false" outlineLevel="0" collapsed="false">
      <c r="A1431" s="172" t="n">
        <v>1194</v>
      </c>
      <c r="B1431" s="173" t="n">
        <v>1521</v>
      </c>
      <c r="C1431" s="174" t="n">
        <f aca="false">ROUND($P$1*A1431,2)</f>
        <v>70533.64</v>
      </c>
      <c r="D1431" s="175" t="n">
        <f aca="false">TRUNC(C1431/12,2)</f>
        <v>5877.8</v>
      </c>
      <c r="E1431" s="176" t="n">
        <f aca="false">TRUNC(D1431*$P$3,2)</f>
        <v>652.43</v>
      </c>
      <c r="F1431" s="177" t="n">
        <f aca="false">TRUNC(IF(A1431&lt;=$A$270,$D$270*$P$5,D1431*$P$5),2)</f>
        <v>176.33</v>
      </c>
      <c r="G1431" s="178" t="n">
        <f aca="false">TRUNC(IF(A1431&lt;=$A$270,$D$270*$P$6,D1431*$P$6),2)</f>
        <v>58.77</v>
      </c>
      <c r="H1431" s="177" t="n">
        <f aca="false">TRUNC($P$9,2)</f>
        <v>2.29</v>
      </c>
      <c r="I1431" s="177" t="n">
        <f aca="false">TRUNC(IF(A1431&lt;$A$427,$D$427*$R$10+$P$10,IF(A1431&gt;$A$782,$D$782*$R$10+$P$10,D1431*$R$10+$P$10)),2)</f>
        <v>117.29</v>
      </c>
      <c r="J1431" s="174" t="n">
        <f aca="false">TRUNC(IF(A1431&lt;$A$427,($D$427*$R$11)+$P$11,IF(A1431&gt;$A$782,$D$782*$R$11+$P$11,D1431*$R$11+$P$11)),2)</f>
        <v>299.57</v>
      </c>
      <c r="K1431" s="176" t="n">
        <f aca="false">TRUNC(IF(A1431&lt;$A$427,$D$427*$R$12+$P$12,IF(A1431&gt;$A$782,$D$782*$R$12+$P$12,D1431*$R$12+$P$12)),2)</f>
        <v>217.82</v>
      </c>
      <c r="L1431" s="179" t="n">
        <v>1521</v>
      </c>
      <c r="M1431" s="164" t="n">
        <f aca="false">A1431</f>
        <v>1194</v>
      </c>
      <c r="N1431" s="181" t="n">
        <v>1521</v>
      </c>
      <c r="O1431" s="182" t="n">
        <f aca="false">A1431</f>
        <v>1194</v>
      </c>
      <c r="U1431" s="171"/>
    </row>
    <row r="1432" customFormat="false" ht="10.5" hidden="false" customHeight="false" outlineLevel="0" collapsed="false">
      <c r="A1432" s="156" t="n">
        <v>1194</v>
      </c>
      <c r="B1432" s="157" t="n">
        <v>1522</v>
      </c>
      <c r="C1432" s="158" t="n">
        <f aca="false">ROUND($P$1*A1432,2)</f>
        <v>70533.64</v>
      </c>
      <c r="D1432" s="159" t="n">
        <f aca="false">TRUNC(C1432/12,2)</f>
        <v>5877.8</v>
      </c>
      <c r="E1432" s="160" t="n">
        <f aca="false">TRUNC(D1432*$P$3,2)</f>
        <v>652.43</v>
      </c>
      <c r="F1432" s="161" t="n">
        <f aca="false">TRUNC(IF(A1432&lt;=$A$270,$D$270*$P$5,D1432*$P$5),2)</f>
        <v>176.33</v>
      </c>
      <c r="G1432" s="162" t="n">
        <f aca="false">TRUNC(IF(A1432&lt;=$A$270,$D$270*$P$6,D1432*$P$6),2)</f>
        <v>58.77</v>
      </c>
      <c r="H1432" s="161" t="n">
        <f aca="false">TRUNC($P$9,2)</f>
        <v>2.29</v>
      </c>
      <c r="I1432" s="161" t="n">
        <f aca="false">TRUNC(IF(A1432&lt;$A$427,$D$427*$R$10+$P$10,IF(A1432&gt;$A$782,$D$782*$R$10+$P$10,D1432*$R$10+$P$10)),2)</f>
        <v>117.29</v>
      </c>
      <c r="J1432" s="158" t="n">
        <f aca="false">TRUNC(IF(A1432&lt;$A$427,($D$427*$R$11)+$P$11,IF(A1432&gt;$A$782,$D$782*$R$11+$P$11,D1432*$R$11+$P$11)),2)</f>
        <v>299.57</v>
      </c>
      <c r="K1432" s="160" t="n">
        <f aca="false">TRUNC(IF(A1432&lt;$A$427,$D$427*$R$12+$P$12,IF(A1432&gt;$A$782,$D$782*$R$12+$P$12,D1432*$R$12+$P$12)),2)</f>
        <v>217.82</v>
      </c>
      <c r="L1432" s="163" t="n">
        <v>1522</v>
      </c>
      <c r="M1432" s="164" t="n">
        <f aca="false">A1432</f>
        <v>1194</v>
      </c>
      <c r="N1432" s="165" t="n">
        <v>1522</v>
      </c>
      <c r="O1432" s="166" t="n">
        <f aca="false">A1432</f>
        <v>1194</v>
      </c>
      <c r="U1432" s="171"/>
    </row>
    <row r="1433" customFormat="false" ht="10.5" hidden="false" customHeight="false" outlineLevel="0" collapsed="false">
      <c r="A1433" s="172" t="n">
        <v>1195</v>
      </c>
      <c r="B1433" s="173" t="n">
        <v>1523</v>
      </c>
      <c r="C1433" s="174" t="n">
        <f aca="false">ROUND($P$1*A1433,2)</f>
        <v>70592.71</v>
      </c>
      <c r="D1433" s="175" t="n">
        <f aca="false">TRUNC(C1433/12,2)</f>
        <v>5882.72</v>
      </c>
      <c r="E1433" s="176" t="n">
        <f aca="false">TRUNC(D1433*$P$3,2)</f>
        <v>652.98</v>
      </c>
      <c r="F1433" s="177" t="n">
        <f aca="false">TRUNC(IF(A1433&lt;=$A$270,$D$270*$P$5,D1433*$P$5),2)</f>
        <v>176.48</v>
      </c>
      <c r="G1433" s="178" t="n">
        <f aca="false">TRUNC(IF(A1433&lt;=$A$270,$D$270*$P$6,D1433*$P$6),2)</f>
        <v>58.82</v>
      </c>
      <c r="H1433" s="177" t="n">
        <f aca="false">TRUNC($P$9,2)</f>
        <v>2.29</v>
      </c>
      <c r="I1433" s="177" t="n">
        <f aca="false">TRUNC(IF(A1433&lt;$A$427,$D$427*$R$10+$P$10,IF(A1433&gt;$A$782,$D$782*$R$10+$P$10,D1433*$R$10+$P$10)),2)</f>
        <v>117.29</v>
      </c>
      <c r="J1433" s="174" t="n">
        <f aca="false">TRUNC(IF(A1433&lt;$A$427,($D$427*$R$11)+$P$11,IF(A1433&gt;$A$782,$D$782*$R$11+$P$11,D1433*$R$11+$P$11)),2)</f>
        <v>299.57</v>
      </c>
      <c r="K1433" s="176" t="n">
        <f aca="false">TRUNC(IF(A1433&lt;$A$427,$D$427*$R$12+$P$12,IF(A1433&gt;$A$782,$D$782*$R$12+$P$12,D1433*$R$12+$P$12)),2)</f>
        <v>217.82</v>
      </c>
      <c r="L1433" s="179" t="n">
        <v>1523</v>
      </c>
      <c r="M1433" s="180" t="n">
        <f aca="false">A1433</f>
        <v>1195</v>
      </c>
      <c r="N1433" s="181" t="n">
        <v>1523</v>
      </c>
      <c r="O1433" s="182" t="n">
        <f aca="false">A1433</f>
        <v>1195</v>
      </c>
      <c r="U1433" s="171"/>
    </row>
    <row r="1434" customFormat="false" ht="10.5" hidden="false" customHeight="false" outlineLevel="0" collapsed="false">
      <c r="A1434" s="156" t="n">
        <v>1196</v>
      </c>
      <c r="B1434" s="157" t="n">
        <v>1524</v>
      </c>
      <c r="C1434" s="158" t="n">
        <f aca="false">ROUND($P$1*A1434,2)</f>
        <v>70651.79</v>
      </c>
      <c r="D1434" s="159" t="n">
        <f aca="false">TRUNC(C1434/12,2)</f>
        <v>5887.64</v>
      </c>
      <c r="E1434" s="160" t="n">
        <f aca="false">TRUNC(D1434*$P$3,2)</f>
        <v>653.52</v>
      </c>
      <c r="F1434" s="161" t="n">
        <f aca="false">TRUNC(IF(A1434&lt;=$A$270,$D$270*$P$5,D1434*$P$5),2)</f>
        <v>176.62</v>
      </c>
      <c r="G1434" s="162" t="n">
        <f aca="false">TRUNC(IF(A1434&lt;=$A$270,$D$270*$P$6,D1434*$P$6),2)</f>
        <v>58.87</v>
      </c>
      <c r="H1434" s="161" t="n">
        <f aca="false">TRUNC($P$9,2)</f>
        <v>2.29</v>
      </c>
      <c r="I1434" s="161" t="n">
        <f aca="false">TRUNC(IF(A1434&lt;$A$427,$D$427*$R$10+$P$10,IF(A1434&gt;$A$782,$D$782*$R$10+$P$10,D1434*$R$10+$P$10)),2)</f>
        <v>117.29</v>
      </c>
      <c r="J1434" s="158" t="n">
        <f aca="false">TRUNC(IF(A1434&lt;$A$427,($D$427*$R$11)+$P$11,IF(A1434&gt;$A$782,$D$782*$R$11+$P$11,D1434*$R$11+$P$11)),2)</f>
        <v>299.57</v>
      </c>
      <c r="K1434" s="160" t="n">
        <f aca="false">TRUNC(IF(A1434&lt;$A$427,$D$427*$R$12+$P$12,IF(A1434&gt;$A$782,$D$782*$R$12+$P$12,D1434*$R$12+$P$12)),2)</f>
        <v>217.82</v>
      </c>
      <c r="L1434" s="163" t="n">
        <v>1524</v>
      </c>
      <c r="M1434" s="164" t="n">
        <f aca="false">A1434</f>
        <v>1196</v>
      </c>
      <c r="N1434" s="165" t="n">
        <v>1524</v>
      </c>
      <c r="O1434" s="166" t="n">
        <f aca="false">A1434</f>
        <v>1196</v>
      </c>
      <c r="U1434" s="171"/>
    </row>
    <row r="1435" customFormat="false" ht="10.5" hidden="false" customHeight="false" outlineLevel="0" collapsed="false">
      <c r="A1435" s="172" t="n">
        <v>1197</v>
      </c>
      <c r="B1435" s="173" t="n">
        <v>1525</v>
      </c>
      <c r="C1435" s="174" t="n">
        <f aca="false">ROUND($P$1*A1435,2)</f>
        <v>70710.86</v>
      </c>
      <c r="D1435" s="175" t="n">
        <f aca="false">TRUNC(C1435/12,2)</f>
        <v>5892.57</v>
      </c>
      <c r="E1435" s="176" t="n">
        <f aca="false">TRUNC(D1435*$P$3,2)</f>
        <v>654.07</v>
      </c>
      <c r="F1435" s="177" t="n">
        <f aca="false">TRUNC(IF(A1435&lt;=$A$270,$D$270*$P$5,D1435*$P$5),2)</f>
        <v>176.77</v>
      </c>
      <c r="G1435" s="178" t="n">
        <f aca="false">TRUNC(IF(A1435&lt;=$A$270,$D$270*$P$6,D1435*$P$6),2)</f>
        <v>58.92</v>
      </c>
      <c r="H1435" s="177" t="n">
        <f aca="false">TRUNC($P$9,2)</f>
        <v>2.29</v>
      </c>
      <c r="I1435" s="177" t="n">
        <f aca="false">TRUNC(IF(A1435&lt;$A$427,$D$427*$R$10+$P$10,IF(A1435&gt;$A$782,$D$782*$R$10+$P$10,D1435*$R$10+$P$10)),2)</f>
        <v>117.29</v>
      </c>
      <c r="J1435" s="174" t="n">
        <f aca="false">TRUNC(IF(A1435&lt;$A$427,($D$427*$R$11)+$P$11,IF(A1435&gt;$A$782,$D$782*$R$11+$P$11,D1435*$R$11+$P$11)),2)</f>
        <v>299.57</v>
      </c>
      <c r="K1435" s="176" t="n">
        <f aca="false">TRUNC(IF(A1435&lt;$A$427,$D$427*$R$12+$P$12,IF(A1435&gt;$A$782,$D$782*$R$12+$P$12,D1435*$R$12+$P$12)),2)</f>
        <v>217.82</v>
      </c>
      <c r="L1435" s="179" t="n">
        <v>1525</v>
      </c>
      <c r="M1435" s="180" t="n">
        <f aca="false">A1435</f>
        <v>1197</v>
      </c>
      <c r="N1435" s="181" t="n">
        <v>1525</v>
      </c>
      <c r="O1435" s="182" t="n">
        <f aca="false">A1435</f>
        <v>1197</v>
      </c>
      <c r="U1435" s="171"/>
    </row>
    <row r="1436" customFormat="false" ht="10.5" hidden="false" customHeight="false" outlineLevel="0" collapsed="false">
      <c r="A1436" s="156" t="n">
        <v>1197</v>
      </c>
      <c r="B1436" s="157" t="n">
        <v>1526</v>
      </c>
      <c r="C1436" s="158" t="n">
        <f aca="false">ROUND($P$1*A1436,2)</f>
        <v>70710.86</v>
      </c>
      <c r="D1436" s="159" t="n">
        <f aca="false">TRUNC(C1436/12,2)</f>
        <v>5892.57</v>
      </c>
      <c r="E1436" s="160" t="n">
        <f aca="false">TRUNC(D1436*$P$3,2)</f>
        <v>654.07</v>
      </c>
      <c r="F1436" s="161" t="n">
        <f aca="false">TRUNC(IF(A1436&lt;=$A$270,$D$270*$P$5,D1436*$P$5),2)</f>
        <v>176.77</v>
      </c>
      <c r="G1436" s="162" t="n">
        <f aca="false">TRUNC(IF(A1436&lt;=$A$270,$D$270*$P$6,D1436*$P$6),2)</f>
        <v>58.92</v>
      </c>
      <c r="H1436" s="161" t="n">
        <f aca="false">TRUNC($P$9,2)</f>
        <v>2.29</v>
      </c>
      <c r="I1436" s="161" t="n">
        <f aca="false">TRUNC(IF(A1436&lt;$A$427,$D$427*$R$10+$P$10,IF(A1436&gt;$A$782,$D$782*$R$10+$P$10,D1436*$R$10+$P$10)),2)</f>
        <v>117.29</v>
      </c>
      <c r="J1436" s="158" t="n">
        <f aca="false">TRUNC(IF(A1436&lt;$A$427,($D$427*$R$11)+$P$11,IF(A1436&gt;$A$782,$D$782*$R$11+$P$11,D1436*$R$11+$P$11)),2)</f>
        <v>299.57</v>
      </c>
      <c r="K1436" s="160" t="n">
        <f aca="false">TRUNC(IF(A1436&lt;$A$427,$D$427*$R$12+$P$12,IF(A1436&gt;$A$782,$D$782*$R$12+$P$12,D1436*$R$12+$P$12)),2)</f>
        <v>217.82</v>
      </c>
      <c r="L1436" s="163" t="n">
        <v>1526</v>
      </c>
      <c r="M1436" s="164" t="n">
        <f aca="false">A1436</f>
        <v>1197</v>
      </c>
      <c r="N1436" s="165" t="n">
        <v>1526</v>
      </c>
      <c r="O1436" s="166" t="n">
        <f aca="false">A1436</f>
        <v>1197</v>
      </c>
      <c r="U1436" s="171"/>
    </row>
    <row r="1437" customFormat="false" ht="10.5" hidden="false" customHeight="false" outlineLevel="0" collapsed="false">
      <c r="A1437" s="172" t="n">
        <v>1198</v>
      </c>
      <c r="B1437" s="173" t="n">
        <v>1527</v>
      </c>
      <c r="C1437" s="174" t="n">
        <f aca="false">ROUND($P$1*A1437,2)</f>
        <v>70769.93</v>
      </c>
      <c r="D1437" s="175" t="n">
        <f aca="false">TRUNC(C1437/12,2)</f>
        <v>5897.49</v>
      </c>
      <c r="E1437" s="176" t="n">
        <f aca="false">TRUNC(D1437*$P$3,2)</f>
        <v>654.62</v>
      </c>
      <c r="F1437" s="177" t="n">
        <f aca="false">TRUNC(IF(A1437&lt;=$A$270,$D$270*$P$5,D1437*$P$5),2)</f>
        <v>176.92</v>
      </c>
      <c r="G1437" s="178" t="n">
        <f aca="false">TRUNC(IF(A1437&lt;=$A$270,$D$270*$P$6,D1437*$P$6),2)</f>
        <v>58.97</v>
      </c>
      <c r="H1437" s="177" t="n">
        <f aca="false">TRUNC($P$9,2)</f>
        <v>2.29</v>
      </c>
      <c r="I1437" s="177" t="n">
        <f aca="false">TRUNC(IF(A1437&lt;$A$427,$D$427*$R$10+$P$10,IF(A1437&gt;$A$782,$D$782*$R$10+$P$10,D1437*$R$10+$P$10)),2)</f>
        <v>117.29</v>
      </c>
      <c r="J1437" s="174" t="n">
        <f aca="false">TRUNC(IF(A1437&lt;$A$427,($D$427*$R$11)+$P$11,IF(A1437&gt;$A$782,$D$782*$R$11+$P$11,D1437*$R$11+$P$11)),2)</f>
        <v>299.57</v>
      </c>
      <c r="K1437" s="176" t="n">
        <f aca="false">TRUNC(IF(A1437&lt;$A$427,$D$427*$R$12+$P$12,IF(A1437&gt;$A$782,$D$782*$R$12+$P$12,D1437*$R$12+$P$12)),2)</f>
        <v>217.82</v>
      </c>
      <c r="L1437" s="179" t="n">
        <v>1527</v>
      </c>
      <c r="M1437" s="180" t="n">
        <f aca="false">A1437</f>
        <v>1198</v>
      </c>
      <c r="N1437" s="181" t="n">
        <v>1527</v>
      </c>
      <c r="O1437" s="182" t="n">
        <f aca="false">A1437</f>
        <v>1198</v>
      </c>
      <c r="U1437" s="171"/>
    </row>
    <row r="1438" customFormat="false" ht="10.5" hidden="false" customHeight="false" outlineLevel="0" collapsed="false">
      <c r="A1438" s="156" t="n">
        <v>1198</v>
      </c>
      <c r="B1438" s="157" t="n">
        <v>1528</v>
      </c>
      <c r="C1438" s="158" t="n">
        <f aca="false">ROUND($P$1*A1438,2)</f>
        <v>70769.93</v>
      </c>
      <c r="D1438" s="159" t="n">
        <f aca="false">TRUNC(C1438/12,2)</f>
        <v>5897.49</v>
      </c>
      <c r="E1438" s="160" t="n">
        <f aca="false">TRUNC(D1438*$P$3,2)</f>
        <v>654.62</v>
      </c>
      <c r="F1438" s="161" t="n">
        <f aca="false">TRUNC(IF(A1438&lt;=$A$270,$D$270*$P$5,D1438*$P$5),2)</f>
        <v>176.92</v>
      </c>
      <c r="G1438" s="162" t="n">
        <f aca="false">TRUNC(IF(A1438&lt;=$A$270,$D$270*$P$6,D1438*$P$6),2)</f>
        <v>58.97</v>
      </c>
      <c r="H1438" s="161" t="n">
        <f aca="false">TRUNC($P$9,2)</f>
        <v>2.29</v>
      </c>
      <c r="I1438" s="161" t="n">
        <f aca="false">TRUNC(IF(A1438&lt;$A$427,$D$427*$R$10+$P$10,IF(A1438&gt;$A$782,$D$782*$R$10+$P$10,D1438*$R$10+$P$10)),2)</f>
        <v>117.29</v>
      </c>
      <c r="J1438" s="158" t="n">
        <f aca="false">TRUNC(IF(A1438&lt;$A$427,($D$427*$R$11)+$P$11,IF(A1438&gt;$A$782,$D$782*$R$11+$P$11,D1438*$R$11+$P$11)),2)</f>
        <v>299.57</v>
      </c>
      <c r="K1438" s="160" t="n">
        <f aca="false">TRUNC(IF(A1438&lt;$A$427,$D$427*$R$12+$P$12,IF(A1438&gt;$A$782,$D$782*$R$12+$P$12,D1438*$R$12+$P$12)),2)</f>
        <v>217.82</v>
      </c>
      <c r="L1438" s="163" t="n">
        <v>1528</v>
      </c>
      <c r="M1438" s="164" t="n">
        <f aca="false">A1438</f>
        <v>1198</v>
      </c>
      <c r="N1438" s="165" t="n">
        <v>1528</v>
      </c>
      <c r="O1438" s="166" t="n">
        <f aca="false">A1438</f>
        <v>1198</v>
      </c>
      <c r="U1438" s="171"/>
    </row>
    <row r="1439" customFormat="false" ht="10.5" hidden="false" customHeight="false" outlineLevel="0" collapsed="false">
      <c r="A1439" s="172" t="n">
        <v>1199</v>
      </c>
      <c r="B1439" s="173" t="n">
        <v>1529</v>
      </c>
      <c r="C1439" s="174" t="n">
        <f aca="false">ROUND($P$1*A1439,2)</f>
        <v>70829.01</v>
      </c>
      <c r="D1439" s="175" t="n">
        <f aca="false">TRUNC(C1439/12,2)</f>
        <v>5902.41</v>
      </c>
      <c r="E1439" s="176" t="n">
        <f aca="false">TRUNC(D1439*$P$3,2)</f>
        <v>655.16</v>
      </c>
      <c r="F1439" s="177" t="n">
        <f aca="false">TRUNC(IF(A1439&lt;=$A$270,$D$270*$P$5,D1439*$P$5),2)</f>
        <v>177.07</v>
      </c>
      <c r="G1439" s="178" t="n">
        <f aca="false">TRUNC(IF(A1439&lt;=$A$270,$D$270*$P$6,D1439*$P$6),2)</f>
        <v>59.02</v>
      </c>
      <c r="H1439" s="177" t="n">
        <f aca="false">TRUNC($P$9,2)</f>
        <v>2.29</v>
      </c>
      <c r="I1439" s="177" t="n">
        <f aca="false">TRUNC(IF(A1439&lt;$A$427,$D$427*$R$10+$P$10,IF(A1439&gt;$A$782,$D$782*$R$10+$P$10,D1439*$R$10+$P$10)),2)</f>
        <v>117.29</v>
      </c>
      <c r="J1439" s="174" t="n">
        <f aca="false">TRUNC(IF(A1439&lt;$A$427,($D$427*$R$11)+$P$11,IF(A1439&gt;$A$782,$D$782*$R$11+$P$11,D1439*$R$11+$P$11)),2)</f>
        <v>299.57</v>
      </c>
      <c r="K1439" s="176" t="n">
        <f aca="false">TRUNC(IF(A1439&lt;$A$427,$D$427*$R$12+$P$12,IF(A1439&gt;$A$782,$D$782*$R$12+$P$12,D1439*$R$12+$P$12)),2)</f>
        <v>217.82</v>
      </c>
      <c r="L1439" s="179" t="n">
        <v>1529</v>
      </c>
      <c r="M1439" s="180" t="n">
        <f aca="false">A1439</f>
        <v>1199</v>
      </c>
      <c r="N1439" s="181" t="n">
        <v>1529</v>
      </c>
      <c r="O1439" s="182" t="n">
        <f aca="false">A1439</f>
        <v>1199</v>
      </c>
      <c r="U1439" s="171"/>
    </row>
    <row r="1440" customFormat="false" ht="10.5" hidden="false" customHeight="false" outlineLevel="0" collapsed="false">
      <c r="A1440" s="156" t="n">
        <v>1200</v>
      </c>
      <c r="B1440" s="157" t="n">
        <v>1530</v>
      </c>
      <c r="C1440" s="158" t="n">
        <f aca="false">ROUND($P$1*A1440,2)</f>
        <v>70888.08</v>
      </c>
      <c r="D1440" s="159" t="n">
        <f aca="false">TRUNC(C1440/12,2)</f>
        <v>5907.34</v>
      </c>
      <c r="E1440" s="160" t="n">
        <f aca="false">TRUNC(D1440*$P$3,2)</f>
        <v>655.71</v>
      </c>
      <c r="F1440" s="161" t="n">
        <f aca="false">TRUNC(IF(A1440&lt;=$A$270,$D$270*$P$5,D1440*$P$5),2)</f>
        <v>177.22</v>
      </c>
      <c r="G1440" s="162" t="n">
        <f aca="false">TRUNC(IF(A1440&lt;=$A$270,$D$270*$P$6,D1440*$P$6),2)</f>
        <v>59.07</v>
      </c>
      <c r="H1440" s="161" t="n">
        <f aca="false">TRUNC($P$9,2)</f>
        <v>2.29</v>
      </c>
      <c r="I1440" s="161" t="n">
        <f aca="false">TRUNC(IF(A1440&lt;$A$427,$D$427*$R$10+$P$10,IF(A1440&gt;$A$782,$D$782*$R$10+$P$10,D1440*$R$10+$P$10)),2)</f>
        <v>117.29</v>
      </c>
      <c r="J1440" s="158" t="n">
        <f aca="false">TRUNC(IF(A1440&lt;$A$427,($D$427*$R$11)+$P$11,IF(A1440&gt;$A$782,$D$782*$R$11+$P$11,D1440*$R$11+$P$11)),2)</f>
        <v>299.57</v>
      </c>
      <c r="K1440" s="160" t="n">
        <f aca="false">TRUNC(IF(A1440&lt;$A$427,$D$427*$R$12+$P$12,IF(A1440&gt;$A$782,$D$782*$R$12+$P$12,D1440*$R$12+$P$12)),2)</f>
        <v>217.82</v>
      </c>
      <c r="L1440" s="163" t="n">
        <v>1530</v>
      </c>
      <c r="M1440" s="164" t="n">
        <f aca="false">A1440</f>
        <v>1200</v>
      </c>
      <c r="N1440" s="165" t="n">
        <v>1530</v>
      </c>
      <c r="O1440" s="166" t="n">
        <f aca="false">A1440</f>
        <v>1200</v>
      </c>
      <c r="U1440" s="171"/>
    </row>
    <row r="1441" customFormat="false" ht="10.5" hidden="false" customHeight="false" outlineLevel="0" collapsed="false">
      <c r="A1441" s="172" t="n">
        <v>1201</v>
      </c>
      <c r="B1441" s="173" t="n">
        <v>1531</v>
      </c>
      <c r="C1441" s="174" t="n">
        <f aca="false">ROUND($P$1*A1441,2)</f>
        <v>70947.15</v>
      </c>
      <c r="D1441" s="175" t="n">
        <f aca="false">TRUNC(C1441/12,2)</f>
        <v>5912.26</v>
      </c>
      <c r="E1441" s="176" t="n">
        <f aca="false">TRUNC(D1441*$P$3,2)</f>
        <v>656.26</v>
      </c>
      <c r="F1441" s="177" t="n">
        <f aca="false">TRUNC(IF(A1441&lt;=$A$270,$D$270*$P$5,D1441*$P$5),2)</f>
        <v>177.36</v>
      </c>
      <c r="G1441" s="178" t="n">
        <f aca="false">TRUNC(IF(A1441&lt;=$A$270,$D$270*$P$6,D1441*$P$6),2)</f>
        <v>59.12</v>
      </c>
      <c r="H1441" s="177" t="n">
        <f aca="false">TRUNC($P$9,2)</f>
        <v>2.29</v>
      </c>
      <c r="I1441" s="177" t="n">
        <f aca="false">TRUNC(IF(A1441&lt;$A$427,$D$427*$R$10+$P$10,IF(A1441&gt;$A$782,$D$782*$R$10+$P$10,D1441*$R$10+$P$10)),2)</f>
        <v>117.29</v>
      </c>
      <c r="J1441" s="174" t="n">
        <f aca="false">TRUNC(IF(A1441&lt;$A$427,($D$427*$R$11)+$P$11,IF(A1441&gt;$A$782,$D$782*$R$11+$P$11,D1441*$R$11+$P$11)),2)</f>
        <v>299.57</v>
      </c>
      <c r="K1441" s="176" t="n">
        <f aca="false">TRUNC(IF(A1441&lt;$A$427,$D$427*$R$12+$P$12,IF(A1441&gt;$A$782,$D$782*$R$12+$P$12,D1441*$R$12+$P$12)),2)</f>
        <v>217.82</v>
      </c>
      <c r="L1441" s="179" t="n">
        <v>1531</v>
      </c>
      <c r="M1441" s="180" t="n">
        <f aca="false">A1441</f>
        <v>1201</v>
      </c>
      <c r="N1441" s="181" t="n">
        <v>1531</v>
      </c>
      <c r="O1441" s="182" t="n">
        <f aca="false">A1441</f>
        <v>1201</v>
      </c>
      <c r="U1441" s="171"/>
    </row>
    <row r="1442" customFormat="false" ht="10.5" hidden="false" customHeight="false" outlineLevel="0" collapsed="false">
      <c r="A1442" s="156" t="n">
        <v>1201</v>
      </c>
      <c r="B1442" s="157" t="n">
        <v>1532</v>
      </c>
      <c r="C1442" s="158" t="n">
        <f aca="false">ROUND($P$1*A1442,2)</f>
        <v>70947.15</v>
      </c>
      <c r="D1442" s="159" t="n">
        <f aca="false">TRUNC(C1442/12,2)</f>
        <v>5912.26</v>
      </c>
      <c r="E1442" s="160" t="n">
        <f aca="false">TRUNC(D1442*$P$3,2)</f>
        <v>656.26</v>
      </c>
      <c r="F1442" s="161" t="n">
        <f aca="false">TRUNC(IF(A1442&lt;=$A$270,$D$270*$P$5,D1442*$P$5),2)</f>
        <v>177.36</v>
      </c>
      <c r="G1442" s="162" t="n">
        <f aca="false">TRUNC(IF(A1442&lt;=$A$270,$D$270*$P$6,D1442*$P$6),2)</f>
        <v>59.12</v>
      </c>
      <c r="H1442" s="161" t="n">
        <f aca="false">TRUNC($P$9,2)</f>
        <v>2.29</v>
      </c>
      <c r="I1442" s="161" t="n">
        <f aca="false">TRUNC(IF(A1442&lt;$A$427,$D$427*$R$10+$P$10,IF(A1442&gt;$A$782,$D$782*$R$10+$P$10,D1442*$R$10+$P$10)),2)</f>
        <v>117.29</v>
      </c>
      <c r="J1442" s="158" t="n">
        <f aca="false">TRUNC(IF(A1442&lt;$A$427,($D$427*$R$11)+$P$11,IF(A1442&gt;$A$782,$D$782*$R$11+$P$11,D1442*$R$11+$P$11)),2)</f>
        <v>299.57</v>
      </c>
      <c r="K1442" s="160" t="n">
        <f aca="false">TRUNC(IF(A1442&lt;$A$427,$D$427*$R$12+$P$12,IF(A1442&gt;$A$782,$D$782*$R$12+$P$12,D1442*$R$12+$P$12)),2)</f>
        <v>217.82</v>
      </c>
      <c r="L1442" s="163" t="n">
        <v>1532</v>
      </c>
      <c r="M1442" s="164" t="n">
        <f aca="false">A1442</f>
        <v>1201</v>
      </c>
      <c r="N1442" s="165" t="n">
        <v>1532</v>
      </c>
      <c r="O1442" s="166" t="n">
        <f aca="false">A1442</f>
        <v>1201</v>
      </c>
      <c r="U1442" s="171"/>
    </row>
    <row r="1443" customFormat="false" ht="10.5" hidden="false" customHeight="false" outlineLevel="0" collapsed="false">
      <c r="A1443" s="172" t="n">
        <v>1202</v>
      </c>
      <c r="B1443" s="173" t="n">
        <v>1533</v>
      </c>
      <c r="C1443" s="174" t="n">
        <f aca="false">ROUND($P$1*A1443,2)</f>
        <v>71006.23</v>
      </c>
      <c r="D1443" s="175" t="n">
        <f aca="false">TRUNC(C1443/12,2)</f>
        <v>5917.18</v>
      </c>
      <c r="E1443" s="176" t="n">
        <f aca="false">TRUNC(D1443*$P$3,2)</f>
        <v>656.8</v>
      </c>
      <c r="F1443" s="177" t="n">
        <f aca="false">TRUNC(IF(A1443&lt;=$A$270,$D$270*$P$5,D1443*$P$5),2)</f>
        <v>177.51</v>
      </c>
      <c r="G1443" s="178" t="n">
        <f aca="false">TRUNC(IF(A1443&lt;=$A$270,$D$270*$P$6,D1443*$P$6),2)</f>
        <v>59.17</v>
      </c>
      <c r="H1443" s="177" t="n">
        <f aca="false">TRUNC($P$9,2)</f>
        <v>2.29</v>
      </c>
      <c r="I1443" s="177" t="n">
        <f aca="false">TRUNC(IF(A1443&lt;$A$427,$D$427*$R$10+$P$10,IF(A1443&gt;$A$782,$D$782*$R$10+$P$10,D1443*$R$10+$P$10)),2)</f>
        <v>117.29</v>
      </c>
      <c r="J1443" s="174" t="n">
        <f aca="false">TRUNC(IF(A1443&lt;$A$427,($D$427*$R$11)+$P$11,IF(A1443&gt;$A$782,$D$782*$R$11+$P$11,D1443*$R$11+$P$11)),2)</f>
        <v>299.57</v>
      </c>
      <c r="K1443" s="176" t="n">
        <f aca="false">TRUNC(IF(A1443&lt;$A$427,$D$427*$R$12+$P$12,IF(A1443&gt;$A$782,$D$782*$R$12+$P$12,D1443*$R$12+$P$12)),2)</f>
        <v>217.82</v>
      </c>
      <c r="L1443" s="179" t="n">
        <v>1533</v>
      </c>
      <c r="M1443" s="180" t="n">
        <f aca="false">A1443</f>
        <v>1202</v>
      </c>
      <c r="N1443" s="181" t="n">
        <v>1533</v>
      </c>
      <c r="O1443" s="182" t="n">
        <f aca="false">A1443</f>
        <v>1202</v>
      </c>
      <c r="U1443" s="171"/>
    </row>
    <row r="1444" customFormat="false" ht="10.5" hidden="false" customHeight="false" outlineLevel="0" collapsed="false">
      <c r="A1444" s="156" t="n">
        <v>1203</v>
      </c>
      <c r="B1444" s="157" t="n">
        <v>1534</v>
      </c>
      <c r="C1444" s="158" t="n">
        <f aca="false">ROUND($P$1*A1444,2)</f>
        <v>71065.3</v>
      </c>
      <c r="D1444" s="159" t="n">
        <f aca="false">TRUNC(C1444/12,2)</f>
        <v>5922.1</v>
      </c>
      <c r="E1444" s="160" t="n">
        <f aca="false">TRUNC(D1444*$P$3,2)</f>
        <v>657.35</v>
      </c>
      <c r="F1444" s="161" t="n">
        <f aca="false">TRUNC(IF(A1444&lt;=$A$270,$D$270*$P$5,D1444*$P$5),2)</f>
        <v>177.66</v>
      </c>
      <c r="G1444" s="162" t="n">
        <f aca="false">TRUNC(IF(A1444&lt;=$A$270,$D$270*$P$6,D1444*$P$6),2)</f>
        <v>59.22</v>
      </c>
      <c r="H1444" s="161" t="n">
        <f aca="false">TRUNC($P$9,2)</f>
        <v>2.29</v>
      </c>
      <c r="I1444" s="161" t="n">
        <f aca="false">TRUNC(IF(A1444&lt;$A$427,$D$427*$R$10+$P$10,IF(A1444&gt;$A$782,$D$782*$R$10+$P$10,D1444*$R$10+$P$10)),2)</f>
        <v>117.29</v>
      </c>
      <c r="J1444" s="158" t="n">
        <f aca="false">TRUNC(IF(A1444&lt;$A$427,($D$427*$R$11)+$P$11,IF(A1444&gt;$A$782,$D$782*$R$11+$P$11,D1444*$R$11+$P$11)),2)</f>
        <v>299.57</v>
      </c>
      <c r="K1444" s="160" t="n">
        <f aca="false">TRUNC(IF(A1444&lt;$A$427,$D$427*$R$12+$P$12,IF(A1444&gt;$A$782,$D$782*$R$12+$P$12,D1444*$R$12+$P$12)),2)</f>
        <v>217.82</v>
      </c>
      <c r="L1444" s="163" t="n">
        <v>1534</v>
      </c>
      <c r="M1444" s="164" t="n">
        <f aca="false">A1444</f>
        <v>1203</v>
      </c>
      <c r="N1444" s="165" t="n">
        <v>1534</v>
      </c>
      <c r="O1444" s="166" t="n">
        <f aca="false">A1444</f>
        <v>1203</v>
      </c>
      <c r="U1444" s="171"/>
    </row>
    <row r="1445" customFormat="false" ht="10.5" hidden="false" customHeight="false" outlineLevel="0" collapsed="false">
      <c r="A1445" s="172" t="n">
        <v>1203</v>
      </c>
      <c r="B1445" s="173" t="n">
        <v>1535</v>
      </c>
      <c r="C1445" s="174" t="n">
        <f aca="false">ROUND($P$1*A1445,2)</f>
        <v>71065.3</v>
      </c>
      <c r="D1445" s="175" t="n">
        <f aca="false">TRUNC(C1445/12,2)</f>
        <v>5922.1</v>
      </c>
      <c r="E1445" s="176" t="n">
        <f aca="false">TRUNC(D1445*$P$3,2)</f>
        <v>657.35</v>
      </c>
      <c r="F1445" s="177" t="n">
        <f aca="false">TRUNC(IF(A1445&lt;=$A$270,$D$270*$P$5,D1445*$P$5),2)</f>
        <v>177.66</v>
      </c>
      <c r="G1445" s="178" t="n">
        <f aca="false">TRUNC(IF(A1445&lt;=$A$270,$D$270*$P$6,D1445*$P$6),2)</f>
        <v>59.22</v>
      </c>
      <c r="H1445" s="177" t="n">
        <f aca="false">TRUNC($P$9,2)</f>
        <v>2.29</v>
      </c>
      <c r="I1445" s="177" t="n">
        <f aca="false">TRUNC(IF(A1445&lt;$A$427,$D$427*$R$10+$P$10,IF(A1445&gt;$A$782,$D$782*$R$10+$P$10,D1445*$R$10+$P$10)),2)</f>
        <v>117.29</v>
      </c>
      <c r="J1445" s="174" t="n">
        <f aca="false">TRUNC(IF(A1445&lt;$A$427,($D$427*$R$11)+$P$11,IF(A1445&gt;$A$782,$D$782*$R$11+$P$11,D1445*$R$11+$P$11)),2)</f>
        <v>299.57</v>
      </c>
      <c r="K1445" s="176" t="n">
        <f aca="false">TRUNC(IF(A1445&lt;$A$427,$D$427*$R$12+$P$12,IF(A1445&gt;$A$782,$D$782*$R$12+$P$12,D1445*$R$12+$P$12)),2)</f>
        <v>217.82</v>
      </c>
      <c r="L1445" s="179" t="n">
        <v>1535</v>
      </c>
      <c r="M1445" s="180" t="n">
        <f aca="false">A1445</f>
        <v>1203</v>
      </c>
      <c r="N1445" s="181" t="n">
        <v>1535</v>
      </c>
      <c r="O1445" s="182" t="n">
        <f aca="false">A1445</f>
        <v>1203</v>
      </c>
      <c r="U1445" s="171"/>
    </row>
    <row r="1446" customFormat="false" ht="10.5" hidden="false" customHeight="false" outlineLevel="0" collapsed="false">
      <c r="A1446" s="156" t="n">
        <v>1204</v>
      </c>
      <c r="B1446" s="157" t="n">
        <v>1536</v>
      </c>
      <c r="C1446" s="158" t="n">
        <f aca="false">ROUND($P$1*A1446,2)</f>
        <v>71124.37</v>
      </c>
      <c r="D1446" s="159" t="n">
        <f aca="false">TRUNC(C1446/12,2)</f>
        <v>5927.03</v>
      </c>
      <c r="E1446" s="160" t="n">
        <f aca="false">TRUNC(D1446*$P$3,2)</f>
        <v>657.9</v>
      </c>
      <c r="F1446" s="161" t="n">
        <f aca="false">TRUNC(IF(A1446&lt;=$A$270,$D$270*$P$5,D1446*$P$5),2)</f>
        <v>177.81</v>
      </c>
      <c r="G1446" s="162" t="n">
        <f aca="false">TRUNC(IF(A1446&lt;=$A$270,$D$270*$P$6,D1446*$P$6),2)</f>
        <v>59.27</v>
      </c>
      <c r="H1446" s="161" t="n">
        <f aca="false">TRUNC($P$9,2)</f>
        <v>2.29</v>
      </c>
      <c r="I1446" s="161" t="n">
        <f aca="false">TRUNC(IF(A1446&lt;$A$427,$D$427*$R$10+$P$10,IF(A1446&gt;$A$782,$D$782*$R$10+$P$10,D1446*$R$10+$P$10)),2)</f>
        <v>117.29</v>
      </c>
      <c r="J1446" s="158" t="n">
        <f aca="false">TRUNC(IF(A1446&lt;$A$427,($D$427*$R$11)+$P$11,IF(A1446&gt;$A$782,$D$782*$R$11+$P$11,D1446*$R$11+$P$11)),2)</f>
        <v>299.57</v>
      </c>
      <c r="K1446" s="160" t="n">
        <f aca="false">TRUNC(IF(A1446&lt;$A$427,$D$427*$R$12+$P$12,IF(A1446&gt;$A$782,$D$782*$R$12+$P$12,D1446*$R$12+$P$12)),2)</f>
        <v>217.82</v>
      </c>
      <c r="L1446" s="163" t="n">
        <v>1536</v>
      </c>
      <c r="M1446" s="164" t="n">
        <f aca="false">A1446</f>
        <v>1204</v>
      </c>
      <c r="N1446" s="165" t="n">
        <v>1536</v>
      </c>
      <c r="O1446" s="166" t="n">
        <f aca="false">A1446</f>
        <v>1204</v>
      </c>
      <c r="U1446" s="171"/>
    </row>
    <row r="1447" customFormat="false" ht="10.5" hidden="false" customHeight="false" outlineLevel="0" collapsed="false">
      <c r="A1447" s="172" t="n">
        <v>1205</v>
      </c>
      <c r="B1447" s="173" t="n">
        <v>1537</v>
      </c>
      <c r="C1447" s="174" t="n">
        <f aca="false">ROUND($P$1*A1447,2)</f>
        <v>71183.45</v>
      </c>
      <c r="D1447" s="175" t="n">
        <f aca="false">TRUNC(C1447/12,2)</f>
        <v>5931.95</v>
      </c>
      <c r="E1447" s="176" t="n">
        <f aca="false">TRUNC(D1447*$P$3,2)</f>
        <v>658.44</v>
      </c>
      <c r="F1447" s="177" t="n">
        <f aca="false">TRUNC(IF(A1447&lt;=$A$270,$D$270*$P$5,D1447*$P$5),2)</f>
        <v>177.95</v>
      </c>
      <c r="G1447" s="178" t="n">
        <f aca="false">TRUNC(IF(A1447&lt;=$A$270,$D$270*$P$6,D1447*$P$6),2)</f>
        <v>59.31</v>
      </c>
      <c r="H1447" s="177" t="n">
        <f aca="false">TRUNC($P$9,2)</f>
        <v>2.29</v>
      </c>
      <c r="I1447" s="177" t="n">
        <f aca="false">TRUNC(IF(A1447&lt;$A$427,$D$427*$R$10+$P$10,IF(A1447&gt;$A$782,$D$782*$R$10+$P$10,D1447*$R$10+$P$10)),2)</f>
        <v>117.29</v>
      </c>
      <c r="J1447" s="174" t="n">
        <f aca="false">TRUNC(IF(A1447&lt;$A$427,($D$427*$R$11)+$P$11,IF(A1447&gt;$A$782,$D$782*$R$11+$P$11,D1447*$R$11+$P$11)),2)</f>
        <v>299.57</v>
      </c>
      <c r="K1447" s="176" t="n">
        <f aca="false">TRUNC(IF(A1447&lt;$A$427,$D$427*$R$12+$P$12,IF(A1447&gt;$A$782,$D$782*$R$12+$P$12,D1447*$R$12+$P$12)),2)</f>
        <v>217.82</v>
      </c>
      <c r="L1447" s="179" t="n">
        <v>1537</v>
      </c>
      <c r="M1447" s="180" t="n">
        <f aca="false">A1447</f>
        <v>1205</v>
      </c>
      <c r="N1447" s="181" t="n">
        <v>1537</v>
      </c>
      <c r="O1447" s="182" t="n">
        <f aca="false">A1447</f>
        <v>1205</v>
      </c>
      <c r="U1447" s="171"/>
    </row>
    <row r="1448" customFormat="false" ht="10.5" hidden="false" customHeight="false" outlineLevel="0" collapsed="false">
      <c r="A1448" s="156" t="n">
        <v>1205</v>
      </c>
      <c r="B1448" s="157" t="n">
        <v>1538</v>
      </c>
      <c r="C1448" s="158" t="n">
        <f aca="false">ROUND($P$1*A1448,2)</f>
        <v>71183.45</v>
      </c>
      <c r="D1448" s="159" t="n">
        <f aca="false">TRUNC(C1448/12,2)</f>
        <v>5931.95</v>
      </c>
      <c r="E1448" s="160" t="n">
        <f aca="false">TRUNC(D1448*$P$3,2)</f>
        <v>658.44</v>
      </c>
      <c r="F1448" s="161" t="n">
        <f aca="false">TRUNC(IF(A1448&lt;=$A$270,$D$270*$P$5,D1448*$P$5),2)</f>
        <v>177.95</v>
      </c>
      <c r="G1448" s="162" t="n">
        <f aca="false">TRUNC(IF(A1448&lt;=$A$270,$D$270*$P$6,D1448*$P$6),2)</f>
        <v>59.31</v>
      </c>
      <c r="H1448" s="161" t="n">
        <f aca="false">TRUNC($P$9,2)</f>
        <v>2.29</v>
      </c>
      <c r="I1448" s="161" t="n">
        <f aca="false">TRUNC(IF(A1448&lt;$A$427,$D$427*$R$10+$P$10,IF(A1448&gt;$A$782,$D$782*$R$10+$P$10,D1448*$R$10+$P$10)),2)</f>
        <v>117.29</v>
      </c>
      <c r="J1448" s="158" t="n">
        <f aca="false">TRUNC(IF(A1448&lt;$A$427,($D$427*$R$11)+$P$11,IF(A1448&gt;$A$782,$D$782*$R$11+$P$11,D1448*$R$11+$P$11)),2)</f>
        <v>299.57</v>
      </c>
      <c r="K1448" s="160" t="n">
        <f aca="false">TRUNC(IF(A1448&lt;$A$427,$D$427*$R$12+$P$12,IF(A1448&gt;$A$782,$D$782*$R$12+$P$12,D1448*$R$12+$P$12)),2)</f>
        <v>217.82</v>
      </c>
      <c r="L1448" s="163" t="n">
        <v>1538</v>
      </c>
      <c r="M1448" s="164" t="n">
        <f aca="false">A1448</f>
        <v>1205</v>
      </c>
      <c r="N1448" s="165" t="n">
        <v>1538</v>
      </c>
      <c r="O1448" s="166" t="n">
        <f aca="false">A1448</f>
        <v>1205</v>
      </c>
      <c r="U1448" s="171"/>
    </row>
    <row r="1449" customFormat="false" ht="10.5" hidden="false" customHeight="false" outlineLevel="0" collapsed="false">
      <c r="A1449" s="172" t="n">
        <v>1206</v>
      </c>
      <c r="B1449" s="173" t="n">
        <v>1539</v>
      </c>
      <c r="C1449" s="174" t="n">
        <f aca="false">ROUND($P$1*A1449,2)</f>
        <v>71242.52</v>
      </c>
      <c r="D1449" s="175" t="n">
        <f aca="false">TRUNC(C1449/12,2)</f>
        <v>5936.87</v>
      </c>
      <c r="E1449" s="176" t="n">
        <f aca="false">TRUNC(D1449*$P$3,2)</f>
        <v>658.99</v>
      </c>
      <c r="F1449" s="177" t="n">
        <f aca="false">TRUNC(IF(A1449&lt;=$A$270,$D$270*$P$5,D1449*$P$5),2)</f>
        <v>178.1</v>
      </c>
      <c r="G1449" s="178" t="n">
        <f aca="false">TRUNC(IF(A1449&lt;=$A$270,$D$270*$P$6,D1449*$P$6),2)</f>
        <v>59.36</v>
      </c>
      <c r="H1449" s="177" t="n">
        <f aca="false">TRUNC($P$9,2)</f>
        <v>2.29</v>
      </c>
      <c r="I1449" s="177" t="n">
        <f aca="false">TRUNC(IF(A1449&lt;$A$427,$D$427*$R$10+$P$10,IF(A1449&gt;$A$782,$D$782*$R$10+$P$10,D1449*$R$10+$P$10)),2)</f>
        <v>117.29</v>
      </c>
      <c r="J1449" s="174" t="n">
        <f aca="false">TRUNC(IF(A1449&lt;$A$427,($D$427*$R$11)+$P$11,IF(A1449&gt;$A$782,$D$782*$R$11+$P$11,D1449*$R$11+$P$11)),2)</f>
        <v>299.57</v>
      </c>
      <c r="K1449" s="176" t="n">
        <f aca="false">TRUNC(IF(A1449&lt;$A$427,$D$427*$R$12+$P$12,IF(A1449&gt;$A$782,$D$782*$R$12+$P$12,D1449*$R$12+$P$12)),2)</f>
        <v>217.82</v>
      </c>
      <c r="L1449" s="179" t="n">
        <v>1539</v>
      </c>
      <c r="M1449" s="180" t="n">
        <f aca="false">A1449</f>
        <v>1206</v>
      </c>
      <c r="N1449" s="181" t="n">
        <v>1539</v>
      </c>
      <c r="O1449" s="182" t="n">
        <f aca="false">A1449</f>
        <v>1206</v>
      </c>
      <c r="U1449" s="171"/>
    </row>
    <row r="1450" customFormat="false" ht="10.5" hidden="false" customHeight="false" outlineLevel="0" collapsed="false">
      <c r="A1450" s="156" t="n">
        <v>1207</v>
      </c>
      <c r="B1450" s="157" t="n">
        <v>1540</v>
      </c>
      <c r="C1450" s="158" t="n">
        <f aca="false">ROUND($P$1*A1450,2)</f>
        <v>71301.59</v>
      </c>
      <c r="D1450" s="159" t="n">
        <f aca="false">TRUNC(C1450/12,2)</f>
        <v>5941.79</v>
      </c>
      <c r="E1450" s="160" t="n">
        <f aca="false">TRUNC(D1450*$P$3,2)</f>
        <v>659.53</v>
      </c>
      <c r="F1450" s="161" t="n">
        <f aca="false">TRUNC(IF(A1450&lt;=$A$270,$D$270*$P$5,D1450*$P$5),2)</f>
        <v>178.25</v>
      </c>
      <c r="G1450" s="162" t="n">
        <f aca="false">TRUNC(IF(A1450&lt;=$A$270,$D$270*$P$6,D1450*$P$6),2)</f>
        <v>59.41</v>
      </c>
      <c r="H1450" s="161" t="n">
        <f aca="false">TRUNC($P$9,2)</f>
        <v>2.29</v>
      </c>
      <c r="I1450" s="161" t="n">
        <f aca="false">TRUNC(IF(A1450&lt;$A$427,$D$427*$R$10+$P$10,IF(A1450&gt;$A$782,$D$782*$R$10+$P$10,D1450*$R$10+$P$10)),2)</f>
        <v>117.29</v>
      </c>
      <c r="J1450" s="158" t="n">
        <f aca="false">TRUNC(IF(A1450&lt;$A$427,($D$427*$R$11)+$P$11,IF(A1450&gt;$A$782,$D$782*$R$11+$P$11,D1450*$R$11+$P$11)),2)</f>
        <v>299.57</v>
      </c>
      <c r="K1450" s="160" t="n">
        <f aca="false">TRUNC(IF(A1450&lt;$A$427,$D$427*$R$12+$P$12,IF(A1450&gt;$A$782,$D$782*$R$12+$P$12,D1450*$R$12+$P$12)),2)</f>
        <v>217.82</v>
      </c>
      <c r="L1450" s="163" t="n">
        <v>1540</v>
      </c>
      <c r="M1450" s="164" t="n">
        <f aca="false">A1450</f>
        <v>1207</v>
      </c>
      <c r="N1450" s="165" t="n">
        <v>1540</v>
      </c>
      <c r="O1450" s="166" t="n">
        <f aca="false">A1450</f>
        <v>1207</v>
      </c>
      <c r="U1450" s="171"/>
    </row>
    <row r="1451" customFormat="false" ht="10.5" hidden="false" customHeight="false" outlineLevel="0" collapsed="false">
      <c r="A1451" s="172" t="n">
        <v>1207</v>
      </c>
      <c r="B1451" s="173" t="n">
        <v>1541</v>
      </c>
      <c r="C1451" s="174" t="n">
        <f aca="false">ROUND($P$1*A1451,2)</f>
        <v>71301.59</v>
      </c>
      <c r="D1451" s="175" t="n">
        <f aca="false">TRUNC(C1451/12,2)</f>
        <v>5941.79</v>
      </c>
      <c r="E1451" s="176" t="n">
        <f aca="false">TRUNC(D1451*$P$3,2)</f>
        <v>659.53</v>
      </c>
      <c r="F1451" s="177" t="n">
        <f aca="false">TRUNC(IF(A1451&lt;=$A$270,$D$270*$P$5,D1451*$P$5),2)</f>
        <v>178.25</v>
      </c>
      <c r="G1451" s="178" t="n">
        <f aca="false">TRUNC(IF(A1451&lt;=$A$270,$D$270*$P$6,D1451*$P$6),2)</f>
        <v>59.41</v>
      </c>
      <c r="H1451" s="177" t="n">
        <f aca="false">TRUNC($P$9,2)</f>
        <v>2.29</v>
      </c>
      <c r="I1451" s="177" t="n">
        <f aca="false">TRUNC(IF(A1451&lt;$A$427,$D$427*$R$10+$P$10,IF(A1451&gt;$A$782,$D$782*$R$10+$P$10,D1451*$R$10+$P$10)),2)</f>
        <v>117.29</v>
      </c>
      <c r="J1451" s="174" t="n">
        <f aca="false">TRUNC(IF(A1451&lt;$A$427,($D$427*$R$11)+$P$11,IF(A1451&gt;$A$782,$D$782*$R$11+$P$11,D1451*$R$11+$P$11)),2)</f>
        <v>299.57</v>
      </c>
      <c r="K1451" s="176" t="n">
        <f aca="false">TRUNC(IF(A1451&lt;$A$427,$D$427*$R$12+$P$12,IF(A1451&gt;$A$782,$D$782*$R$12+$P$12,D1451*$R$12+$P$12)),2)</f>
        <v>217.82</v>
      </c>
      <c r="L1451" s="179" t="n">
        <v>1541</v>
      </c>
      <c r="M1451" s="164" t="n">
        <f aca="false">A1451</f>
        <v>1207</v>
      </c>
      <c r="N1451" s="181" t="n">
        <v>1541</v>
      </c>
      <c r="O1451" s="182" t="n">
        <f aca="false">A1451</f>
        <v>1207</v>
      </c>
      <c r="U1451" s="171"/>
    </row>
    <row r="1452" customFormat="false" ht="10.5" hidden="false" customHeight="false" outlineLevel="0" collapsed="false">
      <c r="A1452" s="156" t="n">
        <v>1208</v>
      </c>
      <c r="B1452" s="157" t="n">
        <v>1542</v>
      </c>
      <c r="C1452" s="158" t="n">
        <f aca="false">ROUND($P$1*A1452,2)</f>
        <v>71360.67</v>
      </c>
      <c r="D1452" s="159" t="n">
        <f aca="false">TRUNC(C1452/12,2)</f>
        <v>5946.72</v>
      </c>
      <c r="E1452" s="160" t="n">
        <f aca="false">TRUNC(D1452*$P$3,2)</f>
        <v>660.08</v>
      </c>
      <c r="F1452" s="161" t="n">
        <f aca="false">TRUNC(IF(A1452&lt;=$A$270,$D$270*$P$5,D1452*$P$5),2)</f>
        <v>178.4</v>
      </c>
      <c r="G1452" s="162" t="n">
        <f aca="false">TRUNC(IF(A1452&lt;=$A$270,$D$270*$P$6,D1452*$P$6),2)</f>
        <v>59.46</v>
      </c>
      <c r="H1452" s="161" t="n">
        <f aca="false">TRUNC($P$9,2)</f>
        <v>2.29</v>
      </c>
      <c r="I1452" s="161" t="n">
        <f aca="false">TRUNC(IF(A1452&lt;$A$427,$D$427*$R$10+$P$10,IF(A1452&gt;$A$782,$D$782*$R$10+$P$10,D1452*$R$10+$P$10)),2)</f>
        <v>117.29</v>
      </c>
      <c r="J1452" s="158" t="n">
        <f aca="false">TRUNC(IF(A1452&lt;$A$427,($D$427*$R$11)+$P$11,IF(A1452&gt;$A$782,$D$782*$R$11+$P$11,D1452*$R$11+$P$11)),2)</f>
        <v>299.57</v>
      </c>
      <c r="K1452" s="160" t="n">
        <f aca="false">TRUNC(IF(A1452&lt;$A$427,$D$427*$R$12+$P$12,IF(A1452&gt;$A$782,$D$782*$R$12+$P$12,D1452*$R$12+$P$12)),2)</f>
        <v>217.82</v>
      </c>
      <c r="L1452" s="163" t="n">
        <v>1542</v>
      </c>
      <c r="M1452" s="180" t="n">
        <f aca="false">A1452</f>
        <v>1208</v>
      </c>
      <c r="N1452" s="165" t="n">
        <v>1542</v>
      </c>
      <c r="O1452" s="166" t="n">
        <f aca="false">A1452</f>
        <v>1208</v>
      </c>
      <c r="U1452" s="171"/>
    </row>
    <row r="1453" customFormat="false" ht="10.5" hidden="false" customHeight="false" outlineLevel="0" collapsed="false">
      <c r="A1453" s="172" t="n">
        <v>1209</v>
      </c>
      <c r="B1453" s="173" t="n">
        <v>1543</v>
      </c>
      <c r="C1453" s="174" t="n">
        <f aca="false">ROUND($P$1*A1453,2)</f>
        <v>71419.74</v>
      </c>
      <c r="D1453" s="175" t="n">
        <f aca="false">TRUNC(C1453/12,2)</f>
        <v>5951.64</v>
      </c>
      <c r="E1453" s="176" t="n">
        <f aca="false">TRUNC(D1453*$P$3,2)</f>
        <v>660.63</v>
      </c>
      <c r="F1453" s="177" t="n">
        <f aca="false">TRUNC(IF(A1453&lt;=$A$270,$D$270*$P$5,D1453*$P$5),2)</f>
        <v>178.54</v>
      </c>
      <c r="G1453" s="178" t="n">
        <f aca="false">TRUNC(IF(A1453&lt;=$A$270,$D$270*$P$6,D1453*$P$6),2)</f>
        <v>59.51</v>
      </c>
      <c r="H1453" s="177" t="n">
        <f aca="false">TRUNC($P$9,2)</f>
        <v>2.29</v>
      </c>
      <c r="I1453" s="177" t="n">
        <f aca="false">TRUNC(IF(A1453&lt;$A$427,$D$427*$R$10+$P$10,IF(A1453&gt;$A$782,$D$782*$R$10+$P$10,D1453*$R$10+$P$10)),2)</f>
        <v>117.29</v>
      </c>
      <c r="J1453" s="174" t="n">
        <f aca="false">TRUNC(IF(A1453&lt;$A$427,($D$427*$R$11)+$P$11,IF(A1453&gt;$A$782,$D$782*$R$11+$P$11,D1453*$R$11+$P$11)),2)</f>
        <v>299.57</v>
      </c>
      <c r="K1453" s="176" t="n">
        <f aca="false">TRUNC(IF(A1453&lt;$A$427,$D$427*$R$12+$P$12,IF(A1453&gt;$A$782,$D$782*$R$12+$P$12,D1453*$R$12+$P$12)),2)</f>
        <v>217.82</v>
      </c>
      <c r="L1453" s="179" t="n">
        <v>1543</v>
      </c>
      <c r="M1453" s="164" t="n">
        <f aca="false">A1453</f>
        <v>1209</v>
      </c>
      <c r="N1453" s="181" t="n">
        <v>1543</v>
      </c>
      <c r="O1453" s="182" t="n">
        <f aca="false">A1453</f>
        <v>1209</v>
      </c>
      <c r="U1453" s="171"/>
    </row>
    <row r="1454" customFormat="false" ht="10.5" hidden="false" customHeight="false" outlineLevel="0" collapsed="false">
      <c r="A1454" s="156" t="n">
        <v>1209</v>
      </c>
      <c r="B1454" s="157" t="n">
        <v>1544</v>
      </c>
      <c r="C1454" s="158" t="n">
        <f aca="false">ROUND($P$1*A1454,2)</f>
        <v>71419.74</v>
      </c>
      <c r="D1454" s="159" t="n">
        <f aca="false">TRUNC(C1454/12,2)</f>
        <v>5951.64</v>
      </c>
      <c r="E1454" s="160" t="n">
        <f aca="false">TRUNC(D1454*$P$3,2)</f>
        <v>660.63</v>
      </c>
      <c r="F1454" s="161" t="n">
        <f aca="false">TRUNC(IF(A1454&lt;=$A$270,$D$270*$P$5,D1454*$P$5),2)</f>
        <v>178.54</v>
      </c>
      <c r="G1454" s="162" t="n">
        <f aca="false">TRUNC(IF(A1454&lt;=$A$270,$D$270*$P$6,D1454*$P$6),2)</f>
        <v>59.51</v>
      </c>
      <c r="H1454" s="161" t="n">
        <f aca="false">TRUNC($P$9,2)</f>
        <v>2.29</v>
      </c>
      <c r="I1454" s="161" t="n">
        <f aca="false">TRUNC(IF(A1454&lt;$A$427,$D$427*$R$10+$P$10,IF(A1454&gt;$A$782,$D$782*$R$10+$P$10,D1454*$R$10+$P$10)),2)</f>
        <v>117.29</v>
      </c>
      <c r="J1454" s="158" t="n">
        <f aca="false">TRUNC(IF(A1454&lt;$A$427,($D$427*$R$11)+$P$11,IF(A1454&gt;$A$782,$D$782*$R$11+$P$11,D1454*$R$11+$P$11)),2)</f>
        <v>299.57</v>
      </c>
      <c r="K1454" s="160" t="n">
        <f aca="false">TRUNC(IF(A1454&lt;$A$427,$D$427*$R$12+$P$12,IF(A1454&gt;$A$782,$D$782*$R$12+$P$12,D1454*$R$12+$P$12)),2)</f>
        <v>217.82</v>
      </c>
      <c r="L1454" s="163" t="n">
        <v>1544</v>
      </c>
      <c r="M1454" s="180" t="n">
        <f aca="false">A1454</f>
        <v>1209</v>
      </c>
      <c r="N1454" s="165" t="n">
        <v>1544</v>
      </c>
      <c r="O1454" s="166" t="n">
        <f aca="false">A1454</f>
        <v>1209</v>
      </c>
      <c r="U1454" s="171"/>
    </row>
    <row r="1455" customFormat="false" ht="10.5" hidden="false" customHeight="false" outlineLevel="0" collapsed="false">
      <c r="A1455" s="172" t="n">
        <v>1210</v>
      </c>
      <c r="B1455" s="173" t="n">
        <v>1545</v>
      </c>
      <c r="C1455" s="174" t="n">
        <f aca="false">ROUND($P$1*A1455,2)</f>
        <v>71478.81</v>
      </c>
      <c r="D1455" s="175" t="n">
        <f aca="false">TRUNC(C1455/12,2)</f>
        <v>5956.56</v>
      </c>
      <c r="E1455" s="176" t="n">
        <f aca="false">TRUNC(D1455*$P$3,2)</f>
        <v>661.17</v>
      </c>
      <c r="F1455" s="177" t="n">
        <f aca="false">TRUNC(IF(A1455&lt;=$A$270,$D$270*$P$5,D1455*$P$5),2)</f>
        <v>178.69</v>
      </c>
      <c r="G1455" s="178" t="n">
        <f aca="false">TRUNC(IF(A1455&lt;=$A$270,$D$270*$P$6,D1455*$P$6),2)</f>
        <v>59.56</v>
      </c>
      <c r="H1455" s="177" t="n">
        <f aca="false">TRUNC($P$9,2)</f>
        <v>2.29</v>
      </c>
      <c r="I1455" s="177" t="n">
        <f aca="false">TRUNC(IF(A1455&lt;$A$427,$D$427*$R$10+$P$10,IF(A1455&gt;$A$782,$D$782*$R$10+$P$10,D1455*$R$10+$P$10)),2)</f>
        <v>117.29</v>
      </c>
      <c r="J1455" s="174" t="n">
        <f aca="false">TRUNC(IF(A1455&lt;$A$427,($D$427*$R$11)+$P$11,IF(A1455&gt;$A$782,$D$782*$R$11+$P$11,D1455*$R$11+$P$11)),2)</f>
        <v>299.57</v>
      </c>
      <c r="K1455" s="176" t="n">
        <f aca="false">TRUNC(IF(A1455&lt;$A$427,$D$427*$R$12+$P$12,IF(A1455&gt;$A$782,$D$782*$R$12+$P$12,D1455*$R$12+$P$12)),2)</f>
        <v>217.82</v>
      </c>
      <c r="L1455" s="179" t="n">
        <v>1545</v>
      </c>
      <c r="M1455" s="164" t="n">
        <f aca="false">A1455</f>
        <v>1210</v>
      </c>
      <c r="N1455" s="181" t="n">
        <v>1545</v>
      </c>
      <c r="O1455" s="182" t="n">
        <f aca="false">A1455</f>
        <v>1210</v>
      </c>
      <c r="U1455" s="171"/>
    </row>
    <row r="1456" customFormat="false" ht="10.5" hidden="false" customHeight="false" outlineLevel="0" collapsed="false">
      <c r="A1456" s="156" t="n">
        <v>1211</v>
      </c>
      <c r="B1456" s="157" t="n">
        <v>1546</v>
      </c>
      <c r="C1456" s="158" t="n">
        <f aca="false">ROUND($P$1*A1456,2)</f>
        <v>71537.89</v>
      </c>
      <c r="D1456" s="159" t="n">
        <f aca="false">TRUNC(C1456/12,2)</f>
        <v>5961.49</v>
      </c>
      <c r="E1456" s="160" t="n">
        <f aca="false">TRUNC(D1456*$P$3,2)</f>
        <v>661.72</v>
      </c>
      <c r="F1456" s="161" t="n">
        <f aca="false">TRUNC(IF(A1456&lt;=$A$270,$D$270*$P$5,D1456*$P$5),2)</f>
        <v>178.84</v>
      </c>
      <c r="G1456" s="162" t="n">
        <f aca="false">TRUNC(IF(A1456&lt;=$A$270,$D$270*$P$6,D1456*$P$6),2)</f>
        <v>59.61</v>
      </c>
      <c r="H1456" s="161" t="n">
        <f aca="false">TRUNC($P$9,2)</f>
        <v>2.29</v>
      </c>
      <c r="I1456" s="161" t="n">
        <f aca="false">TRUNC(IF(A1456&lt;$A$427,$D$427*$R$10+$P$10,IF(A1456&gt;$A$782,$D$782*$R$10+$P$10,D1456*$R$10+$P$10)),2)</f>
        <v>117.29</v>
      </c>
      <c r="J1456" s="158" t="n">
        <f aca="false">TRUNC(IF(A1456&lt;$A$427,($D$427*$R$11)+$P$11,IF(A1456&gt;$A$782,$D$782*$R$11+$P$11,D1456*$R$11+$P$11)),2)</f>
        <v>299.57</v>
      </c>
      <c r="K1456" s="160" t="n">
        <f aca="false">TRUNC(IF(A1456&lt;$A$427,$D$427*$R$12+$P$12,IF(A1456&gt;$A$782,$D$782*$R$12+$P$12,D1456*$R$12+$P$12)),2)</f>
        <v>217.82</v>
      </c>
      <c r="L1456" s="163" t="n">
        <v>1546</v>
      </c>
      <c r="M1456" s="180" t="n">
        <f aca="false">A1456</f>
        <v>1211</v>
      </c>
      <c r="N1456" s="165" t="n">
        <v>1546</v>
      </c>
      <c r="O1456" s="166" t="n">
        <f aca="false">A1456</f>
        <v>1211</v>
      </c>
      <c r="U1456" s="171"/>
    </row>
    <row r="1457" customFormat="false" ht="10.5" hidden="false" customHeight="false" outlineLevel="0" collapsed="false">
      <c r="A1457" s="172" t="n">
        <v>1211</v>
      </c>
      <c r="B1457" s="173" t="n">
        <v>1547</v>
      </c>
      <c r="C1457" s="174" t="n">
        <f aca="false">ROUND($P$1*A1457,2)</f>
        <v>71537.89</v>
      </c>
      <c r="D1457" s="175" t="n">
        <f aca="false">TRUNC(C1457/12,2)</f>
        <v>5961.49</v>
      </c>
      <c r="E1457" s="176" t="n">
        <f aca="false">TRUNC(D1457*$P$3,2)</f>
        <v>661.72</v>
      </c>
      <c r="F1457" s="177" t="n">
        <f aca="false">TRUNC(IF(A1457&lt;=$A$270,$D$270*$P$5,D1457*$P$5),2)</f>
        <v>178.84</v>
      </c>
      <c r="G1457" s="178" t="n">
        <f aca="false">TRUNC(IF(A1457&lt;=$A$270,$D$270*$P$6,D1457*$P$6),2)</f>
        <v>59.61</v>
      </c>
      <c r="H1457" s="177" t="n">
        <f aca="false">TRUNC($P$9,2)</f>
        <v>2.29</v>
      </c>
      <c r="I1457" s="177" t="n">
        <f aca="false">TRUNC(IF(A1457&lt;$A$427,$D$427*$R$10+$P$10,IF(A1457&gt;$A$782,$D$782*$R$10+$P$10,D1457*$R$10+$P$10)),2)</f>
        <v>117.29</v>
      </c>
      <c r="J1457" s="174" t="n">
        <f aca="false">TRUNC(IF(A1457&lt;$A$427,($D$427*$R$11)+$P$11,IF(A1457&gt;$A$782,$D$782*$R$11+$P$11,D1457*$R$11+$P$11)),2)</f>
        <v>299.57</v>
      </c>
      <c r="K1457" s="176" t="n">
        <f aca="false">TRUNC(IF(A1457&lt;$A$427,$D$427*$R$12+$P$12,IF(A1457&gt;$A$782,$D$782*$R$12+$P$12,D1457*$R$12+$P$12)),2)</f>
        <v>217.82</v>
      </c>
      <c r="L1457" s="179" t="n">
        <v>1547</v>
      </c>
      <c r="M1457" s="164" t="n">
        <f aca="false">A1457</f>
        <v>1211</v>
      </c>
      <c r="N1457" s="181" t="n">
        <v>1547</v>
      </c>
      <c r="O1457" s="182" t="n">
        <f aca="false">A1457</f>
        <v>1211</v>
      </c>
      <c r="U1457" s="171"/>
    </row>
    <row r="1458" customFormat="false" ht="10.5" hidden="false" customHeight="false" outlineLevel="0" collapsed="false">
      <c r="A1458" s="156" t="n">
        <v>1212</v>
      </c>
      <c r="B1458" s="157" t="n">
        <v>1548</v>
      </c>
      <c r="C1458" s="158" t="n">
        <f aca="false">ROUND($P$1*A1458,2)</f>
        <v>71596.96</v>
      </c>
      <c r="D1458" s="159" t="n">
        <f aca="false">TRUNC(C1458/12,2)</f>
        <v>5966.41</v>
      </c>
      <c r="E1458" s="160" t="n">
        <f aca="false">TRUNC(D1458*$P$3,2)</f>
        <v>662.27</v>
      </c>
      <c r="F1458" s="161" t="n">
        <f aca="false">TRUNC(IF(A1458&lt;=$A$270,$D$270*$P$5,D1458*$P$5),2)</f>
        <v>178.99</v>
      </c>
      <c r="G1458" s="162" t="n">
        <f aca="false">TRUNC(IF(A1458&lt;=$A$270,$D$270*$P$6,D1458*$P$6),2)</f>
        <v>59.66</v>
      </c>
      <c r="H1458" s="161" t="n">
        <f aca="false">TRUNC($P$9,2)</f>
        <v>2.29</v>
      </c>
      <c r="I1458" s="161" t="n">
        <f aca="false">TRUNC(IF(A1458&lt;$A$427,$D$427*$R$10+$P$10,IF(A1458&gt;$A$782,$D$782*$R$10+$P$10,D1458*$R$10+$P$10)),2)</f>
        <v>117.29</v>
      </c>
      <c r="J1458" s="158" t="n">
        <f aca="false">TRUNC(IF(A1458&lt;$A$427,($D$427*$R$11)+$P$11,IF(A1458&gt;$A$782,$D$782*$R$11+$P$11,D1458*$R$11+$P$11)),2)</f>
        <v>299.57</v>
      </c>
      <c r="K1458" s="160" t="n">
        <f aca="false">TRUNC(IF(A1458&lt;$A$427,$D$427*$R$12+$P$12,IF(A1458&gt;$A$782,$D$782*$R$12+$P$12,D1458*$R$12+$P$12)),2)</f>
        <v>217.82</v>
      </c>
      <c r="L1458" s="163" t="n">
        <v>1548</v>
      </c>
      <c r="M1458" s="180" t="n">
        <f aca="false">A1458</f>
        <v>1212</v>
      </c>
      <c r="N1458" s="165" t="n">
        <v>1548</v>
      </c>
      <c r="O1458" s="166" t="n">
        <f aca="false">A1458</f>
        <v>1212</v>
      </c>
      <c r="U1458" s="171"/>
    </row>
    <row r="1459" customFormat="false" ht="10.5" hidden="false" customHeight="false" outlineLevel="0" collapsed="false">
      <c r="A1459" s="172" t="n">
        <v>1213</v>
      </c>
      <c r="B1459" s="173" t="n">
        <v>1549</v>
      </c>
      <c r="C1459" s="174" t="n">
        <f aca="false">ROUND($P$1*A1459,2)</f>
        <v>71656.03</v>
      </c>
      <c r="D1459" s="175" t="n">
        <f aca="false">TRUNC(C1459/12,2)</f>
        <v>5971.33</v>
      </c>
      <c r="E1459" s="176" t="n">
        <f aca="false">TRUNC(D1459*$P$3,2)</f>
        <v>662.81</v>
      </c>
      <c r="F1459" s="177" t="n">
        <f aca="false">TRUNC(IF(A1459&lt;=$A$270,$D$270*$P$5,D1459*$P$5),2)</f>
        <v>179.13</v>
      </c>
      <c r="G1459" s="178" t="n">
        <f aca="false">TRUNC(IF(A1459&lt;=$A$270,$D$270*$P$6,D1459*$P$6),2)</f>
        <v>59.71</v>
      </c>
      <c r="H1459" s="177" t="n">
        <f aca="false">TRUNC($P$9,2)</f>
        <v>2.29</v>
      </c>
      <c r="I1459" s="177" t="n">
        <f aca="false">TRUNC(IF(A1459&lt;$A$427,$D$427*$R$10+$P$10,IF(A1459&gt;$A$782,$D$782*$R$10+$P$10,D1459*$R$10+$P$10)),2)</f>
        <v>117.29</v>
      </c>
      <c r="J1459" s="174" t="n">
        <f aca="false">TRUNC(IF(A1459&lt;$A$427,($D$427*$R$11)+$P$11,IF(A1459&gt;$A$782,$D$782*$R$11+$P$11,D1459*$R$11+$P$11)),2)</f>
        <v>299.57</v>
      </c>
      <c r="K1459" s="176" t="n">
        <f aca="false">TRUNC(IF(A1459&lt;$A$427,$D$427*$R$12+$P$12,IF(A1459&gt;$A$782,$D$782*$R$12+$P$12,D1459*$R$12+$P$12)),2)</f>
        <v>217.82</v>
      </c>
      <c r="L1459" s="179" t="n">
        <v>1549</v>
      </c>
      <c r="M1459" s="164" t="n">
        <f aca="false">A1459</f>
        <v>1213</v>
      </c>
      <c r="N1459" s="181" t="n">
        <v>1549</v>
      </c>
      <c r="O1459" s="182" t="n">
        <f aca="false">A1459</f>
        <v>1213</v>
      </c>
      <c r="U1459" s="171"/>
    </row>
    <row r="1460" customFormat="false" ht="10.5" hidden="false" customHeight="false" outlineLevel="0" collapsed="false">
      <c r="A1460" s="156" t="n">
        <v>1214</v>
      </c>
      <c r="B1460" s="157" t="n">
        <v>1550</v>
      </c>
      <c r="C1460" s="158" t="n">
        <f aca="false">ROUND($P$1*A1460,2)</f>
        <v>71715.11</v>
      </c>
      <c r="D1460" s="159" t="n">
        <f aca="false">TRUNC(C1460/12,2)</f>
        <v>5976.25</v>
      </c>
      <c r="E1460" s="160" t="n">
        <f aca="false">TRUNC(D1460*$P$3,2)</f>
        <v>663.36</v>
      </c>
      <c r="F1460" s="161" t="n">
        <f aca="false">TRUNC(IF(A1460&lt;=$A$270,$D$270*$P$5,D1460*$P$5),2)</f>
        <v>179.28</v>
      </c>
      <c r="G1460" s="162" t="n">
        <f aca="false">TRUNC(IF(A1460&lt;=$A$270,$D$270*$P$6,D1460*$P$6),2)</f>
        <v>59.76</v>
      </c>
      <c r="H1460" s="161" t="n">
        <f aca="false">TRUNC($P$9,2)</f>
        <v>2.29</v>
      </c>
      <c r="I1460" s="161" t="n">
        <f aca="false">TRUNC(IF(A1460&lt;$A$427,$D$427*$R$10+$P$10,IF(A1460&gt;$A$782,$D$782*$R$10+$P$10,D1460*$R$10+$P$10)),2)</f>
        <v>117.29</v>
      </c>
      <c r="J1460" s="158" t="n">
        <f aca="false">TRUNC(IF(A1460&lt;$A$427,($D$427*$R$11)+$P$11,IF(A1460&gt;$A$782,$D$782*$R$11+$P$11,D1460*$R$11+$P$11)),2)</f>
        <v>299.57</v>
      </c>
      <c r="K1460" s="160" t="n">
        <f aca="false">TRUNC(IF(A1460&lt;$A$427,$D$427*$R$12+$P$12,IF(A1460&gt;$A$782,$D$782*$R$12+$P$12,D1460*$R$12+$P$12)),2)</f>
        <v>217.82</v>
      </c>
      <c r="L1460" s="163" t="n">
        <v>1550</v>
      </c>
      <c r="M1460" s="180" t="n">
        <f aca="false">A1460</f>
        <v>1214</v>
      </c>
      <c r="N1460" s="165" t="n">
        <v>1550</v>
      </c>
      <c r="O1460" s="166" t="n">
        <f aca="false">A1460</f>
        <v>1214</v>
      </c>
      <c r="U1460" s="171"/>
    </row>
    <row r="1461" customFormat="false" ht="10.5" hidden="false" customHeight="false" outlineLevel="0" collapsed="false">
      <c r="A1461" s="172" t="n">
        <v>1214</v>
      </c>
      <c r="B1461" s="173" t="n">
        <v>1551</v>
      </c>
      <c r="C1461" s="174" t="n">
        <f aca="false">ROUND($P$1*A1461,2)</f>
        <v>71715.11</v>
      </c>
      <c r="D1461" s="175" t="n">
        <f aca="false">TRUNC(C1461/12,2)</f>
        <v>5976.25</v>
      </c>
      <c r="E1461" s="176" t="n">
        <f aca="false">TRUNC(D1461*$P$3,2)</f>
        <v>663.36</v>
      </c>
      <c r="F1461" s="177" t="n">
        <f aca="false">TRUNC(IF(A1461&lt;=$A$270,$D$270*$P$5,D1461*$P$5),2)</f>
        <v>179.28</v>
      </c>
      <c r="G1461" s="178" t="n">
        <f aca="false">TRUNC(IF(A1461&lt;=$A$270,$D$270*$P$6,D1461*$P$6),2)</f>
        <v>59.76</v>
      </c>
      <c r="H1461" s="177" t="n">
        <f aca="false">TRUNC($P$9,2)</f>
        <v>2.29</v>
      </c>
      <c r="I1461" s="177" t="n">
        <f aca="false">TRUNC(IF(A1461&lt;$A$427,$D$427*$R$10+$P$10,IF(A1461&gt;$A$782,$D$782*$R$10+$P$10,D1461*$R$10+$P$10)),2)</f>
        <v>117.29</v>
      </c>
      <c r="J1461" s="174" t="n">
        <f aca="false">TRUNC(IF(A1461&lt;$A$427,($D$427*$R$11)+$P$11,IF(A1461&gt;$A$782,$D$782*$R$11+$P$11,D1461*$R$11+$P$11)),2)</f>
        <v>299.57</v>
      </c>
      <c r="K1461" s="176" t="n">
        <f aca="false">TRUNC(IF(A1461&lt;$A$427,$D$427*$R$12+$P$12,IF(A1461&gt;$A$782,$D$782*$R$12+$P$12,D1461*$R$12+$P$12)),2)</f>
        <v>217.82</v>
      </c>
      <c r="L1461" s="179" t="n">
        <v>1551</v>
      </c>
      <c r="M1461" s="164" t="n">
        <f aca="false">A1461</f>
        <v>1214</v>
      </c>
      <c r="N1461" s="181" t="n">
        <v>1551</v>
      </c>
      <c r="O1461" s="182" t="n">
        <f aca="false">A1461</f>
        <v>1214</v>
      </c>
      <c r="U1461" s="171"/>
    </row>
    <row r="1462" customFormat="false" ht="10.5" hidden="false" customHeight="false" outlineLevel="0" collapsed="false">
      <c r="A1462" s="156" t="n">
        <v>1214</v>
      </c>
      <c r="B1462" s="157" t="n">
        <v>1552</v>
      </c>
      <c r="C1462" s="158" t="n">
        <f aca="false">ROUND($P$1*A1462,2)</f>
        <v>71715.11</v>
      </c>
      <c r="D1462" s="159" t="n">
        <f aca="false">TRUNC(C1462/12,2)</f>
        <v>5976.25</v>
      </c>
      <c r="E1462" s="160" t="n">
        <f aca="false">TRUNC(D1462*$P$3,2)</f>
        <v>663.36</v>
      </c>
      <c r="F1462" s="161" t="n">
        <f aca="false">TRUNC(IF(A1462&lt;=$A$270,$D$270*$P$5,D1462*$P$5),2)</f>
        <v>179.28</v>
      </c>
      <c r="G1462" s="162" t="n">
        <f aca="false">TRUNC(IF(A1462&lt;=$A$270,$D$270*$P$6,D1462*$P$6),2)</f>
        <v>59.76</v>
      </c>
      <c r="H1462" s="161" t="n">
        <f aca="false">TRUNC($P$9,2)</f>
        <v>2.29</v>
      </c>
      <c r="I1462" s="161" t="n">
        <f aca="false">TRUNC(IF(A1462&lt;$A$427,$D$427*$R$10+$P$10,IF(A1462&gt;$A$782,$D$782*$R$10+$P$10,D1462*$R$10+$P$10)),2)</f>
        <v>117.29</v>
      </c>
      <c r="J1462" s="158" t="n">
        <f aca="false">TRUNC(IF(A1462&lt;$A$427,($D$427*$R$11)+$P$11,IF(A1462&gt;$A$782,$D$782*$R$11+$P$11,D1462*$R$11+$P$11)),2)</f>
        <v>299.57</v>
      </c>
      <c r="K1462" s="160" t="n">
        <f aca="false">TRUNC(IF(A1462&lt;$A$427,$D$427*$R$12+$P$12,IF(A1462&gt;$A$782,$D$782*$R$12+$P$12,D1462*$R$12+$P$12)),2)</f>
        <v>217.82</v>
      </c>
      <c r="L1462" s="163" t="n">
        <v>1552</v>
      </c>
      <c r="M1462" s="180" t="n">
        <f aca="false">A1462</f>
        <v>1214</v>
      </c>
      <c r="N1462" s="165" t="n">
        <v>1552</v>
      </c>
      <c r="O1462" s="166" t="n">
        <f aca="false">A1462</f>
        <v>1214</v>
      </c>
      <c r="U1462" s="171"/>
    </row>
    <row r="1463" customFormat="false" ht="10.5" hidden="false" customHeight="false" outlineLevel="0" collapsed="false">
      <c r="A1463" s="172" t="n">
        <v>1215</v>
      </c>
      <c r="B1463" s="173" t="n">
        <v>1553</v>
      </c>
      <c r="C1463" s="174" t="n">
        <f aca="false">ROUND($P$1*A1463,2)</f>
        <v>71774.18</v>
      </c>
      <c r="D1463" s="175" t="n">
        <f aca="false">TRUNC(C1463/12,2)</f>
        <v>5981.18</v>
      </c>
      <c r="E1463" s="176" t="n">
        <f aca="false">TRUNC(D1463*$P$3,2)</f>
        <v>663.91</v>
      </c>
      <c r="F1463" s="177" t="n">
        <f aca="false">TRUNC(IF(A1463&lt;=$A$270,$D$270*$P$5,D1463*$P$5),2)</f>
        <v>179.43</v>
      </c>
      <c r="G1463" s="178" t="n">
        <f aca="false">TRUNC(IF(A1463&lt;=$A$270,$D$270*$P$6,D1463*$P$6),2)</f>
        <v>59.81</v>
      </c>
      <c r="H1463" s="177" t="n">
        <f aca="false">TRUNC($P$9,2)</f>
        <v>2.29</v>
      </c>
      <c r="I1463" s="177" t="n">
        <f aca="false">TRUNC(IF(A1463&lt;$A$427,$D$427*$R$10+$P$10,IF(A1463&gt;$A$782,$D$782*$R$10+$P$10,D1463*$R$10+$P$10)),2)</f>
        <v>117.29</v>
      </c>
      <c r="J1463" s="174" t="n">
        <f aca="false">TRUNC(IF(A1463&lt;$A$427,($D$427*$R$11)+$P$11,IF(A1463&gt;$A$782,$D$782*$R$11+$P$11,D1463*$R$11+$P$11)),2)</f>
        <v>299.57</v>
      </c>
      <c r="K1463" s="176" t="n">
        <f aca="false">TRUNC(IF(A1463&lt;$A$427,$D$427*$R$12+$P$12,IF(A1463&gt;$A$782,$D$782*$R$12+$P$12,D1463*$R$12+$P$12)),2)</f>
        <v>217.82</v>
      </c>
      <c r="L1463" s="179" t="n">
        <v>1553</v>
      </c>
      <c r="M1463" s="164" t="n">
        <f aca="false">A1463</f>
        <v>1215</v>
      </c>
      <c r="N1463" s="181" t="n">
        <v>1553</v>
      </c>
      <c r="O1463" s="182" t="n">
        <f aca="false">A1463</f>
        <v>1215</v>
      </c>
      <c r="U1463" s="171"/>
    </row>
    <row r="1464" customFormat="false" ht="10.5" hidden="false" customHeight="false" outlineLevel="0" collapsed="false">
      <c r="A1464" s="156" t="n">
        <v>1216</v>
      </c>
      <c r="B1464" s="157" t="n">
        <v>1554</v>
      </c>
      <c r="C1464" s="158" t="n">
        <f aca="false">ROUND($P$1*A1464,2)</f>
        <v>71833.25</v>
      </c>
      <c r="D1464" s="159" t="n">
        <f aca="false">TRUNC(C1464/12,2)</f>
        <v>5986.1</v>
      </c>
      <c r="E1464" s="160" t="n">
        <f aca="false">TRUNC(D1464*$P$3,2)</f>
        <v>664.45</v>
      </c>
      <c r="F1464" s="161" t="n">
        <f aca="false">TRUNC(IF(A1464&lt;=$A$270,$D$270*$P$5,D1464*$P$5),2)</f>
        <v>179.58</v>
      </c>
      <c r="G1464" s="162" t="n">
        <f aca="false">TRUNC(IF(A1464&lt;=$A$270,$D$270*$P$6,D1464*$P$6),2)</f>
        <v>59.86</v>
      </c>
      <c r="H1464" s="161" t="n">
        <f aca="false">TRUNC($P$9,2)</f>
        <v>2.29</v>
      </c>
      <c r="I1464" s="161" t="n">
        <f aca="false">TRUNC(IF(A1464&lt;$A$427,$D$427*$R$10+$P$10,IF(A1464&gt;$A$782,$D$782*$R$10+$P$10,D1464*$R$10+$P$10)),2)</f>
        <v>117.29</v>
      </c>
      <c r="J1464" s="158" t="n">
        <f aca="false">TRUNC(IF(A1464&lt;$A$427,($D$427*$R$11)+$P$11,IF(A1464&gt;$A$782,$D$782*$R$11+$P$11,D1464*$R$11+$P$11)),2)</f>
        <v>299.57</v>
      </c>
      <c r="K1464" s="160" t="n">
        <f aca="false">TRUNC(IF(A1464&lt;$A$427,$D$427*$R$12+$P$12,IF(A1464&gt;$A$782,$D$782*$R$12+$P$12,D1464*$R$12+$P$12)),2)</f>
        <v>217.82</v>
      </c>
      <c r="L1464" s="163" t="n">
        <v>1554</v>
      </c>
      <c r="M1464" s="180" t="n">
        <f aca="false">A1464</f>
        <v>1216</v>
      </c>
      <c r="N1464" s="165" t="n">
        <v>1554</v>
      </c>
      <c r="O1464" s="166" t="n">
        <f aca="false">A1464</f>
        <v>1216</v>
      </c>
      <c r="U1464" s="171"/>
    </row>
    <row r="1465" customFormat="false" ht="10.5" hidden="false" customHeight="false" outlineLevel="0" collapsed="false">
      <c r="A1465" s="172" t="n">
        <v>1217</v>
      </c>
      <c r="B1465" s="173" t="n">
        <v>1555</v>
      </c>
      <c r="C1465" s="174" t="n">
        <f aca="false">ROUND($P$1*A1465,2)</f>
        <v>71892.33</v>
      </c>
      <c r="D1465" s="175" t="n">
        <f aca="false">TRUNC(C1465/12,2)</f>
        <v>5991.02</v>
      </c>
      <c r="E1465" s="176" t="n">
        <f aca="false">TRUNC(D1465*$P$3,2)</f>
        <v>665</v>
      </c>
      <c r="F1465" s="177" t="n">
        <f aca="false">TRUNC(IF(A1465&lt;=$A$270,$D$270*$P$5,D1465*$P$5),2)</f>
        <v>179.73</v>
      </c>
      <c r="G1465" s="178" t="n">
        <f aca="false">TRUNC(IF(A1465&lt;=$A$270,$D$270*$P$6,D1465*$P$6),2)</f>
        <v>59.91</v>
      </c>
      <c r="H1465" s="177" t="n">
        <f aca="false">TRUNC($P$9,2)</f>
        <v>2.29</v>
      </c>
      <c r="I1465" s="177" t="n">
        <f aca="false">TRUNC(IF(A1465&lt;$A$427,$D$427*$R$10+$P$10,IF(A1465&gt;$A$782,$D$782*$R$10+$P$10,D1465*$R$10+$P$10)),2)</f>
        <v>117.29</v>
      </c>
      <c r="J1465" s="174" t="n">
        <f aca="false">TRUNC(IF(A1465&lt;$A$427,($D$427*$R$11)+$P$11,IF(A1465&gt;$A$782,$D$782*$R$11+$P$11,D1465*$R$11+$P$11)),2)</f>
        <v>299.57</v>
      </c>
      <c r="K1465" s="176" t="n">
        <f aca="false">TRUNC(IF(A1465&lt;$A$427,$D$427*$R$12+$P$12,IF(A1465&gt;$A$782,$D$782*$R$12+$P$12,D1465*$R$12+$P$12)),2)</f>
        <v>217.82</v>
      </c>
      <c r="L1465" s="179" t="n">
        <v>1555</v>
      </c>
      <c r="M1465" s="164" t="n">
        <f aca="false">A1465</f>
        <v>1217</v>
      </c>
      <c r="N1465" s="181" t="n">
        <v>1555</v>
      </c>
      <c r="O1465" s="182" t="n">
        <f aca="false">A1465</f>
        <v>1217</v>
      </c>
      <c r="U1465" s="171"/>
    </row>
    <row r="1466" customFormat="false" ht="10.5" hidden="false" customHeight="false" outlineLevel="0" collapsed="false">
      <c r="A1466" s="156" t="n">
        <v>1218</v>
      </c>
      <c r="B1466" s="157" t="n">
        <v>1556</v>
      </c>
      <c r="C1466" s="158" t="n">
        <f aca="false">ROUND($P$1*A1466,2)</f>
        <v>71951.4</v>
      </c>
      <c r="D1466" s="159" t="n">
        <f aca="false">TRUNC(C1466/12,2)</f>
        <v>5995.95</v>
      </c>
      <c r="E1466" s="160" t="n">
        <f aca="false">TRUNC(D1466*$P$3,2)</f>
        <v>665.55</v>
      </c>
      <c r="F1466" s="161" t="n">
        <f aca="false">TRUNC(IF(A1466&lt;=$A$270,$D$270*$P$5,D1466*$P$5),2)</f>
        <v>179.87</v>
      </c>
      <c r="G1466" s="162" t="n">
        <f aca="false">TRUNC(IF(A1466&lt;=$A$270,$D$270*$P$6,D1466*$P$6),2)</f>
        <v>59.95</v>
      </c>
      <c r="H1466" s="161" t="n">
        <f aca="false">TRUNC($P$9,2)</f>
        <v>2.29</v>
      </c>
      <c r="I1466" s="161" t="n">
        <f aca="false">TRUNC(IF(A1466&lt;$A$427,$D$427*$R$10+$P$10,IF(A1466&gt;$A$782,$D$782*$R$10+$P$10,D1466*$R$10+$P$10)),2)</f>
        <v>117.29</v>
      </c>
      <c r="J1466" s="158" t="n">
        <f aca="false">TRUNC(IF(A1466&lt;$A$427,($D$427*$R$11)+$P$11,IF(A1466&gt;$A$782,$D$782*$R$11+$P$11,D1466*$R$11+$P$11)),2)</f>
        <v>299.57</v>
      </c>
      <c r="K1466" s="160" t="n">
        <f aca="false">TRUNC(IF(A1466&lt;$A$427,$D$427*$R$12+$P$12,IF(A1466&gt;$A$782,$D$782*$R$12+$P$12,D1466*$R$12+$P$12)),2)</f>
        <v>217.82</v>
      </c>
      <c r="L1466" s="163" t="n">
        <v>1556</v>
      </c>
      <c r="M1466" s="180" t="n">
        <f aca="false">A1466</f>
        <v>1218</v>
      </c>
      <c r="N1466" s="165" t="n">
        <v>1556</v>
      </c>
      <c r="O1466" s="166" t="n">
        <f aca="false">A1466</f>
        <v>1218</v>
      </c>
      <c r="U1466" s="171"/>
    </row>
    <row r="1467" customFormat="false" ht="10.5" hidden="false" customHeight="false" outlineLevel="0" collapsed="false">
      <c r="A1467" s="172" t="n">
        <v>1218</v>
      </c>
      <c r="B1467" s="173" t="n">
        <v>1557</v>
      </c>
      <c r="C1467" s="174" t="n">
        <f aca="false">ROUND($P$1*A1467,2)</f>
        <v>71951.4</v>
      </c>
      <c r="D1467" s="175" t="n">
        <f aca="false">TRUNC(C1467/12,2)</f>
        <v>5995.95</v>
      </c>
      <c r="E1467" s="176" t="n">
        <f aca="false">TRUNC(D1467*$P$3,2)</f>
        <v>665.55</v>
      </c>
      <c r="F1467" s="177" t="n">
        <f aca="false">TRUNC(IF(A1467&lt;=$A$270,$D$270*$P$5,D1467*$P$5),2)</f>
        <v>179.87</v>
      </c>
      <c r="G1467" s="178" t="n">
        <f aca="false">TRUNC(IF(A1467&lt;=$A$270,$D$270*$P$6,D1467*$P$6),2)</f>
        <v>59.95</v>
      </c>
      <c r="H1467" s="177" t="n">
        <f aca="false">TRUNC($P$9,2)</f>
        <v>2.29</v>
      </c>
      <c r="I1467" s="177" t="n">
        <f aca="false">TRUNC(IF(A1467&lt;$A$427,$D$427*$R$10+$P$10,IF(A1467&gt;$A$782,$D$782*$R$10+$P$10,D1467*$R$10+$P$10)),2)</f>
        <v>117.29</v>
      </c>
      <c r="J1467" s="174" t="n">
        <f aca="false">TRUNC(IF(A1467&lt;$A$427,($D$427*$R$11)+$P$11,IF(A1467&gt;$A$782,$D$782*$R$11+$P$11,D1467*$R$11+$P$11)),2)</f>
        <v>299.57</v>
      </c>
      <c r="K1467" s="176" t="n">
        <f aca="false">TRUNC(IF(A1467&lt;$A$427,$D$427*$R$12+$P$12,IF(A1467&gt;$A$782,$D$782*$R$12+$P$12,D1467*$R$12+$P$12)),2)</f>
        <v>217.82</v>
      </c>
      <c r="L1467" s="179" t="n">
        <v>1557</v>
      </c>
      <c r="M1467" s="164" t="n">
        <f aca="false">A1467</f>
        <v>1218</v>
      </c>
      <c r="N1467" s="181" t="n">
        <v>1557</v>
      </c>
      <c r="O1467" s="182" t="n">
        <f aca="false">A1467</f>
        <v>1218</v>
      </c>
      <c r="U1467" s="171"/>
    </row>
    <row r="1468" customFormat="false" ht="10.5" hidden="false" customHeight="false" outlineLevel="0" collapsed="false">
      <c r="A1468" s="156" t="n">
        <v>1219</v>
      </c>
      <c r="B1468" s="157" t="n">
        <v>1558</v>
      </c>
      <c r="C1468" s="158" t="n">
        <f aca="false">ROUND($P$1*A1468,2)</f>
        <v>72010.47</v>
      </c>
      <c r="D1468" s="159" t="n">
        <f aca="false">TRUNC(C1468/12,2)</f>
        <v>6000.87</v>
      </c>
      <c r="E1468" s="160" t="n">
        <f aca="false">TRUNC(D1468*$P$3,2)</f>
        <v>666.09</v>
      </c>
      <c r="F1468" s="161" t="n">
        <f aca="false">TRUNC(IF(A1468&lt;=$A$270,$D$270*$P$5,D1468*$P$5),2)</f>
        <v>180.02</v>
      </c>
      <c r="G1468" s="162" t="n">
        <f aca="false">TRUNC(IF(A1468&lt;=$A$270,$D$270*$P$6,D1468*$P$6),2)</f>
        <v>60</v>
      </c>
      <c r="H1468" s="161" t="n">
        <f aca="false">TRUNC($P$9,2)</f>
        <v>2.29</v>
      </c>
      <c r="I1468" s="161" t="n">
        <f aca="false">TRUNC(IF(A1468&lt;$A$427,$D$427*$R$10+$P$10,IF(A1468&gt;$A$782,$D$782*$R$10+$P$10,D1468*$R$10+$P$10)),2)</f>
        <v>117.29</v>
      </c>
      <c r="J1468" s="158" t="n">
        <f aca="false">TRUNC(IF(A1468&lt;$A$427,($D$427*$R$11)+$P$11,IF(A1468&gt;$A$782,$D$782*$R$11+$P$11,D1468*$R$11+$P$11)),2)</f>
        <v>299.57</v>
      </c>
      <c r="K1468" s="160" t="n">
        <f aca="false">TRUNC(IF(A1468&lt;$A$427,$D$427*$R$12+$P$12,IF(A1468&gt;$A$782,$D$782*$R$12+$P$12,D1468*$R$12+$P$12)),2)</f>
        <v>217.82</v>
      </c>
      <c r="L1468" s="163" t="n">
        <v>1558</v>
      </c>
      <c r="M1468" s="180" t="n">
        <f aca="false">A1468</f>
        <v>1219</v>
      </c>
      <c r="N1468" s="165" t="n">
        <v>1558</v>
      </c>
      <c r="O1468" s="166" t="n">
        <f aca="false">A1468</f>
        <v>1219</v>
      </c>
      <c r="U1468" s="171"/>
    </row>
    <row r="1469" customFormat="false" ht="10.5" hidden="false" customHeight="false" outlineLevel="0" collapsed="false">
      <c r="A1469" s="172" t="n">
        <v>1220</v>
      </c>
      <c r="B1469" s="173" t="n">
        <v>1559</v>
      </c>
      <c r="C1469" s="174" t="n">
        <f aca="false">ROUND($P$1*A1469,2)</f>
        <v>72069.55</v>
      </c>
      <c r="D1469" s="175" t="n">
        <f aca="false">TRUNC(C1469/12,2)</f>
        <v>6005.79</v>
      </c>
      <c r="E1469" s="176" t="n">
        <f aca="false">TRUNC(D1469*$P$3,2)</f>
        <v>666.64</v>
      </c>
      <c r="F1469" s="177" t="n">
        <f aca="false">TRUNC(IF(A1469&lt;=$A$270,$D$270*$P$5,D1469*$P$5),2)</f>
        <v>180.17</v>
      </c>
      <c r="G1469" s="178" t="n">
        <f aca="false">TRUNC(IF(A1469&lt;=$A$270,$D$270*$P$6,D1469*$P$6),2)</f>
        <v>60.05</v>
      </c>
      <c r="H1469" s="177" t="n">
        <f aca="false">TRUNC($P$9,2)</f>
        <v>2.29</v>
      </c>
      <c r="I1469" s="177" t="n">
        <f aca="false">TRUNC(IF(A1469&lt;$A$427,$D$427*$R$10+$P$10,IF(A1469&gt;$A$782,$D$782*$R$10+$P$10,D1469*$R$10+$P$10)),2)</f>
        <v>117.29</v>
      </c>
      <c r="J1469" s="174" t="n">
        <f aca="false">TRUNC(IF(A1469&lt;$A$427,($D$427*$R$11)+$P$11,IF(A1469&gt;$A$782,$D$782*$R$11+$P$11,D1469*$R$11+$P$11)),2)</f>
        <v>299.57</v>
      </c>
      <c r="K1469" s="176" t="n">
        <f aca="false">TRUNC(IF(A1469&lt;$A$427,$D$427*$R$12+$P$12,IF(A1469&gt;$A$782,$D$782*$R$12+$P$12,D1469*$R$12+$P$12)),2)</f>
        <v>217.82</v>
      </c>
      <c r="L1469" s="179" t="n">
        <v>1559</v>
      </c>
      <c r="M1469" s="164" t="n">
        <f aca="false">A1469</f>
        <v>1220</v>
      </c>
      <c r="N1469" s="181" t="n">
        <v>1559</v>
      </c>
      <c r="O1469" s="182" t="n">
        <f aca="false">A1469</f>
        <v>1220</v>
      </c>
      <c r="U1469" s="171"/>
    </row>
    <row r="1470" customFormat="false" ht="10.5" hidden="false" customHeight="false" outlineLevel="0" collapsed="false">
      <c r="A1470" s="156" t="n">
        <v>1220</v>
      </c>
      <c r="B1470" s="157" t="n">
        <v>1560</v>
      </c>
      <c r="C1470" s="158" t="n">
        <f aca="false">ROUND($P$1*A1470,2)</f>
        <v>72069.55</v>
      </c>
      <c r="D1470" s="159" t="n">
        <f aca="false">TRUNC(C1470/12,2)</f>
        <v>6005.79</v>
      </c>
      <c r="E1470" s="160" t="n">
        <f aca="false">TRUNC(D1470*$P$3,2)</f>
        <v>666.64</v>
      </c>
      <c r="F1470" s="161" t="n">
        <f aca="false">TRUNC(IF(A1470&lt;=$A$270,$D$270*$P$5,D1470*$P$5),2)</f>
        <v>180.17</v>
      </c>
      <c r="G1470" s="162" t="n">
        <f aca="false">TRUNC(IF(A1470&lt;=$A$270,$D$270*$P$6,D1470*$P$6),2)</f>
        <v>60.05</v>
      </c>
      <c r="H1470" s="161" t="n">
        <f aca="false">TRUNC($P$9,2)</f>
        <v>2.29</v>
      </c>
      <c r="I1470" s="161" t="n">
        <f aca="false">TRUNC(IF(A1470&lt;$A$427,$D$427*$R$10+$P$10,IF(A1470&gt;$A$782,$D$782*$R$10+$P$10,D1470*$R$10+$P$10)),2)</f>
        <v>117.29</v>
      </c>
      <c r="J1470" s="158" t="n">
        <f aca="false">TRUNC(IF(A1470&lt;$A$427,($D$427*$R$11)+$P$11,IF(A1470&gt;$A$782,$D$782*$R$11+$P$11,D1470*$R$11+$P$11)),2)</f>
        <v>299.57</v>
      </c>
      <c r="K1470" s="160" t="n">
        <f aca="false">TRUNC(IF(A1470&lt;$A$427,$D$427*$R$12+$P$12,IF(A1470&gt;$A$782,$D$782*$R$12+$P$12,D1470*$R$12+$P$12)),2)</f>
        <v>217.82</v>
      </c>
      <c r="L1470" s="163" t="n">
        <v>1560</v>
      </c>
      <c r="M1470" s="164" t="n">
        <f aca="false">A1470</f>
        <v>1220</v>
      </c>
      <c r="N1470" s="165" t="n">
        <v>1560</v>
      </c>
      <c r="O1470" s="166" t="n">
        <f aca="false">A1470</f>
        <v>1220</v>
      </c>
      <c r="U1470" s="171"/>
    </row>
    <row r="1471" customFormat="false" ht="10.5" hidden="false" customHeight="false" outlineLevel="0" collapsed="false">
      <c r="A1471" s="172" t="n">
        <v>1221</v>
      </c>
      <c r="B1471" s="173" t="n">
        <v>1561</v>
      </c>
      <c r="C1471" s="174" t="n">
        <f aca="false">ROUND($P$1*A1471,2)</f>
        <v>72128.62</v>
      </c>
      <c r="D1471" s="175" t="n">
        <f aca="false">TRUNC(C1471/12,2)</f>
        <v>6010.71</v>
      </c>
      <c r="E1471" s="176" t="n">
        <f aca="false">TRUNC(D1471*$P$3,2)</f>
        <v>667.18</v>
      </c>
      <c r="F1471" s="177" t="n">
        <f aca="false">TRUNC(IF(A1471&lt;=$A$270,$D$270*$P$5,D1471*$P$5),2)</f>
        <v>180.32</v>
      </c>
      <c r="G1471" s="178" t="n">
        <f aca="false">TRUNC(IF(A1471&lt;=$A$270,$D$270*$P$6,D1471*$P$6),2)</f>
        <v>60.1</v>
      </c>
      <c r="H1471" s="177" t="n">
        <f aca="false">TRUNC($P$9,2)</f>
        <v>2.29</v>
      </c>
      <c r="I1471" s="177" t="n">
        <f aca="false">TRUNC(IF(A1471&lt;$A$427,$D$427*$R$10+$P$10,IF(A1471&gt;$A$782,$D$782*$R$10+$P$10,D1471*$R$10+$P$10)),2)</f>
        <v>117.29</v>
      </c>
      <c r="J1471" s="174" t="n">
        <f aca="false">TRUNC(IF(A1471&lt;$A$427,($D$427*$R$11)+$P$11,IF(A1471&gt;$A$782,$D$782*$R$11+$P$11,D1471*$R$11+$P$11)),2)</f>
        <v>299.57</v>
      </c>
      <c r="K1471" s="176" t="n">
        <f aca="false">TRUNC(IF(A1471&lt;$A$427,$D$427*$R$12+$P$12,IF(A1471&gt;$A$782,$D$782*$R$12+$P$12,D1471*$R$12+$P$12)),2)</f>
        <v>217.82</v>
      </c>
      <c r="L1471" s="179" t="n">
        <v>1561</v>
      </c>
      <c r="M1471" s="180" t="n">
        <f aca="false">A1471</f>
        <v>1221</v>
      </c>
      <c r="N1471" s="181" t="n">
        <v>1561</v>
      </c>
      <c r="O1471" s="182" t="n">
        <f aca="false">A1471</f>
        <v>1221</v>
      </c>
      <c r="U1471" s="171"/>
    </row>
    <row r="1472" customFormat="false" ht="10.5" hidden="false" customHeight="false" outlineLevel="0" collapsed="false">
      <c r="A1472" s="156" t="n">
        <v>1222</v>
      </c>
      <c r="B1472" s="157" t="n">
        <v>1562</v>
      </c>
      <c r="C1472" s="158" t="n">
        <f aca="false">ROUND($P$1*A1472,2)</f>
        <v>72187.69</v>
      </c>
      <c r="D1472" s="159" t="n">
        <f aca="false">TRUNC(C1472/12,2)</f>
        <v>6015.64</v>
      </c>
      <c r="E1472" s="160" t="n">
        <f aca="false">TRUNC(D1472*$P$3,2)</f>
        <v>667.73</v>
      </c>
      <c r="F1472" s="161" t="n">
        <f aca="false">TRUNC(IF(A1472&lt;=$A$270,$D$270*$P$5,D1472*$P$5),2)</f>
        <v>180.46</v>
      </c>
      <c r="G1472" s="162" t="n">
        <f aca="false">TRUNC(IF(A1472&lt;=$A$270,$D$270*$P$6,D1472*$P$6),2)</f>
        <v>60.15</v>
      </c>
      <c r="H1472" s="161" t="n">
        <f aca="false">TRUNC($P$9,2)</f>
        <v>2.29</v>
      </c>
      <c r="I1472" s="161" t="n">
        <f aca="false">TRUNC(IF(A1472&lt;$A$427,$D$427*$R$10+$P$10,IF(A1472&gt;$A$782,$D$782*$R$10+$P$10,D1472*$R$10+$P$10)),2)</f>
        <v>117.29</v>
      </c>
      <c r="J1472" s="158" t="n">
        <f aca="false">TRUNC(IF(A1472&lt;$A$427,($D$427*$R$11)+$P$11,IF(A1472&gt;$A$782,$D$782*$R$11+$P$11,D1472*$R$11+$P$11)),2)</f>
        <v>299.57</v>
      </c>
      <c r="K1472" s="160" t="n">
        <f aca="false">TRUNC(IF(A1472&lt;$A$427,$D$427*$R$12+$P$12,IF(A1472&gt;$A$782,$D$782*$R$12+$P$12,D1472*$R$12+$P$12)),2)</f>
        <v>217.82</v>
      </c>
      <c r="L1472" s="163" t="n">
        <v>1562</v>
      </c>
      <c r="M1472" s="164" t="n">
        <f aca="false">A1472</f>
        <v>1222</v>
      </c>
      <c r="N1472" s="165" t="n">
        <v>1562</v>
      </c>
      <c r="O1472" s="166" t="n">
        <f aca="false">A1472</f>
        <v>1222</v>
      </c>
      <c r="U1472" s="171"/>
    </row>
    <row r="1473" customFormat="false" ht="10.5" hidden="false" customHeight="false" outlineLevel="0" collapsed="false">
      <c r="A1473" s="172" t="n">
        <v>1222</v>
      </c>
      <c r="B1473" s="173" t="n">
        <v>1563</v>
      </c>
      <c r="C1473" s="174" t="n">
        <f aca="false">ROUND($P$1*A1473,2)</f>
        <v>72187.69</v>
      </c>
      <c r="D1473" s="175" t="n">
        <f aca="false">TRUNC(C1473/12,2)</f>
        <v>6015.64</v>
      </c>
      <c r="E1473" s="176" t="n">
        <f aca="false">TRUNC(D1473*$P$3,2)</f>
        <v>667.73</v>
      </c>
      <c r="F1473" s="177" t="n">
        <f aca="false">TRUNC(IF(A1473&lt;=$A$270,$D$270*$P$5,D1473*$P$5),2)</f>
        <v>180.46</v>
      </c>
      <c r="G1473" s="178" t="n">
        <f aca="false">TRUNC(IF(A1473&lt;=$A$270,$D$270*$P$6,D1473*$P$6),2)</f>
        <v>60.15</v>
      </c>
      <c r="H1473" s="177" t="n">
        <f aca="false">TRUNC($P$9,2)</f>
        <v>2.29</v>
      </c>
      <c r="I1473" s="177" t="n">
        <f aca="false">TRUNC(IF(A1473&lt;$A$427,$D$427*$R$10+$P$10,IF(A1473&gt;$A$782,$D$782*$R$10+$P$10,D1473*$R$10+$P$10)),2)</f>
        <v>117.29</v>
      </c>
      <c r="J1473" s="174" t="n">
        <f aca="false">TRUNC(IF(A1473&lt;$A$427,($D$427*$R$11)+$P$11,IF(A1473&gt;$A$782,$D$782*$R$11+$P$11,D1473*$R$11+$P$11)),2)</f>
        <v>299.57</v>
      </c>
      <c r="K1473" s="176" t="n">
        <f aca="false">TRUNC(IF(A1473&lt;$A$427,$D$427*$R$12+$P$12,IF(A1473&gt;$A$782,$D$782*$R$12+$P$12,D1473*$R$12+$P$12)),2)</f>
        <v>217.82</v>
      </c>
      <c r="L1473" s="179" t="n">
        <v>1563</v>
      </c>
      <c r="M1473" s="180" t="n">
        <f aca="false">A1473</f>
        <v>1222</v>
      </c>
      <c r="N1473" s="181" t="n">
        <v>1563</v>
      </c>
      <c r="O1473" s="182" t="n">
        <f aca="false">A1473</f>
        <v>1222</v>
      </c>
      <c r="U1473" s="171"/>
    </row>
    <row r="1474" customFormat="false" ht="10.5" hidden="false" customHeight="false" outlineLevel="0" collapsed="false">
      <c r="A1474" s="156" t="n">
        <v>1223</v>
      </c>
      <c r="B1474" s="157" t="n">
        <v>1564</v>
      </c>
      <c r="C1474" s="158" t="n">
        <f aca="false">ROUND($P$1*A1474,2)</f>
        <v>72246.77</v>
      </c>
      <c r="D1474" s="159" t="n">
        <f aca="false">TRUNC(C1474/12,2)</f>
        <v>6020.56</v>
      </c>
      <c r="E1474" s="160" t="n">
        <f aca="false">TRUNC(D1474*$P$3,2)</f>
        <v>668.28</v>
      </c>
      <c r="F1474" s="161" t="n">
        <f aca="false">TRUNC(IF(A1474&lt;=$A$270,$D$270*$P$5,D1474*$P$5),2)</f>
        <v>180.61</v>
      </c>
      <c r="G1474" s="162" t="n">
        <f aca="false">TRUNC(IF(A1474&lt;=$A$270,$D$270*$P$6,D1474*$P$6),2)</f>
        <v>60.2</v>
      </c>
      <c r="H1474" s="161" t="n">
        <f aca="false">TRUNC($P$9,2)</f>
        <v>2.29</v>
      </c>
      <c r="I1474" s="161" t="n">
        <f aca="false">TRUNC(IF(A1474&lt;$A$427,$D$427*$R$10+$P$10,IF(A1474&gt;$A$782,$D$782*$R$10+$P$10,D1474*$R$10+$P$10)),2)</f>
        <v>117.29</v>
      </c>
      <c r="J1474" s="158" t="n">
        <f aca="false">TRUNC(IF(A1474&lt;$A$427,($D$427*$R$11)+$P$11,IF(A1474&gt;$A$782,$D$782*$R$11+$P$11,D1474*$R$11+$P$11)),2)</f>
        <v>299.57</v>
      </c>
      <c r="K1474" s="160" t="n">
        <f aca="false">TRUNC(IF(A1474&lt;$A$427,$D$427*$R$12+$P$12,IF(A1474&gt;$A$782,$D$782*$R$12+$P$12,D1474*$R$12+$P$12)),2)</f>
        <v>217.82</v>
      </c>
      <c r="L1474" s="163" t="n">
        <v>1564</v>
      </c>
      <c r="M1474" s="164" t="n">
        <f aca="false">A1474</f>
        <v>1223</v>
      </c>
      <c r="N1474" s="165" t="n">
        <v>1564</v>
      </c>
      <c r="O1474" s="166" t="n">
        <f aca="false">A1474</f>
        <v>1223</v>
      </c>
      <c r="U1474" s="171"/>
    </row>
    <row r="1475" customFormat="false" ht="10.5" hidden="false" customHeight="false" outlineLevel="0" collapsed="false">
      <c r="A1475" s="172" t="n">
        <v>1224</v>
      </c>
      <c r="B1475" s="173" t="n">
        <v>1565</v>
      </c>
      <c r="C1475" s="174" t="n">
        <f aca="false">ROUND($P$1*A1475,2)</f>
        <v>72305.84</v>
      </c>
      <c r="D1475" s="175" t="n">
        <f aca="false">TRUNC(C1475/12,2)</f>
        <v>6025.48</v>
      </c>
      <c r="E1475" s="176" t="n">
        <f aca="false">TRUNC(D1475*$P$3,2)</f>
        <v>668.82</v>
      </c>
      <c r="F1475" s="177" t="n">
        <f aca="false">TRUNC(IF(A1475&lt;=$A$270,$D$270*$P$5,D1475*$P$5),2)</f>
        <v>180.76</v>
      </c>
      <c r="G1475" s="178" t="n">
        <f aca="false">TRUNC(IF(A1475&lt;=$A$270,$D$270*$P$6,D1475*$P$6),2)</f>
        <v>60.25</v>
      </c>
      <c r="H1475" s="177" t="n">
        <f aca="false">TRUNC($P$9,2)</f>
        <v>2.29</v>
      </c>
      <c r="I1475" s="177" t="n">
        <f aca="false">TRUNC(IF(A1475&lt;$A$427,$D$427*$R$10+$P$10,IF(A1475&gt;$A$782,$D$782*$R$10+$P$10,D1475*$R$10+$P$10)),2)</f>
        <v>117.29</v>
      </c>
      <c r="J1475" s="174" t="n">
        <f aca="false">TRUNC(IF(A1475&lt;$A$427,($D$427*$R$11)+$P$11,IF(A1475&gt;$A$782,$D$782*$R$11+$P$11,D1475*$R$11+$P$11)),2)</f>
        <v>299.57</v>
      </c>
      <c r="K1475" s="176" t="n">
        <f aca="false">TRUNC(IF(A1475&lt;$A$427,$D$427*$R$12+$P$12,IF(A1475&gt;$A$782,$D$782*$R$12+$P$12,D1475*$R$12+$P$12)),2)</f>
        <v>217.82</v>
      </c>
      <c r="L1475" s="179" t="n">
        <v>1565</v>
      </c>
      <c r="M1475" s="180" t="n">
        <f aca="false">A1475</f>
        <v>1224</v>
      </c>
      <c r="N1475" s="181" t="n">
        <v>1565</v>
      </c>
      <c r="O1475" s="182" t="n">
        <f aca="false">A1475</f>
        <v>1224</v>
      </c>
      <c r="U1475" s="171"/>
    </row>
    <row r="1476" customFormat="false" ht="10.5" hidden="false" customHeight="false" outlineLevel="0" collapsed="false">
      <c r="A1476" s="156" t="n">
        <v>1225</v>
      </c>
      <c r="B1476" s="157" t="n">
        <v>1566</v>
      </c>
      <c r="C1476" s="158" t="n">
        <f aca="false">ROUND($P$1*A1476,2)</f>
        <v>72364.92</v>
      </c>
      <c r="D1476" s="159" t="n">
        <f aca="false">TRUNC(C1476/12,2)</f>
        <v>6030.41</v>
      </c>
      <c r="E1476" s="160" t="n">
        <f aca="false">TRUNC(D1476*$P$3,2)</f>
        <v>669.37</v>
      </c>
      <c r="F1476" s="161" t="n">
        <f aca="false">TRUNC(IF(A1476&lt;=$A$270,$D$270*$P$5,D1476*$P$5),2)</f>
        <v>180.91</v>
      </c>
      <c r="G1476" s="162" t="n">
        <f aca="false">TRUNC(IF(A1476&lt;=$A$270,$D$270*$P$6,D1476*$P$6),2)</f>
        <v>60.3</v>
      </c>
      <c r="H1476" s="161" t="n">
        <f aca="false">TRUNC($P$9,2)</f>
        <v>2.29</v>
      </c>
      <c r="I1476" s="161" t="n">
        <f aca="false">TRUNC(IF(A1476&lt;$A$427,$D$427*$R$10+$P$10,IF(A1476&gt;$A$782,$D$782*$R$10+$P$10,D1476*$R$10+$P$10)),2)</f>
        <v>117.29</v>
      </c>
      <c r="J1476" s="158" t="n">
        <f aca="false">TRUNC(IF(A1476&lt;$A$427,($D$427*$R$11)+$P$11,IF(A1476&gt;$A$782,$D$782*$R$11+$P$11,D1476*$R$11+$P$11)),2)</f>
        <v>299.57</v>
      </c>
      <c r="K1476" s="160" t="n">
        <f aca="false">TRUNC(IF(A1476&lt;$A$427,$D$427*$R$12+$P$12,IF(A1476&gt;$A$782,$D$782*$R$12+$P$12,D1476*$R$12+$P$12)),2)</f>
        <v>217.82</v>
      </c>
      <c r="L1476" s="163" t="n">
        <v>1566</v>
      </c>
      <c r="M1476" s="164" t="n">
        <f aca="false">A1476</f>
        <v>1225</v>
      </c>
      <c r="N1476" s="165" t="n">
        <v>1566</v>
      </c>
      <c r="O1476" s="166" t="n">
        <f aca="false">A1476</f>
        <v>1225</v>
      </c>
      <c r="U1476" s="171"/>
    </row>
    <row r="1477" customFormat="false" ht="10.5" hidden="false" customHeight="false" outlineLevel="0" collapsed="false">
      <c r="A1477" s="172" t="n">
        <v>1226</v>
      </c>
      <c r="B1477" s="173" t="n">
        <v>1567</v>
      </c>
      <c r="C1477" s="174" t="n">
        <f aca="false">ROUND($P$1*A1477,2)</f>
        <v>72423.99</v>
      </c>
      <c r="D1477" s="175" t="n">
        <f aca="false">TRUNC(C1477/12,2)</f>
        <v>6035.33</v>
      </c>
      <c r="E1477" s="176" t="n">
        <f aca="false">TRUNC(D1477*$P$3,2)</f>
        <v>669.92</v>
      </c>
      <c r="F1477" s="177" t="n">
        <f aca="false">TRUNC(IF(A1477&lt;=$A$270,$D$270*$P$5,D1477*$P$5),2)</f>
        <v>181.05</v>
      </c>
      <c r="G1477" s="178" t="n">
        <f aca="false">TRUNC(IF(A1477&lt;=$A$270,$D$270*$P$6,D1477*$P$6),2)</f>
        <v>60.35</v>
      </c>
      <c r="H1477" s="177" t="n">
        <f aca="false">TRUNC($P$9,2)</f>
        <v>2.29</v>
      </c>
      <c r="I1477" s="177" t="n">
        <f aca="false">TRUNC(IF(A1477&lt;$A$427,$D$427*$R$10+$P$10,IF(A1477&gt;$A$782,$D$782*$R$10+$P$10,D1477*$R$10+$P$10)),2)</f>
        <v>117.29</v>
      </c>
      <c r="J1477" s="174" t="n">
        <f aca="false">TRUNC(IF(A1477&lt;$A$427,($D$427*$R$11)+$P$11,IF(A1477&gt;$A$782,$D$782*$R$11+$P$11,D1477*$R$11+$P$11)),2)</f>
        <v>299.57</v>
      </c>
      <c r="K1477" s="176" t="n">
        <f aca="false">TRUNC(IF(A1477&lt;$A$427,$D$427*$R$12+$P$12,IF(A1477&gt;$A$782,$D$782*$R$12+$P$12,D1477*$R$12+$P$12)),2)</f>
        <v>217.82</v>
      </c>
      <c r="L1477" s="179" t="n">
        <v>1567</v>
      </c>
      <c r="M1477" s="180" t="n">
        <f aca="false">A1477</f>
        <v>1226</v>
      </c>
      <c r="N1477" s="181" t="n">
        <v>1567</v>
      </c>
      <c r="O1477" s="182" t="n">
        <f aca="false">A1477</f>
        <v>1226</v>
      </c>
      <c r="U1477" s="171"/>
    </row>
    <row r="1478" customFormat="false" ht="10.5" hidden="false" customHeight="false" outlineLevel="0" collapsed="false">
      <c r="A1478" s="156" t="n">
        <v>1226</v>
      </c>
      <c r="B1478" s="157" t="n">
        <v>1568</v>
      </c>
      <c r="C1478" s="158" t="n">
        <f aca="false">ROUND($P$1*A1478,2)</f>
        <v>72423.99</v>
      </c>
      <c r="D1478" s="159" t="n">
        <f aca="false">TRUNC(C1478/12,2)</f>
        <v>6035.33</v>
      </c>
      <c r="E1478" s="160" t="n">
        <f aca="false">TRUNC(D1478*$P$3,2)</f>
        <v>669.92</v>
      </c>
      <c r="F1478" s="161" t="n">
        <f aca="false">TRUNC(IF(A1478&lt;=$A$270,$D$270*$P$5,D1478*$P$5),2)</f>
        <v>181.05</v>
      </c>
      <c r="G1478" s="162" t="n">
        <f aca="false">TRUNC(IF(A1478&lt;=$A$270,$D$270*$P$6,D1478*$P$6),2)</f>
        <v>60.35</v>
      </c>
      <c r="H1478" s="161" t="n">
        <f aca="false">TRUNC($P$9,2)</f>
        <v>2.29</v>
      </c>
      <c r="I1478" s="161" t="n">
        <f aca="false">TRUNC(IF(A1478&lt;$A$427,$D$427*$R$10+$P$10,IF(A1478&gt;$A$782,$D$782*$R$10+$P$10,D1478*$R$10+$P$10)),2)</f>
        <v>117.29</v>
      </c>
      <c r="J1478" s="158" t="n">
        <f aca="false">TRUNC(IF(A1478&lt;$A$427,($D$427*$R$11)+$P$11,IF(A1478&gt;$A$782,$D$782*$R$11+$P$11,D1478*$R$11+$P$11)),2)</f>
        <v>299.57</v>
      </c>
      <c r="K1478" s="160" t="n">
        <f aca="false">TRUNC(IF(A1478&lt;$A$427,$D$427*$R$12+$P$12,IF(A1478&gt;$A$782,$D$782*$R$12+$P$12,D1478*$R$12+$P$12)),2)</f>
        <v>217.82</v>
      </c>
      <c r="L1478" s="163" t="n">
        <v>1568</v>
      </c>
      <c r="M1478" s="164" t="n">
        <f aca="false">A1478</f>
        <v>1226</v>
      </c>
      <c r="N1478" s="165" t="n">
        <v>1568</v>
      </c>
      <c r="O1478" s="166" t="n">
        <f aca="false">A1478</f>
        <v>1226</v>
      </c>
      <c r="U1478" s="171"/>
    </row>
    <row r="1479" customFormat="false" ht="10.5" hidden="false" customHeight="false" outlineLevel="0" collapsed="false">
      <c r="A1479" s="172" t="n">
        <v>1227</v>
      </c>
      <c r="B1479" s="173" t="n">
        <v>1569</v>
      </c>
      <c r="C1479" s="174" t="n">
        <f aca="false">ROUND($P$1*A1479,2)</f>
        <v>72483.06</v>
      </c>
      <c r="D1479" s="175" t="n">
        <f aca="false">TRUNC(C1479/12,2)</f>
        <v>6040.25</v>
      </c>
      <c r="E1479" s="176" t="n">
        <f aca="false">TRUNC(D1479*$P$3,2)</f>
        <v>670.46</v>
      </c>
      <c r="F1479" s="177" t="n">
        <f aca="false">TRUNC(IF(A1479&lt;=$A$270,$D$270*$P$5,D1479*$P$5),2)</f>
        <v>181.2</v>
      </c>
      <c r="G1479" s="178" t="n">
        <f aca="false">TRUNC(IF(A1479&lt;=$A$270,$D$270*$P$6,D1479*$P$6),2)</f>
        <v>60.4</v>
      </c>
      <c r="H1479" s="177" t="n">
        <f aca="false">TRUNC($P$9,2)</f>
        <v>2.29</v>
      </c>
      <c r="I1479" s="177" t="n">
        <f aca="false">TRUNC(IF(A1479&lt;$A$427,$D$427*$R$10+$P$10,IF(A1479&gt;$A$782,$D$782*$R$10+$P$10,D1479*$R$10+$P$10)),2)</f>
        <v>117.29</v>
      </c>
      <c r="J1479" s="174" t="n">
        <f aca="false">TRUNC(IF(A1479&lt;$A$427,($D$427*$R$11)+$P$11,IF(A1479&gt;$A$782,$D$782*$R$11+$P$11,D1479*$R$11+$P$11)),2)</f>
        <v>299.57</v>
      </c>
      <c r="K1479" s="176" t="n">
        <f aca="false">TRUNC(IF(A1479&lt;$A$427,$D$427*$R$12+$P$12,IF(A1479&gt;$A$782,$D$782*$R$12+$P$12,D1479*$R$12+$P$12)),2)</f>
        <v>217.82</v>
      </c>
      <c r="L1479" s="179" t="n">
        <v>1569</v>
      </c>
      <c r="M1479" s="180" t="n">
        <f aca="false">A1479</f>
        <v>1227</v>
      </c>
      <c r="N1479" s="181" t="n">
        <v>1569</v>
      </c>
      <c r="O1479" s="182" t="n">
        <f aca="false">A1479</f>
        <v>1227</v>
      </c>
      <c r="U1479" s="171"/>
    </row>
    <row r="1480" customFormat="false" ht="10.5" hidden="false" customHeight="false" outlineLevel="0" collapsed="false">
      <c r="A1480" s="156" t="n">
        <v>1228</v>
      </c>
      <c r="B1480" s="157" t="n">
        <v>1570</v>
      </c>
      <c r="C1480" s="158" t="n">
        <f aca="false">ROUND($P$1*A1480,2)</f>
        <v>72542.14</v>
      </c>
      <c r="D1480" s="159" t="n">
        <f aca="false">TRUNC(C1480/12,2)</f>
        <v>6045.17</v>
      </c>
      <c r="E1480" s="160" t="n">
        <f aca="false">TRUNC(D1480*$P$3,2)</f>
        <v>671.01</v>
      </c>
      <c r="F1480" s="161" t="n">
        <f aca="false">TRUNC(IF(A1480&lt;=$A$270,$D$270*$P$5,D1480*$P$5),2)</f>
        <v>181.35</v>
      </c>
      <c r="G1480" s="162" t="n">
        <f aca="false">TRUNC(IF(A1480&lt;=$A$270,$D$270*$P$6,D1480*$P$6),2)</f>
        <v>60.45</v>
      </c>
      <c r="H1480" s="161" t="n">
        <f aca="false">TRUNC($P$9,2)</f>
        <v>2.29</v>
      </c>
      <c r="I1480" s="161" t="n">
        <f aca="false">TRUNC(IF(A1480&lt;$A$427,$D$427*$R$10+$P$10,IF(A1480&gt;$A$782,$D$782*$R$10+$P$10,D1480*$R$10+$P$10)),2)</f>
        <v>117.29</v>
      </c>
      <c r="J1480" s="158" t="n">
        <f aca="false">TRUNC(IF(A1480&lt;$A$427,($D$427*$R$11)+$P$11,IF(A1480&gt;$A$782,$D$782*$R$11+$P$11,D1480*$R$11+$P$11)),2)</f>
        <v>299.57</v>
      </c>
      <c r="K1480" s="160" t="n">
        <f aca="false">TRUNC(IF(A1480&lt;$A$427,$D$427*$R$12+$P$12,IF(A1480&gt;$A$782,$D$782*$R$12+$P$12,D1480*$R$12+$P$12)),2)</f>
        <v>217.82</v>
      </c>
      <c r="L1480" s="163" t="n">
        <v>1570</v>
      </c>
      <c r="M1480" s="164" t="n">
        <f aca="false">A1480</f>
        <v>1228</v>
      </c>
      <c r="N1480" s="165" t="n">
        <v>1570</v>
      </c>
      <c r="O1480" s="166" t="n">
        <f aca="false">A1480</f>
        <v>1228</v>
      </c>
      <c r="U1480" s="171"/>
    </row>
    <row r="1481" customFormat="false" ht="10.5" hidden="false" customHeight="false" outlineLevel="0" collapsed="false">
      <c r="A1481" s="172" t="n">
        <v>1228</v>
      </c>
      <c r="B1481" s="173" t="n">
        <v>1571</v>
      </c>
      <c r="C1481" s="174" t="n">
        <f aca="false">ROUND($P$1*A1481,2)</f>
        <v>72542.14</v>
      </c>
      <c r="D1481" s="175" t="n">
        <f aca="false">TRUNC(C1481/12,2)</f>
        <v>6045.17</v>
      </c>
      <c r="E1481" s="176" t="n">
        <f aca="false">TRUNC(D1481*$P$3,2)</f>
        <v>671.01</v>
      </c>
      <c r="F1481" s="177" t="n">
        <f aca="false">TRUNC(IF(A1481&lt;=$A$270,$D$270*$P$5,D1481*$P$5),2)</f>
        <v>181.35</v>
      </c>
      <c r="G1481" s="178" t="n">
        <f aca="false">TRUNC(IF(A1481&lt;=$A$270,$D$270*$P$6,D1481*$P$6),2)</f>
        <v>60.45</v>
      </c>
      <c r="H1481" s="177" t="n">
        <f aca="false">TRUNC($P$9,2)</f>
        <v>2.29</v>
      </c>
      <c r="I1481" s="177" t="n">
        <f aca="false">TRUNC(IF(A1481&lt;$A$427,$D$427*$R$10+$P$10,IF(A1481&gt;$A$782,$D$782*$R$10+$P$10,D1481*$R$10+$P$10)),2)</f>
        <v>117.29</v>
      </c>
      <c r="J1481" s="174" t="n">
        <f aca="false">TRUNC(IF(A1481&lt;$A$427,($D$427*$R$11)+$P$11,IF(A1481&gt;$A$782,$D$782*$R$11+$P$11,D1481*$R$11+$P$11)),2)</f>
        <v>299.57</v>
      </c>
      <c r="K1481" s="176" t="n">
        <f aca="false">TRUNC(IF(A1481&lt;$A$427,$D$427*$R$12+$P$12,IF(A1481&gt;$A$782,$D$782*$R$12+$P$12,D1481*$R$12+$P$12)),2)</f>
        <v>217.82</v>
      </c>
      <c r="L1481" s="179" t="n">
        <v>1571</v>
      </c>
      <c r="M1481" s="180" t="n">
        <f aca="false">A1481</f>
        <v>1228</v>
      </c>
      <c r="N1481" s="181" t="n">
        <v>1571</v>
      </c>
      <c r="O1481" s="182" t="n">
        <f aca="false">A1481</f>
        <v>1228</v>
      </c>
      <c r="U1481" s="171"/>
    </row>
    <row r="1482" customFormat="false" ht="10.5" hidden="false" customHeight="false" outlineLevel="0" collapsed="false">
      <c r="A1482" s="156" t="n">
        <v>1229</v>
      </c>
      <c r="B1482" s="157" t="n">
        <v>1572</v>
      </c>
      <c r="C1482" s="158" t="n">
        <f aca="false">ROUND($P$1*A1482,2)</f>
        <v>72601.21</v>
      </c>
      <c r="D1482" s="159" t="n">
        <f aca="false">TRUNC(C1482/12,2)</f>
        <v>6050.1</v>
      </c>
      <c r="E1482" s="160" t="n">
        <f aca="false">TRUNC(D1482*$P$3,2)</f>
        <v>671.56</v>
      </c>
      <c r="F1482" s="161" t="n">
        <f aca="false">TRUNC(IF(A1482&lt;=$A$270,$D$270*$P$5,D1482*$P$5),2)</f>
        <v>181.5</v>
      </c>
      <c r="G1482" s="162" t="n">
        <f aca="false">TRUNC(IF(A1482&lt;=$A$270,$D$270*$P$6,D1482*$P$6),2)</f>
        <v>60.5</v>
      </c>
      <c r="H1482" s="161" t="n">
        <f aca="false">TRUNC($P$9,2)</f>
        <v>2.29</v>
      </c>
      <c r="I1482" s="161" t="n">
        <f aca="false">TRUNC(IF(A1482&lt;$A$427,$D$427*$R$10+$P$10,IF(A1482&gt;$A$782,$D$782*$R$10+$P$10,D1482*$R$10+$P$10)),2)</f>
        <v>117.29</v>
      </c>
      <c r="J1482" s="158" t="n">
        <f aca="false">TRUNC(IF(A1482&lt;$A$427,($D$427*$R$11)+$P$11,IF(A1482&gt;$A$782,$D$782*$R$11+$P$11,D1482*$R$11+$P$11)),2)</f>
        <v>299.57</v>
      </c>
      <c r="K1482" s="160" t="n">
        <f aca="false">TRUNC(IF(A1482&lt;$A$427,$D$427*$R$12+$P$12,IF(A1482&gt;$A$782,$D$782*$R$12+$P$12,D1482*$R$12+$P$12)),2)</f>
        <v>217.82</v>
      </c>
      <c r="L1482" s="163" t="n">
        <v>1572</v>
      </c>
      <c r="M1482" s="164" t="n">
        <f aca="false">A1482</f>
        <v>1229</v>
      </c>
      <c r="N1482" s="165" t="n">
        <v>1572</v>
      </c>
      <c r="O1482" s="166" t="n">
        <f aca="false">A1482</f>
        <v>1229</v>
      </c>
      <c r="U1482" s="171"/>
    </row>
    <row r="1483" customFormat="false" ht="10.5" hidden="false" customHeight="false" outlineLevel="0" collapsed="false">
      <c r="A1483" s="172" t="n">
        <v>1230</v>
      </c>
      <c r="B1483" s="173" t="n">
        <v>1573</v>
      </c>
      <c r="C1483" s="174" t="n">
        <f aca="false">ROUND($P$1*A1483,2)</f>
        <v>72660.28</v>
      </c>
      <c r="D1483" s="175" t="n">
        <f aca="false">TRUNC(C1483/12,2)</f>
        <v>6055.02</v>
      </c>
      <c r="E1483" s="176" t="n">
        <f aca="false">TRUNC(D1483*$P$3,2)</f>
        <v>672.1</v>
      </c>
      <c r="F1483" s="177" t="n">
        <f aca="false">TRUNC(IF(A1483&lt;=$A$270,$D$270*$P$5,D1483*$P$5),2)</f>
        <v>181.65</v>
      </c>
      <c r="G1483" s="178" t="n">
        <f aca="false">TRUNC(IF(A1483&lt;=$A$270,$D$270*$P$6,D1483*$P$6),2)</f>
        <v>60.55</v>
      </c>
      <c r="H1483" s="177" t="n">
        <f aca="false">TRUNC($P$9,2)</f>
        <v>2.29</v>
      </c>
      <c r="I1483" s="177" t="n">
        <f aca="false">TRUNC(IF(A1483&lt;$A$427,$D$427*$R$10+$P$10,IF(A1483&gt;$A$782,$D$782*$R$10+$P$10,D1483*$R$10+$P$10)),2)</f>
        <v>117.29</v>
      </c>
      <c r="J1483" s="174" t="n">
        <f aca="false">TRUNC(IF(A1483&lt;$A$427,($D$427*$R$11)+$P$11,IF(A1483&gt;$A$782,$D$782*$R$11+$P$11,D1483*$R$11+$P$11)),2)</f>
        <v>299.57</v>
      </c>
      <c r="K1483" s="176" t="n">
        <f aca="false">TRUNC(IF(A1483&lt;$A$427,$D$427*$R$12+$P$12,IF(A1483&gt;$A$782,$D$782*$R$12+$P$12,D1483*$R$12+$P$12)),2)</f>
        <v>217.82</v>
      </c>
      <c r="L1483" s="179" t="n">
        <v>1573</v>
      </c>
      <c r="M1483" s="180" t="n">
        <f aca="false">A1483</f>
        <v>1230</v>
      </c>
      <c r="N1483" s="181" t="n">
        <v>1573</v>
      </c>
      <c r="O1483" s="182" t="n">
        <f aca="false">A1483</f>
        <v>1230</v>
      </c>
      <c r="U1483" s="171"/>
    </row>
    <row r="1484" customFormat="false" ht="10.5" hidden="false" customHeight="false" outlineLevel="0" collapsed="false">
      <c r="A1484" s="156" t="n">
        <v>1231</v>
      </c>
      <c r="B1484" s="157" t="n">
        <v>1574</v>
      </c>
      <c r="C1484" s="158" t="n">
        <f aca="false">ROUND($P$1*A1484,2)</f>
        <v>72719.36</v>
      </c>
      <c r="D1484" s="159" t="n">
        <f aca="false">TRUNC(C1484/12,2)</f>
        <v>6059.94</v>
      </c>
      <c r="E1484" s="160" t="n">
        <f aca="false">TRUNC(D1484*$P$3,2)</f>
        <v>672.65</v>
      </c>
      <c r="F1484" s="161" t="n">
        <f aca="false">TRUNC(IF(A1484&lt;=$A$270,$D$270*$P$5,D1484*$P$5),2)</f>
        <v>181.79</v>
      </c>
      <c r="G1484" s="162" t="n">
        <f aca="false">TRUNC(IF(A1484&lt;=$A$270,$D$270*$P$6,D1484*$P$6),2)</f>
        <v>60.59</v>
      </c>
      <c r="H1484" s="161" t="n">
        <f aca="false">TRUNC($P$9,2)</f>
        <v>2.29</v>
      </c>
      <c r="I1484" s="161" t="n">
        <f aca="false">TRUNC(IF(A1484&lt;$A$427,$D$427*$R$10+$P$10,IF(A1484&gt;$A$782,$D$782*$R$10+$P$10,D1484*$R$10+$P$10)),2)</f>
        <v>117.29</v>
      </c>
      <c r="J1484" s="158" t="n">
        <f aca="false">TRUNC(IF(A1484&lt;$A$427,($D$427*$R$11)+$P$11,IF(A1484&gt;$A$782,$D$782*$R$11+$P$11,D1484*$R$11+$P$11)),2)</f>
        <v>299.57</v>
      </c>
      <c r="K1484" s="160" t="n">
        <f aca="false">TRUNC(IF(A1484&lt;$A$427,$D$427*$R$12+$P$12,IF(A1484&gt;$A$782,$D$782*$R$12+$P$12,D1484*$R$12+$P$12)),2)</f>
        <v>217.82</v>
      </c>
      <c r="L1484" s="163" t="n">
        <v>1574</v>
      </c>
      <c r="M1484" s="164" t="n">
        <f aca="false">A1484</f>
        <v>1231</v>
      </c>
      <c r="N1484" s="165" t="n">
        <v>1574</v>
      </c>
      <c r="O1484" s="166" t="n">
        <f aca="false">A1484</f>
        <v>1231</v>
      </c>
      <c r="U1484" s="171"/>
    </row>
    <row r="1485" customFormat="false" ht="10.5" hidden="false" customHeight="false" outlineLevel="0" collapsed="false">
      <c r="A1485" s="172" t="n">
        <v>1231</v>
      </c>
      <c r="B1485" s="173" t="n">
        <v>1575</v>
      </c>
      <c r="C1485" s="174" t="n">
        <f aca="false">ROUND($P$1*A1485,2)</f>
        <v>72719.36</v>
      </c>
      <c r="D1485" s="175" t="n">
        <f aca="false">TRUNC(C1485/12,2)</f>
        <v>6059.94</v>
      </c>
      <c r="E1485" s="176" t="n">
        <f aca="false">TRUNC(D1485*$P$3,2)</f>
        <v>672.65</v>
      </c>
      <c r="F1485" s="177" t="n">
        <f aca="false">TRUNC(IF(A1485&lt;=$A$270,$D$270*$P$5,D1485*$P$5),2)</f>
        <v>181.79</v>
      </c>
      <c r="G1485" s="178" t="n">
        <f aca="false">TRUNC(IF(A1485&lt;=$A$270,$D$270*$P$6,D1485*$P$6),2)</f>
        <v>60.59</v>
      </c>
      <c r="H1485" s="177" t="n">
        <f aca="false">TRUNC($P$9,2)</f>
        <v>2.29</v>
      </c>
      <c r="I1485" s="177" t="n">
        <f aca="false">TRUNC(IF(A1485&lt;$A$427,$D$427*$R$10+$P$10,IF(A1485&gt;$A$782,$D$782*$R$10+$P$10,D1485*$R$10+$P$10)),2)</f>
        <v>117.29</v>
      </c>
      <c r="J1485" s="174" t="n">
        <f aca="false">TRUNC(IF(A1485&lt;$A$427,($D$427*$R$11)+$P$11,IF(A1485&gt;$A$782,$D$782*$R$11+$P$11,D1485*$R$11+$P$11)),2)</f>
        <v>299.57</v>
      </c>
      <c r="K1485" s="176" t="n">
        <f aca="false">TRUNC(IF(A1485&lt;$A$427,$D$427*$R$12+$P$12,IF(A1485&gt;$A$782,$D$782*$R$12+$P$12,D1485*$R$12+$P$12)),2)</f>
        <v>217.82</v>
      </c>
      <c r="L1485" s="179" t="n">
        <v>1575</v>
      </c>
      <c r="M1485" s="180" t="n">
        <f aca="false">A1485</f>
        <v>1231</v>
      </c>
      <c r="N1485" s="181" t="n">
        <v>1575</v>
      </c>
      <c r="O1485" s="182" t="n">
        <f aca="false">A1485</f>
        <v>1231</v>
      </c>
      <c r="U1485" s="171"/>
    </row>
    <row r="1486" customFormat="false" ht="10.5" hidden="false" customHeight="false" outlineLevel="0" collapsed="false">
      <c r="A1486" s="156" t="n">
        <v>1232</v>
      </c>
      <c r="B1486" s="157" t="n">
        <v>1576</v>
      </c>
      <c r="C1486" s="158" t="n">
        <f aca="false">ROUND($P$1*A1486,2)</f>
        <v>72778.43</v>
      </c>
      <c r="D1486" s="159" t="n">
        <f aca="false">TRUNC(C1486/12,2)</f>
        <v>6064.86</v>
      </c>
      <c r="E1486" s="160" t="n">
        <f aca="false">TRUNC(D1486*$P$3,2)</f>
        <v>673.19</v>
      </c>
      <c r="F1486" s="161" t="n">
        <f aca="false">TRUNC(IF(A1486&lt;=$A$270,$D$270*$P$5,D1486*$P$5),2)</f>
        <v>181.94</v>
      </c>
      <c r="G1486" s="162" t="n">
        <f aca="false">TRUNC(IF(A1486&lt;=$A$270,$D$270*$P$6,D1486*$P$6),2)</f>
        <v>60.64</v>
      </c>
      <c r="H1486" s="161" t="n">
        <f aca="false">TRUNC($P$9,2)</f>
        <v>2.29</v>
      </c>
      <c r="I1486" s="161" t="n">
        <f aca="false">TRUNC(IF(A1486&lt;$A$427,$D$427*$R$10+$P$10,IF(A1486&gt;$A$782,$D$782*$R$10+$P$10,D1486*$R$10+$P$10)),2)</f>
        <v>117.29</v>
      </c>
      <c r="J1486" s="158" t="n">
        <f aca="false">TRUNC(IF(A1486&lt;$A$427,($D$427*$R$11)+$P$11,IF(A1486&gt;$A$782,$D$782*$R$11+$P$11,D1486*$R$11+$P$11)),2)</f>
        <v>299.57</v>
      </c>
      <c r="K1486" s="160" t="n">
        <f aca="false">TRUNC(IF(A1486&lt;$A$427,$D$427*$R$12+$P$12,IF(A1486&gt;$A$782,$D$782*$R$12+$P$12,D1486*$R$12+$P$12)),2)</f>
        <v>217.82</v>
      </c>
      <c r="L1486" s="163" t="n">
        <v>1576</v>
      </c>
      <c r="M1486" s="164" t="n">
        <f aca="false">A1486</f>
        <v>1232</v>
      </c>
      <c r="N1486" s="165" t="n">
        <v>1576</v>
      </c>
      <c r="O1486" s="166" t="n">
        <f aca="false">A1486</f>
        <v>1232</v>
      </c>
      <c r="U1486" s="171"/>
    </row>
    <row r="1487" customFormat="false" ht="10.5" hidden="false" customHeight="false" outlineLevel="0" collapsed="false">
      <c r="A1487" s="172" t="n">
        <v>1233</v>
      </c>
      <c r="B1487" s="173" t="n">
        <v>1577</v>
      </c>
      <c r="C1487" s="174" t="n">
        <f aca="false">ROUND($P$1*A1487,2)</f>
        <v>72837.5</v>
      </c>
      <c r="D1487" s="175" t="n">
        <f aca="false">TRUNC(C1487/12,2)</f>
        <v>6069.79</v>
      </c>
      <c r="E1487" s="176" t="n">
        <f aca="false">TRUNC(D1487*$P$3,2)</f>
        <v>673.74</v>
      </c>
      <c r="F1487" s="177" t="n">
        <f aca="false">TRUNC(IF(A1487&lt;=$A$270,$D$270*$P$5,D1487*$P$5),2)</f>
        <v>182.09</v>
      </c>
      <c r="G1487" s="178" t="n">
        <f aca="false">TRUNC(IF(A1487&lt;=$A$270,$D$270*$P$6,D1487*$P$6),2)</f>
        <v>60.69</v>
      </c>
      <c r="H1487" s="177" t="n">
        <f aca="false">TRUNC($P$9,2)</f>
        <v>2.29</v>
      </c>
      <c r="I1487" s="177" t="n">
        <f aca="false">TRUNC(IF(A1487&lt;$A$427,$D$427*$R$10+$P$10,IF(A1487&gt;$A$782,$D$782*$R$10+$P$10,D1487*$R$10+$P$10)),2)</f>
        <v>117.29</v>
      </c>
      <c r="J1487" s="174" t="n">
        <f aca="false">TRUNC(IF(A1487&lt;$A$427,($D$427*$R$11)+$P$11,IF(A1487&gt;$A$782,$D$782*$R$11+$P$11,D1487*$R$11+$P$11)),2)</f>
        <v>299.57</v>
      </c>
      <c r="K1487" s="176" t="n">
        <f aca="false">TRUNC(IF(A1487&lt;$A$427,$D$427*$R$12+$P$12,IF(A1487&gt;$A$782,$D$782*$R$12+$P$12,D1487*$R$12+$P$12)),2)</f>
        <v>217.82</v>
      </c>
      <c r="L1487" s="179" t="n">
        <v>1577</v>
      </c>
      <c r="M1487" s="180" t="n">
        <f aca="false">A1487</f>
        <v>1233</v>
      </c>
      <c r="N1487" s="181" t="n">
        <v>1577</v>
      </c>
      <c r="O1487" s="182" t="n">
        <f aca="false">A1487</f>
        <v>1233</v>
      </c>
      <c r="U1487" s="171"/>
    </row>
    <row r="1488" customFormat="false" ht="10.5" hidden="false" customHeight="false" outlineLevel="0" collapsed="false">
      <c r="A1488" s="156" t="n">
        <v>1234</v>
      </c>
      <c r="B1488" s="157" t="n">
        <v>1578</v>
      </c>
      <c r="C1488" s="158" t="n">
        <f aca="false">ROUND($P$1*A1488,2)</f>
        <v>72896.58</v>
      </c>
      <c r="D1488" s="159" t="n">
        <f aca="false">TRUNC(C1488/12,2)</f>
        <v>6074.71</v>
      </c>
      <c r="E1488" s="160" t="n">
        <f aca="false">TRUNC(D1488*$P$3,2)</f>
        <v>674.29</v>
      </c>
      <c r="F1488" s="161" t="n">
        <f aca="false">TRUNC(IF(A1488&lt;=$A$270,$D$270*$P$5,D1488*$P$5),2)</f>
        <v>182.24</v>
      </c>
      <c r="G1488" s="162" t="n">
        <f aca="false">TRUNC(IF(A1488&lt;=$A$270,$D$270*$P$6,D1488*$P$6),2)</f>
        <v>60.74</v>
      </c>
      <c r="H1488" s="161" t="n">
        <f aca="false">TRUNC($P$9,2)</f>
        <v>2.29</v>
      </c>
      <c r="I1488" s="161" t="n">
        <f aca="false">TRUNC(IF(A1488&lt;$A$427,$D$427*$R$10+$P$10,IF(A1488&gt;$A$782,$D$782*$R$10+$P$10,D1488*$R$10+$P$10)),2)</f>
        <v>117.29</v>
      </c>
      <c r="J1488" s="158" t="n">
        <f aca="false">TRUNC(IF(A1488&lt;$A$427,($D$427*$R$11)+$P$11,IF(A1488&gt;$A$782,$D$782*$R$11+$P$11,D1488*$R$11+$P$11)),2)</f>
        <v>299.57</v>
      </c>
      <c r="K1488" s="160" t="n">
        <f aca="false">TRUNC(IF(A1488&lt;$A$427,$D$427*$R$12+$P$12,IF(A1488&gt;$A$782,$D$782*$R$12+$P$12,D1488*$R$12+$P$12)),2)</f>
        <v>217.82</v>
      </c>
      <c r="L1488" s="163" t="n">
        <v>1578</v>
      </c>
      <c r="M1488" s="164" t="n">
        <f aca="false">A1488</f>
        <v>1234</v>
      </c>
      <c r="N1488" s="165" t="n">
        <v>1578</v>
      </c>
      <c r="O1488" s="166" t="n">
        <f aca="false">A1488</f>
        <v>1234</v>
      </c>
      <c r="U1488" s="171"/>
    </row>
    <row r="1489" customFormat="false" ht="10.5" hidden="false" customHeight="false" outlineLevel="0" collapsed="false">
      <c r="A1489" s="172" t="n">
        <v>1235</v>
      </c>
      <c r="B1489" s="173" t="n">
        <v>1579</v>
      </c>
      <c r="C1489" s="174" t="n">
        <f aca="false">ROUND($P$1*A1489,2)</f>
        <v>72955.65</v>
      </c>
      <c r="D1489" s="175" t="n">
        <f aca="false">TRUNC(C1489/12,2)</f>
        <v>6079.63</v>
      </c>
      <c r="E1489" s="176" t="n">
        <f aca="false">TRUNC(D1489*$P$3,2)</f>
        <v>674.83</v>
      </c>
      <c r="F1489" s="177" t="n">
        <f aca="false">TRUNC(IF(A1489&lt;=$A$270,$D$270*$P$5,D1489*$P$5),2)</f>
        <v>182.38</v>
      </c>
      <c r="G1489" s="178" t="n">
        <f aca="false">TRUNC(IF(A1489&lt;=$A$270,$D$270*$P$6,D1489*$P$6),2)</f>
        <v>60.79</v>
      </c>
      <c r="H1489" s="177" t="n">
        <f aca="false">TRUNC($P$9,2)</f>
        <v>2.29</v>
      </c>
      <c r="I1489" s="177" t="n">
        <f aca="false">TRUNC(IF(A1489&lt;$A$427,$D$427*$R$10+$P$10,IF(A1489&gt;$A$782,$D$782*$R$10+$P$10,D1489*$R$10+$P$10)),2)</f>
        <v>117.29</v>
      </c>
      <c r="J1489" s="174" t="n">
        <f aca="false">TRUNC(IF(A1489&lt;$A$427,($D$427*$R$11)+$P$11,IF(A1489&gt;$A$782,$D$782*$R$11+$P$11,D1489*$R$11+$P$11)),2)</f>
        <v>299.57</v>
      </c>
      <c r="K1489" s="176" t="n">
        <f aca="false">TRUNC(IF(A1489&lt;$A$427,$D$427*$R$12+$P$12,IF(A1489&gt;$A$782,$D$782*$R$12+$P$12,D1489*$R$12+$P$12)),2)</f>
        <v>217.82</v>
      </c>
      <c r="L1489" s="179" t="n">
        <v>1579</v>
      </c>
      <c r="M1489" s="164" t="n">
        <f aca="false">A1489</f>
        <v>1235</v>
      </c>
      <c r="N1489" s="181" t="n">
        <v>1579</v>
      </c>
      <c r="O1489" s="182" t="n">
        <f aca="false">A1489</f>
        <v>1235</v>
      </c>
      <c r="U1489" s="171"/>
    </row>
    <row r="1490" customFormat="false" ht="10.5" hidden="false" customHeight="false" outlineLevel="0" collapsed="false">
      <c r="A1490" s="156" t="n">
        <v>1235</v>
      </c>
      <c r="B1490" s="157" t="n">
        <v>1580</v>
      </c>
      <c r="C1490" s="158" t="n">
        <f aca="false">ROUND($P$1*A1490,2)</f>
        <v>72955.65</v>
      </c>
      <c r="D1490" s="159" t="n">
        <f aca="false">TRUNC(C1490/12,2)</f>
        <v>6079.63</v>
      </c>
      <c r="E1490" s="160" t="n">
        <f aca="false">TRUNC(D1490*$P$3,2)</f>
        <v>674.83</v>
      </c>
      <c r="F1490" s="161" t="n">
        <f aca="false">TRUNC(IF(A1490&lt;=$A$270,$D$270*$P$5,D1490*$P$5),2)</f>
        <v>182.38</v>
      </c>
      <c r="G1490" s="162" t="n">
        <f aca="false">TRUNC(IF(A1490&lt;=$A$270,$D$270*$P$6,D1490*$P$6),2)</f>
        <v>60.79</v>
      </c>
      <c r="H1490" s="161" t="n">
        <f aca="false">TRUNC($P$9,2)</f>
        <v>2.29</v>
      </c>
      <c r="I1490" s="161" t="n">
        <f aca="false">TRUNC(IF(A1490&lt;$A$427,$D$427*$R$10+$P$10,IF(A1490&gt;$A$782,$D$782*$R$10+$P$10,D1490*$R$10+$P$10)),2)</f>
        <v>117.29</v>
      </c>
      <c r="J1490" s="158" t="n">
        <f aca="false">TRUNC(IF(A1490&lt;$A$427,($D$427*$R$11)+$P$11,IF(A1490&gt;$A$782,$D$782*$R$11+$P$11,D1490*$R$11+$P$11)),2)</f>
        <v>299.57</v>
      </c>
      <c r="K1490" s="160" t="n">
        <f aca="false">TRUNC(IF(A1490&lt;$A$427,$D$427*$R$12+$P$12,IF(A1490&gt;$A$782,$D$782*$R$12+$P$12,D1490*$R$12+$P$12)),2)</f>
        <v>217.82</v>
      </c>
      <c r="L1490" s="163" t="n">
        <v>1580</v>
      </c>
      <c r="M1490" s="180" t="n">
        <f aca="false">A1490</f>
        <v>1235</v>
      </c>
      <c r="N1490" s="165" t="n">
        <v>1580</v>
      </c>
      <c r="O1490" s="166" t="n">
        <f aca="false">A1490</f>
        <v>1235</v>
      </c>
      <c r="U1490" s="171"/>
    </row>
    <row r="1491" customFormat="false" ht="10.5" hidden="false" customHeight="false" outlineLevel="0" collapsed="false">
      <c r="A1491" s="172" t="n">
        <v>1236</v>
      </c>
      <c r="B1491" s="173" t="n">
        <v>1581</v>
      </c>
      <c r="C1491" s="174" t="n">
        <f aca="false">ROUND($P$1*A1491,2)</f>
        <v>73014.72</v>
      </c>
      <c r="D1491" s="175" t="n">
        <f aca="false">TRUNC(C1491/12,2)</f>
        <v>6084.56</v>
      </c>
      <c r="E1491" s="176" t="n">
        <f aca="false">TRUNC(D1491*$P$3,2)</f>
        <v>675.38</v>
      </c>
      <c r="F1491" s="177" t="n">
        <f aca="false">TRUNC(IF(A1491&lt;=$A$270,$D$270*$P$5,D1491*$P$5),2)</f>
        <v>182.53</v>
      </c>
      <c r="G1491" s="178" t="n">
        <f aca="false">TRUNC(IF(A1491&lt;=$A$270,$D$270*$P$6,D1491*$P$6),2)</f>
        <v>60.84</v>
      </c>
      <c r="H1491" s="177" t="n">
        <f aca="false">TRUNC($P$9,2)</f>
        <v>2.29</v>
      </c>
      <c r="I1491" s="177" t="n">
        <f aca="false">TRUNC(IF(A1491&lt;$A$427,$D$427*$R$10+$P$10,IF(A1491&gt;$A$782,$D$782*$R$10+$P$10,D1491*$R$10+$P$10)),2)</f>
        <v>117.29</v>
      </c>
      <c r="J1491" s="174" t="n">
        <f aca="false">TRUNC(IF(A1491&lt;$A$427,($D$427*$R$11)+$P$11,IF(A1491&gt;$A$782,$D$782*$R$11+$P$11,D1491*$R$11+$P$11)),2)</f>
        <v>299.57</v>
      </c>
      <c r="K1491" s="176" t="n">
        <f aca="false">TRUNC(IF(A1491&lt;$A$427,$D$427*$R$12+$P$12,IF(A1491&gt;$A$782,$D$782*$R$12+$P$12,D1491*$R$12+$P$12)),2)</f>
        <v>217.82</v>
      </c>
      <c r="L1491" s="179" t="n">
        <v>1581</v>
      </c>
      <c r="M1491" s="164" t="n">
        <f aca="false">A1491</f>
        <v>1236</v>
      </c>
      <c r="N1491" s="181" t="n">
        <v>1581</v>
      </c>
      <c r="O1491" s="182" t="n">
        <f aca="false">A1491</f>
        <v>1236</v>
      </c>
      <c r="U1491" s="171"/>
    </row>
    <row r="1492" customFormat="false" ht="10.5" hidden="false" customHeight="false" outlineLevel="0" collapsed="false">
      <c r="A1492" s="156" t="n">
        <v>1236</v>
      </c>
      <c r="B1492" s="157" t="n">
        <v>1582</v>
      </c>
      <c r="C1492" s="158" t="n">
        <f aca="false">ROUND($P$1*A1492,2)</f>
        <v>73014.72</v>
      </c>
      <c r="D1492" s="159" t="n">
        <f aca="false">TRUNC(C1492/12,2)</f>
        <v>6084.56</v>
      </c>
      <c r="E1492" s="160" t="n">
        <f aca="false">TRUNC(D1492*$P$3,2)</f>
        <v>675.38</v>
      </c>
      <c r="F1492" s="161" t="n">
        <f aca="false">TRUNC(IF(A1492&lt;=$A$270,$D$270*$P$5,D1492*$P$5),2)</f>
        <v>182.53</v>
      </c>
      <c r="G1492" s="162" t="n">
        <f aca="false">TRUNC(IF(A1492&lt;=$A$270,$D$270*$P$6,D1492*$P$6),2)</f>
        <v>60.84</v>
      </c>
      <c r="H1492" s="161" t="n">
        <f aca="false">TRUNC($P$9,2)</f>
        <v>2.29</v>
      </c>
      <c r="I1492" s="161" t="n">
        <f aca="false">TRUNC(IF(A1492&lt;$A$427,$D$427*$R$10+$P$10,IF(A1492&gt;$A$782,$D$782*$R$10+$P$10,D1492*$R$10+$P$10)),2)</f>
        <v>117.29</v>
      </c>
      <c r="J1492" s="158" t="n">
        <f aca="false">TRUNC(IF(A1492&lt;$A$427,($D$427*$R$11)+$P$11,IF(A1492&gt;$A$782,$D$782*$R$11+$P$11,D1492*$R$11+$P$11)),2)</f>
        <v>299.57</v>
      </c>
      <c r="K1492" s="160" t="n">
        <f aca="false">TRUNC(IF(A1492&lt;$A$427,$D$427*$R$12+$P$12,IF(A1492&gt;$A$782,$D$782*$R$12+$P$12,D1492*$R$12+$P$12)),2)</f>
        <v>217.82</v>
      </c>
      <c r="L1492" s="163" t="n">
        <v>1582</v>
      </c>
      <c r="M1492" s="180" t="n">
        <f aca="false">A1492</f>
        <v>1236</v>
      </c>
      <c r="N1492" s="165" t="n">
        <v>1582</v>
      </c>
      <c r="O1492" s="166" t="n">
        <f aca="false">A1492</f>
        <v>1236</v>
      </c>
      <c r="U1492" s="171"/>
    </row>
    <row r="1493" customFormat="false" ht="10.5" hidden="false" customHeight="false" outlineLevel="0" collapsed="false">
      <c r="A1493" s="172" t="n">
        <v>1237</v>
      </c>
      <c r="B1493" s="173" t="n">
        <v>1583</v>
      </c>
      <c r="C1493" s="174" t="n">
        <f aca="false">ROUND($P$1*A1493,2)</f>
        <v>73073.8</v>
      </c>
      <c r="D1493" s="175" t="n">
        <f aca="false">TRUNC(C1493/12,2)</f>
        <v>6089.48</v>
      </c>
      <c r="E1493" s="176" t="n">
        <f aca="false">TRUNC(D1493*$P$3,2)</f>
        <v>675.93</v>
      </c>
      <c r="F1493" s="177" t="n">
        <f aca="false">TRUNC(IF(A1493&lt;=$A$270,$D$270*$P$5,D1493*$P$5),2)</f>
        <v>182.68</v>
      </c>
      <c r="G1493" s="178" t="n">
        <f aca="false">TRUNC(IF(A1493&lt;=$A$270,$D$270*$P$6,D1493*$P$6),2)</f>
        <v>60.89</v>
      </c>
      <c r="H1493" s="177" t="n">
        <f aca="false">TRUNC($P$9,2)</f>
        <v>2.29</v>
      </c>
      <c r="I1493" s="177" t="n">
        <f aca="false">TRUNC(IF(A1493&lt;$A$427,$D$427*$R$10+$P$10,IF(A1493&gt;$A$782,$D$782*$R$10+$P$10,D1493*$R$10+$P$10)),2)</f>
        <v>117.29</v>
      </c>
      <c r="J1493" s="174" t="n">
        <f aca="false">TRUNC(IF(A1493&lt;$A$427,($D$427*$R$11)+$P$11,IF(A1493&gt;$A$782,$D$782*$R$11+$P$11,D1493*$R$11+$P$11)),2)</f>
        <v>299.57</v>
      </c>
      <c r="K1493" s="176" t="n">
        <f aca="false">TRUNC(IF(A1493&lt;$A$427,$D$427*$R$12+$P$12,IF(A1493&gt;$A$782,$D$782*$R$12+$P$12,D1493*$R$12+$P$12)),2)</f>
        <v>217.82</v>
      </c>
      <c r="L1493" s="179" t="n">
        <v>1583</v>
      </c>
      <c r="M1493" s="164" t="n">
        <f aca="false">A1493</f>
        <v>1237</v>
      </c>
      <c r="N1493" s="181" t="n">
        <v>1583</v>
      </c>
      <c r="O1493" s="182" t="n">
        <f aca="false">A1493</f>
        <v>1237</v>
      </c>
      <c r="U1493" s="171"/>
    </row>
    <row r="1494" customFormat="false" ht="10.5" hidden="false" customHeight="false" outlineLevel="0" collapsed="false">
      <c r="A1494" s="156" t="n">
        <v>1238</v>
      </c>
      <c r="B1494" s="157" t="n">
        <v>1584</v>
      </c>
      <c r="C1494" s="158" t="n">
        <f aca="false">ROUND($P$1*A1494,2)</f>
        <v>73132.87</v>
      </c>
      <c r="D1494" s="159" t="n">
        <f aca="false">TRUNC(C1494/12,2)</f>
        <v>6094.4</v>
      </c>
      <c r="E1494" s="160" t="n">
        <f aca="false">TRUNC(D1494*$P$3,2)</f>
        <v>676.47</v>
      </c>
      <c r="F1494" s="161" t="n">
        <f aca="false">TRUNC(IF(A1494&lt;=$A$270,$D$270*$P$5,D1494*$P$5),2)</f>
        <v>182.83</v>
      </c>
      <c r="G1494" s="162" t="n">
        <f aca="false">TRUNC(IF(A1494&lt;=$A$270,$D$270*$P$6,D1494*$P$6),2)</f>
        <v>60.94</v>
      </c>
      <c r="H1494" s="161" t="n">
        <f aca="false">TRUNC($P$9,2)</f>
        <v>2.29</v>
      </c>
      <c r="I1494" s="161" t="n">
        <f aca="false">TRUNC(IF(A1494&lt;$A$427,$D$427*$R$10+$P$10,IF(A1494&gt;$A$782,$D$782*$R$10+$P$10,D1494*$R$10+$P$10)),2)</f>
        <v>117.29</v>
      </c>
      <c r="J1494" s="158" t="n">
        <f aca="false">TRUNC(IF(A1494&lt;$A$427,($D$427*$R$11)+$P$11,IF(A1494&gt;$A$782,$D$782*$R$11+$P$11,D1494*$R$11+$P$11)),2)</f>
        <v>299.57</v>
      </c>
      <c r="K1494" s="160" t="n">
        <f aca="false">TRUNC(IF(A1494&lt;$A$427,$D$427*$R$12+$P$12,IF(A1494&gt;$A$782,$D$782*$R$12+$P$12,D1494*$R$12+$P$12)),2)</f>
        <v>217.82</v>
      </c>
      <c r="L1494" s="163" t="n">
        <v>1584</v>
      </c>
      <c r="M1494" s="180" t="n">
        <f aca="false">A1494</f>
        <v>1238</v>
      </c>
      <c r="N1494" s="165" t="n">
        <v>1584</v>
      </c>
      <c r="O1494" s="166" t="n">
        <f aca="false">A1494</f>
        <v>1238</v>
      </c>
      <c r="U1494" s="171"/>
    </row>
    <row r="1495" customFormat="false" ht="10.5" hidden="false" customHeight="false" outlineLevel="0" collapsed="false">
      <c r="A1495" s="172" t="n">
        <v>1239</v>
      </c>
      <c r="B1495" s="173" t="n">
        <v>1585</v>
      </c>
      <c r="C1495" s="174" t="n">
        <f aca="false">ROUND($P$1*A1495,2)</f>
        <v>73191.94</v>
      </c>
      <c r="D1495" s="175" t="n">
        <f aca="false">TRUNC(C1495/12,2)</f>
        <v>6099.32</v>
      </c>
      <c r="E1495" s="176" t="n">
        <f aca="false">TRUNC(D1495*$P$3,2)</f>
        <v>677.02</v>
      </c>
      <c r="F1495" s="177" t="n">
        <f aca="false">TRUNC(IF(A1495&lt;=$A$270,$D$270*$P$5,D1495*$P$5),2)</f>
        <v>182.97</v>
      </c>
      <c r="G1495" s="178" t="n">
        <f aca="false">TRUNC(IF(A1495&lt;=$A$270,$D$270*$P$6,D1495*$P$6),2)</f>
        <v>60.99</v>
      </c>
      <c r="H1495" s="177" t="n">
        <f aca="false">TRUNC($P$9,2)</f>
        <v>2.29</v>
      </c>
      <c r="I1495" s="177" t="n">
        <f aca="false">TRUNC(IF(A1495&lt;$A$427,$D$427*$R$10+$P$10,IF(A1495&gt;$A$782,$D$782*$R$10+$P$10,D1495*$R$10+$P$10)),2)</f>
        <v>117.29</v>
      </c>
      <c r="J1495" s="174" t="n">
        <f aca="false">TRUNC(IF(A1495&lt;$A$427,($D$427*$R$11)+$P$11,IF(A1495&gt;$A$782,$D$782*$R$11+$P$11,D1495*$R$11+$P$11)),2)</f>
        <v>299.57</v>
      </c>
      <c r="K1495" s="176" t="n">
        <f aca="false">TRUNC(IF(A1495&lt;$A$427,$D$427*$R$12+$P$12,IF(A1495&gt;$A$782,$D$782*$R$12+$P$12,D1495*$R$12+$P$12)),2)</f>
        <v>217.82</v>
      </c>
      <c r="L1495" s="179" t="n">
        <v>1585</v>
      </c>
      <c r="M1495" s="164" t="n">
        <f aca="false">A1495</f>
        <v>1239</v>
      </c>
      <c r="N1495" s="181" t="n">
        <v>1585</v>
      </c>
      <c r="O1495" s="182" t="n">
        <f aca="false">A1495</f>
        <v>1239</v>
      </c>
      <c r="U1495" s="171"/>
    </row>
    <row r="1496" customFormat="false" ht="10.5" hidden="false" customHeight="false" outlineLevel="0" collapsed="false">
      <c r="A1496" s="156" t="n">
        <v>1239</v>
      </c>
      <c r="B1496" s="157" t="n">
        <v>1586</v>
      </c>
      <c r="C1496" s="158" t="n">
        <f aca="false">ROUND($P$1*A1496,2)</f>
        <v>73191.94</v>
      </c>
      <c r="D1496" s="159" t="n">
        <f aca="false">TRUNC(C1496/12,2)</f>
        <v>6099.32</v>
      </c>
      <c r="E1496" s="160" t="n">
        <f aca="false">TRUNC(D1496*$P$3,2)</f>
        <v>677.02</v>
      </c>
      <c r="F1496" s="161" t="n">
        <f aca="false">TRUNC(IF(A1496&lt;=$A$270,$D$270*$P$5,D1496*$P$5),2)</f>
        <v>182.97</v>
      </c>
      <c r="G1496" s="162" t="n">
        <f aca="false">TRUNC(IF(A1496&lt;=$A$270,$D$270*$P$6,D1496*$P$6),2)</f>
        <v>60.99</v>
      </c>
      <c r="H1496" s="161" t="n">
        <f aca="false">TRUNC($P$9,2)</f>
        <v>2.29</v>
      </c>
      <c r="I1496" s="161" t="n">
        <f aca="false">TRUNC(IF(A1496&lt;$A$427,$D$427*$R$10+$P$10,IF(A1496&gt;$A$782,$D$782*$R$10+$P$10,D1496*$R$10+$P$10)),2)</f>
        <v>117.29</v>
      </c>
      <c r="J1496" s="158" t="n">
        <f aca="false">TRUNC(IF(A1496&lt;$A$427,($D$427*$R$11)+$P$11,IF(A1496&gt;$A$782,$D$782*$R$11+$P$11,D1496*$R$11+$P$11)),2)</f>
        <v>299.57</v>
      </c>
      <c r="K1496" s="160" t="n">
        <f aca="false">TRUNC(IF(A1496&lt;$A$427,$D$427*$R$12+$P$12,IF(A1496&gt;$A$782,$D$782*$R$12+$P$12,D1496*$R$12+$P$12)),2)</f>
        <v>217.82</v>
      </c>
      <c r="L1496" s="163" t="n">
        <v>1586</v>
      </c>
      <c r="M1496" s="180" t="n">
        <f aca="false">A1496</f>
        <v>1239</v>
      </c>
      <c r="N1496" s="165" t="n">
        <v>1586</v>
      </c>
      <c r="O1496" s="166" t="n">
        <f aca="false">A1496</f>
        <v>1239</v>
      </c>
      <c r="U1496" s="171"/>
    </row>
    <row r="1497" customFormat="false" ht="10.5" hidden="false" customHeight="false" outlineLevel="0" collapsed="false">
      <c r="A1497" s="172" t="n">
        <v>1240</v>
      </c>
      <c r="B1497" s="173" t="n">
        <v>1587</v>
      </c>
      <c r="C1497" s="174" t="n">
        <f aca="false">ROUND($P$1*A1497,2)</f>
        <v>73251.02</v>
      </c>
      <c r="D1497" s="175" t="n">
        <f aca="false">TRUNC(C1497/12,2)</f>
        <v>6104.25</v>
      </c>
      <c r="E1497" s="176" t="n">
        <f aca="false">TRUNC(D1497*$P$3,2)</f>
        <v>677.57</v>
      </c>
      <c r="F1497" s="177" t="n">
        <f aca="false">TRUNC(IF(A1497&lt;=$A$270,$D$270*$P$5,D1497*$P$5),2)</f>
        <v>183.12</v>
      </c>
      <c r="G1497" s="178" t="n">
        <f aca="false">TRUNC(IF(A1497&lt;=$A$270,$D$270*$P$6,D1497*$P$6),2)</f>
        <v>61.04</v>
      </c>
      <c r="H1497" s="177" t="n">
        <f aca="false">TRUNC($P$9,2)</f>
        <v>2.29</v>
      </c>
      <c r="I1497" s="177" t="n">
        <f aca="false">TRUNC(IF(A1497&lt;$A$427,$D$427*$R$10+$P$10,IF(A1497&gt;$A$782,$D$782*$R$10+$P$10,D1497*$R$10+$P$10)),2)</f>
        <v>117.29</v>
      </c>
      <c r="J1497" s="174" t="n">
        <f aca="false">TRUNC(IF(A1497&lt;$A$427,($D$427*$R$11)+$P$11,IF(A1497&gt;$A$782,$D$782*$R$11+$P$11,D1497*$R$11+$P$11)),2)</f>
        <v>299.57</v>
      </c>
      <c r="K1497" s="176" t="n">
        <f aca="false">TRUNC(IF(A1497&lt;$A$427,$D$427*$R$12+$P$12,IF(A1497&gt;$A$782,$D$782*$R$12+$P$12,D1497*$R$12+$P$12)),2)</f>
        <v>217.82</v>
      </c>
      <c r="L1497" s="179" t="n">
        <v>1587</v>
      </c>
      <c r="M1497" s="164" t="n">
        <f aca="false">A1497</f>
        <v>1240</v>
      </c>
      <c r="N1497" s="181" t="n">
        <v>1587</v>
      </c>
      <c r="O1497" s="182" t="n">
        <f aca="false">A1497</f>
        <v>1240</v>
      </c>
      <c r="U1497" s="171"/>
    </row>
    <row r="1498" customFormat="false" ht="10.5" hidden="false" customHeight="false" outlineLevel="0" collapsed="false">
      <c r="A1498" s="156" t="n">
        <v>1241</v>
      </c>
      <c r="B1498" s="157" t="n">
        <v>1588</v>
      </c>
      <c r="C1498" s="158" t="n">
        <f aca="false">ROUND($P$1*A1498,2)</f>
        <v>73310.09</v>
      </c>
      <c r="D1498" s="159" t="n">
        <f aca="false">TRUNC(C1498/12,2)</f>
        <v>6109.17</v>
      </c>
      <c r="E1498" s="160" t="n">
        <f aca="false">TRUNC(D1498*$P$3,2)</f>
        <v>678.11</v>
      </c>
      <c r="F1498" s="161" t="n">
        <f aca="false">TRUNC(IF(A1498&lt;=$A$270,$D$270*$P$5,D1498*$P$5),2)</f>
        <v>183.27</v>
      </c>
      <c r="G1498" s="162" t="n">
        <f aca="false">TRUNC(IF(A1498&lt;=$A$270,$D$270*$P$6,D1498*$P$6),2)</f>
        <v>61.09</v>
      </c>
      <c r="H1498" s="161" t="n">
        <f aca="false">TRUNC($P$9,2)</f>
        <v>2.29</v>
      </c>
      <c r="I1498" s="161" t="n">
        <f aca="false">TRUNC(IF(A1498&lt;$A$427,$D$427*$R$10+$P$10,IF(A1498&gt;$A$782,$D$782*$R$10+$P$10,D1498*$R$10+$P$10)),2)</f>
        <v>117.29</v>
      </c>
      <c r="J1498" s="158" t="n">
        <f aca="false">TRUNC(IF(A1498&lt;$A$427,($D$427*$R$11)+$P$11,IF(A1498&gt;$A$782,$D$782*$R$11+$P$11,D1498*$R$11+$P$11)),2)</f>
        <v>299.57</v>
      </c>
      <c r="K1498" s="160" t="n">
        <f aca="false">TRUNC(IF(A1498&lt;$A$427,$D$427*$R$12+$P$12,IF(A1498&gt;$A$782,$D$782*$R$12+$P$12,D1498*$R$12+$P$12)),2)</f>
        <v>217.82</v>
      </c>
      <c r="L1498" s="163" t="n">
        <v>1588</v>
      </c>
      <c r="M1498" s="180" t="n">
        <f aca="false">A1498</f>
        <v>1241</v>
      </c>
      <c r="N1498" s="165" t="n">
        <v>1588</v>
      </c>
      <c r="O1498" s="166" t="n">
        <f aca="false">A1498</f>
        <v>1241</v>
      </c>
      <c r="U1498" s="171"/>
    </row>
    <row r="1499" customFormat="false" ht="10.5" hidden="false" customHeight="false" outlineLevel="0" collapsed="false">
      <c r="A1499" s="172" t="n">
        <v>1241</v>
      </c>
      <c r="B1499" s="173" t="n">
        <v>1589</v>
      </c>
      <c r="C1499" s="174" t="n">
        <f aca="false">ROUND($P$1*A1499,2)</f>
        <v>73310.09</v>
      </c>
      <c r="D1499" s="175" t="n">
        <f aca="false">TRUNC(C1499/12,2)</f>
        <v>6109.17</v>
      </c>
      <c r="E1499" s="176" t="n">
        <f aca="false">TRUNC(D1499*$P$3,2)</f>
        <v>678.11</v>
      </c>
      <c r="F1499" s="177" t="n">
        <f aca="false">TRUNC(IF(A1499&lt;=$A$270,$D$270*$P$5,D1499*$P$5),2)</f>
        <v>183.27</v>
      </c>
      <c r="G1499" s="178" t="n">
        <f aca="false">TRUNC(IF(A1499&lt;=$A$270,$D$270*$P$6,D1499*$P$6),2)</f>
        <v>61.09</v>
      </c>
      <c r="H1499" s="177" t="n">
        <f aca="false">TRUNC($P$9,2)</f>
        <v>2.29</v>
      </c>
      <c r="I1499" s="177" t="n">
        <f aca="false">TRUNC(IF(A1499&lt;$A$427,$D$427*$R$10+$P$10,IF(A1499&gt;$A$782,$D$782*$R$10+$P$10,D1499*$R$10+$P$10)),2)</f>
        <v>117.29</v>
      </c>
      <c r="J1499" s="174" t="n">
        <f aca="false">TRUNC(IF(A1499&lt;$A$427,($D$427*$R$11)+$P$11,IF(A1499&gt;$A$782,$D$782*$R$11+$P$11,D1499*$R$11+$P$11)),2)</f>
        <v>299.57</v>
      </c>
      <c r="K1499" s="176" t="n">
        <f aca="false">TRUNC(IF(A1499&lt;$A$427,$D$427*$R$12+$P$12,IF(A1499&gt;$A$782,$D$782*$R$12+$P$12,D1499*$R$12+$P$12)),2)</f>
        <v>217.82</v>
      </c>
      <c r="L1499" s="179" t="n">
        <v>1589</v>
      </c>
      <c r="M1499" s="164" t="n">
        <f aca="false">A1499</f>
        <v>1241</v>
      </c>
      <c r="N1499" s="181" t="n">
        <v>1589</v>
      </c>
      <c r="O1499" s="182" t="n">
        <f aca="false">A1499</f>
        <v>1241</v>
      </c>
      <c r="U1499" s="171"/>
    </row>
    <row r="1500" customFormat="false" ht="10.5" hidden="false" customHeight="false" outlineLevel="0" collapsed="false">
      <c r="A1500" s="156" t="n">
        <v>1242</v>
      </c>
      <c r="B1500" s="157" t="n">
        <v>1590</v>
      </c>
      <c r="C1500" s="158" t="n">
        <f aca="false">ROUND($P$1*A1500,2)</f>
        <v>73369.16</v>
      </c>
      <c r="D1500" s="159" t="n">
        <f aca="false">TRUNC(C1500/12,2)</f>
        <v>6114.09</v>
      </c>
      <c r="E1500" s="160" t="n">
        <f aca="false">TRUNC(D1500*$P$3,2)</f>
        <v>678.66</v>
      </c>
      <c r="F1500" s="161" t="n">
        <f aca="false">TRUNC(IF(A1500&lt;=$A$270,$D$270*$P$5,D1500*$P$5),2)</f>
        <v>183.42</v>
      </c>
      <c r="G1500" s="162" t="n">
        <f aca="false">TRUNC(IF(A1500&lt;=$A$270,$D$270*$P$6,D1500*$P$6),2)</f>
        <v>61.14</v>
      </c>
      <c r="H1500" s="161" t="n">
        <f aca="false">TRUNC($P$9,2)</f>
        <v>2.29</v>
      </c>
      <c r="I1500" s="161" t="n">
        <f aca="false">TRUNC(IF(A1500&lt;$A$427,$D$427*$R$10+$P$10,IF(A1500&gt;$A$782,$D$782*$R$10+$P$10,D1500*$R$10+$P$10)),2)</f>
        <v>117.29</v>
      </c>
      <c r="J1500" s="158" t="n">
        <f aca="false">TRUNC(IF(A1500&lt;$A$427,($D$427*$R$11)+$P$11,IF(A1500&gt;$A$782,$D$782*$R$11+$P$11,D1500*$R$11+$P$11)),2)</f>
        <v>299.57</v>
      </c>
      <c r="K1500" s="160" t="n">
        <f aca="false">TRUNC(IF(A1500&lt;$A$427,$D$427*$R$12+$P$12,IF(A1500&gt;$A$782,$D$782*$R$12+$P$12,D1500*$R$12+$P$12)),2)</f>
        <v>217.82</v>
      </c>
      <c r="L1500" s="163" t="n">
        <v>1590</v>
      </c>
      <c r="M1500" s="180" t="n">
        <f aca="false">A1500</f>
        <v>1242</v>
      </c>
      <c r="N1500" s="165" t="n">
        <v>1590</v>
      </c>
      <c r="O1500" s="166" t="n">
        <f aca="false">A1500</f>
        <v>1242</v>
      </c>
      <c r="U1500" s="171"/>
    </row>
    <row r="1501" customFormat="false" ht="10.5" hidden="false" customHeight="false" outlineLevel="0" collapsed="false">
      <c r="A1501" s="172" t="n">
        <v>1243</v>
      </c>
      <c r="B1501" s="173" t="n">
        <v>1591</v>
      </c>
      <c r="C1501" s="174" t="n">
        <f aca="false">ROUND($P$1*A1501,2)</f>
        <v>73428.24</v>
      </c>
      <c r="D1501" s="175" t="n">
        <f aca="false">TRUNC(C1501/12,2)</f>
        <v>6119.02</v>
      </c>
      <c r="E1501" s="176" t="n">
        <f aca="false">TRUNC(D1501*$P$3,2)</f>
        <v>679.21</v>
      </c>
      <c r="F1501" s="177" t="n">
        <f aca="false">TRUNC(IF(A1501&lt;=$A$270,$D$270*$P$5,D1501*$P$5),2)</f>
        <v>183.57</v>
      </c>
      <c r="G1501" s="178" t="n">
        <f aca="false">TRUNC(IF(A1501&lt;=$A$270,$D$270*$P$6,D1501*$P$6),2)</f>
        <v>61.19</v>
      </c>
      <c r="H1501" s="177" t="n">
        <f aca="false">TRUNC($P$9,2)</f>
        <v>2.29</v>
      </c>
      <c r="I1501" s="177" t="n">
        <f aca="false">TRUNC(IF(A1501&lt;$A$427,$D$427*$R$10+$P$10,IF(A1501&gt;$A$782,$D$782*$R$10+$P$10,D1501*$R$10+$P$10)),2)</f>
        <v>117.29</v>
      </c>
      <c r="J1501" s="174" t="n">
        <f aca="false">TRUNC(IF(A1501&lt;$A$427,($D$427*$R$11)+$P$11,IF(A1501&gt;$A$782,$D$782*$R$11+$P$11,D1501*$R$11+$P$11)),2)</f>
        <v>299.57</v>
      </c>
      <c r="K1501" s="176" t="n">
        <f aca="false">TRUNC(IF(A1501&lt;$A$427,$D$427*$R$12+$P$12,IF(A1501&gt;$A$782,$D$782*$R$12+$P$12,D1501*$R$12+$P$12)),2)</f>
        <v>217.82</v>
      </c>
      <c r="L1501" s="179" t="n">
        <v>1591</v>
      </c>
      <c r="M1501" s="164" t="n">
        <f aca="false">A1501</f>
        <v>1243</v>
      </c>
      <c r="N1501" s="181" t="n">
        <v>1591</v>
      </c>
      <c r="O1501" s="182" t="n">
        <f aca="false">A1501</f>
        <v>1243</v>
      </c>
      <c r="U1501" s="171"/>
    </row>
    <row r="1502" customFormat="false" ht="10.5" hidden="false" customHeight="false" outlineLevel="0" collapsed="false">
      <c r="A1502" s="156" t="n">
        <v>1243</v>
      </c>
      <c r="B1502" s="157" t="n">
        <v>1592</v>
      </c>
      <c r="C1502" s="158" t="n">
        <f aca="false">ROUND($P$1*A1502,2)</f>
        <v>73428.24</v>
      </c>
      <c r="D1502" s="159" t="n">
        <f aca="false">TRUNC(C1502/12,2)</f>
        <v>6119.02</v>
      </c>
      <c r="E1502" s="160" t="n">
        <f aca="false">TRUNC(D1502*$P$3,2)</f>
        <v>679.21</v>
      </c>
      <c r="F1502" s="161" t="n">
        <f aca="false">TRUNC(IF(A1502&lt;=$A$270,$D$270*$P$5,D1502*$P$5),2)</f>
        <v>183.57</v>
      </c>
      <c r="G1502" s="162" t="n">
        <f aca="false">TRUNC(IF(A1502&lt;=$A$270,$D$270*$P$6,D1502*$P$6),2)</f>
        <v>61.19</v>
      </c>
      <c r="H1502" s="161" t="n">
        <f aca="false">TRUNC($P$9,2)</f>
        <v>2.29</v>
      </c>
      <c r="I1502" s="161" t="n">
        <f aca="false">TRUNC(IF(A1502&lt;$A$427,$D$427*$R$10+$P$10,IF(A1502&gt;$A$782,$D$782*$R$10+$P$10,D1502*$R$10+$P$10)),2)</f>
        <v>117.29</v>
      </c>
      <c r="J1502" s="158" t="n">
        <f aca="false">TRUNC(IF(A1502&lt;$A$427,($D$427*$R$11)+$P$11,IF(A1502&gt;$A$782,$D$782*$R$11+$P$11,D1502*$R$11+$P$11)),2)</f>
        <v>299.57</v>
      </c>
      <c r="K1502" s="160" t="n">
        <f aca="false">TRUNC(IF(A1502&lt;$A$427,$D$427*$R$12+$P$12,IF(A1502&gt;$A$782,$D$782*$R$12+$P$12,D1502*$R$12+$P$12)),2)</f>
        <v>217.82</v>
      </c>
      <c r="L1502" s="163" t="n">
        <v>1592</v>
      </c>
      <c r="M1502" s="180" t="n">
        <f aca="false">A1502</f>
        <v>1243</v>
      </c>
      <c r="N1502" s="165" t="n">
        <v>1592</v>
      </c>
      <c r="O1502" s="166" t="n">
        <f aca="false">A1502</f>
        <v>1243</v>
      </c>
      <c r="U1502" s="171"/>
    </row>
    <row r="1503" customFormat="false" ht="10.5" hidden="false" customHeight="false" outlineLevel="0" collapsed="false">
      <c r="A1503" s="172" t="n">
        <v>1244</v>
      </c>
      <c r="B1503" s="173" t="n">
        <v>1593</v>
      </c>
      <c r="C1503" s="174" t="n">
        <f aca="false">ROUND($P$1*A1503,2)</f>
        <v>73487.31</v>
      </c>
      <c r="D1503" s="175" t="n">
        <f aca="false">TRUNC(C1503/12,2)</f>
        <v>6123.94</v>
      </c>
      <c r="E1503" s="176" t="n">
        <f aca="false">TRUNC(D1503*$P$3,2)</f>
        <v>679.75</v>
      </c>
      <c r="F1503" s="177" t="n">
        <f aca="false">TRUNC(IF(A1503&lt;=$A$270,$D$270*$P$5,D1503*$P$5),2)</f>
        <v>183.71</v>
      </c>
      <c r="G1503" s="178" t="n">
        <f aca="false">TRUNC(IF(A1503&lt;=$A$270,$D$270*$P$6,D1503*$P$6),2)</f>
        <v>61.23</v>
      </c>
      <c r="H1503" s="177" t="n">
        <f aca="false">TRUNC($P$9,2)</f>
        <v>2.29</v>
      </c>
      <c r="I1503" s="177" t="n">
        <f aca="false">TRUNC(IF(A1503&lt;$A$427,$D$427*$R$10+$P$10,IF(A1503&gt;$A$782,$D$782*$R$10+$P$10,D1503*$R$10+$P$10)),2)</f>
        <v>117.29</v>
      </c>
      <c r="J1503" s="174" t="n">
        <f aca="false">TRUNC(IF(A1503&lt;$A$427,($D$427*$R$11)+$P$11,IF(A1503&gt;$A$782,$D$782*$R$11+$P$11,D1503*$R$11+$P$11)),2)</f>
        <v>299.57</v>
      </c>
      <c r="K1503" s="176" t="n">
        <f aca="false">TRUNC(IF(A1503&lt;$A$427,$D$427*$R$12+$P$12,IF(A1503&gt;$A$782,$D$782*$R$12+$P$12,D1503*$R$12+$P$12)),2)</f>
        <v>217.82</v>
      </c>
      <c r="L1503" s="179" t="n">
        <v>1593</v>
      </c>
      <c r="M1503" s="164" t="n">
        <f aca="false">A1503</f>
        <v>1244</v>
      </c>
      <c r="N1503" s="181" t="n">
        <v>1593</v>
      </c>
      <c r="O1503" s="182" t="n">
        <f aca="false">A1503</f>
        <v>1244</v>
      </c>
      <c r="U1503" s="171"/>
    </row>
    <row r="1504" customFormat="false" ht="10.5" hidden="false" customHeight="false" outlineLevel="0" collapsed="false">
      <c r="A1504" s="156" t="n">
        <v>1245</v>
      </c>
      <c r="B1504" s="157" t="n">
        <v>1594</v>
      </c>
      <c r="C1504" s="158" t="n">
        <f aca="false">ROUND($P$1*A1504,2)</f>
        <v>73546.38</v>
      </c>
      <c r="D1504" s="159" t="n">
        <f aca="false">TRUNC(C1504/12,2)</f>
        <v>6128.86</v>
      </c>
      <c r="E1504" s="160" t="n">
        <f aca="false">TRUNC(D1504*$P$3,2)</f>
        <v>680.3</v>
      </c>
      <c r="F1504" s="161" t="n">
        <f aca="false">TRUNC(IF(A1504&lt;=$A$270,$D$270*$P$5,D1504*$P$5),2)</f>
        <v>183.86</v>
      </c>
      <c r="G1504" s="162" t="n">
        <f aca="false">TRUNC(IF(A1504&lt;=$A$270,$D$270*$P$6,D1504*$P$6),2)</f>
        <v>61.28</v>
      </c>
      <c r="H1504" s="161" t="n">
        <f aca="false">TRUNC($P$9,2)</f>
        <v>2.29</v>
      </c>
      <c r="I1504" s="161" t="n">
        <f aca="false">TRUNC(IF(A1504&lt;$A$427,$D$427*$R$10+$P$10,IF(A1504&gt;$A$782,$D$782*$R$10+$P$10,D1504*$R$10+$P$10)),2)</f>
        <v>117.29</v>
      </c>
      <c r="J1504" s="158" t="n">
        <f aca="false">TRUNC(IF(A1504&lt;$A$427,($D$427*$R$11)+$P$11,IF(A1504&gt;$A$782,$D$782*$R$11+$P$11,D1504*$R$11+$P$11)),2)</f>
        <v>299.57</v>
      </c>
      <c r="K1504" s="160" t="n">
        <f aca="false">TRUNC(IF(A1504&lt;$A$427,$D$427*$R$12+$P$12,IF(A1504&gt;$A$782,$D$782*$R$12+$P$12,D1504*$R$12+$P$12)),2)</f>
        <v>217.82</v>
      </c>
      <c r="L1504" s="163" t="n">
        <v>1594</v>
      </c>
      <c r="M1504" s="180" t="n">
        <f aca="false">A1504</f>
        <v>1245</v>
      </c>
      <c r="N1504" s="165" t="n">
        <v>1594</v>
      </c>
      <c r="O1504" s="166" t="n">
        <f aca="false">A1504</f>
        <v>1245</v>
      </c>
      <c r="U1504" s="171"/>
    </row>
    <row r="1505" customFormat="false" ht="10.5" hidden="false" customHeight="false" outlineLevel="0" collapsed="false">
      <c r="A1505" s="172" t="n">
        <v>1245</v>
      </c>
      <c r="B1505" s="173" t="n">
        <v>1595</v>
      </c>
      <c r="C1505" s="174" t="n">
        <f aca="false">ROUND($P$1*A1505,2)</f>
        <v>73546.38</v>
      </c>
      <c r="D1505" s="175" t="n">
        <f aca="false">TRUNC(C1505/12,2)</f>
        <v>6128.86</v>
      </c>
      <c r="E1505" s="176" t="n">
        <f aca="false">TRUNC(D1505*$P$3,2)</f>
        <v>680.3</v>
      </c>
      <c r="F1505" s="177" t="n">
        <f aca="false">TRUNC(IF(A1505&lt;=$A$270,$D$270*$P$5,D1505*$P$5),2)</f>
        <v>183.86</v>
      </c>
      <c r="G1505" s="178" t="n">
        <f aca="false">TRUNC(IF(A1505&lt;=$A$270,$D$270*$P$6,D1505*$P$6),2)</f>
        <v>61.28</v>
      </c>
      <c r="H1505" s="177" t="n">
        <f aca="false">TRUNC($P$9,2)</f>
        <v>2.29</v>
      </c>
      <c r="I1505" s="177" t="n">
        <f aca="false">TRUNC(IF(A1505&lt;$A$427,$D$427*$R$10+$P$10,IF(A1505&gt;$A$782,$D$782*$R$10+$P$10,D1505*$R$10+$P$10)),2)</f>
        <v>117.29</v>
      </c>
      <c r="J1505" s="174" t="n">
        <f aca="false">TRUNC(IF(A1505&lt;$A$427,($D$427*$R$11)+$P$11,IF(A1505&gt;$A$782,$D$782*$R$11+$P$11,D1505*$R$11+$P$11)),2)</f>
        <v>299.57</v>
      </c>
      <c r="K1505" s="176" t="n">
        <f aca="false">TRUNC(IF(A1505&lt;$A$427,$D$427*$R$12+$P$12,IF(A1505&gt;$A$782,$D$782*$R$12+$P$12,D1505*$R$12+$P$12)),2)</f>
        <v>217.82</v>
      </c>
      <c r="L1505" s="179" t="n">
        <v>1595</v>
      </c>
      <c r="M1505" s="164" t="n">
        <f aca="false">A1505</f>
        <v>1245</v>
      </c>
      <c r="N1505" s="181" t="n">
        <v>1595</v>
      </c>
      <c r="O1505" s="182" t="n">
        <f aca="false">A1505</f>
        <v>1245</v>
      </c>
      <c r="U1505" s="171"/>
    </row>
    <row r="1506" customFormat="false" ht="10.5" hidden="false" customHeight="false" outlineLevel="0" collapsed="false">
      <c r="A1506" s="156" t="n">
        <v>1246</v>
      </c>
      <c r="B1506" s="157" t="n">
        <v>1596</v>
      </c>
      <c r="C1506" s="158" t="n">
        <f aca="false">ROUND($P$1*A1506,2)</f>
        <v>73605.46</v>
      </c>
      <c r="D1506" s="159" t="n">
        <f aca="false">TRUNC(C1506/12,2)</f>
        <v>6133.78</v>
      </c>
      <c r="E1506" s="160" t="n">
        <f aca="false">TRUNC(D1506*$P$3,2)</f>
        <v>680.84</v>
      </c>
      <c r="F1506" s="161" t="n">
        <f aca="false">TRUNC(IF(A1506&lt;=$A$270,$D$270*$P$5,D1506*$P$5),2)</f>
        <v>184.01</v>
      </c>
      <c r="G1506" s="162" t="n">
        <f aca="false">TRUNC(IF(A1506&lt;=$A$270,$D$270*$P$6,D1506*$P$6),2)</f>
        <v>61.33</v>
      </c>
      <c r="H1506" s="161" t="n">
        <f aca="false">TRUNC($P$9,2)</f>
        <v>2.29</v>
      </c>
      <c r="I1506" s="161" t="n">
        <f aca="false">TRUNC(IF(A1506&lt;$A$427,$D$427*$R$10+$P$10,IF(A1506&gt;$A$782,$D$782*$R$10+$P$10,D1506*$R$10+$P$10)),2)</f>
        <v>117.29</v>
      </c>
      <c r="J1506" s="158" t="n">
        <f aca="false">TRUNC(IF(A1506&lt;$A$427,($D$427*$R$11)+$P$11,IF(A1506&gt;$A$782,$D$782*$R$11+$P$11,D1506*$R$11+$P$11)),2)</f>
        <v>299.57</v>
      </c>
      <c r="K1506" s="160" t="n">
        <f aca="false">TRUNC(IF(A1506&lt;$A$427,$D$427*$R$12+$P$12,IF(A1506&gt;$A$782,$D$782*$R$12+$P$12,D1506*$R$12+$P$12)),2)</f>
        <v>217.82</v>
      </c>
      <c r="L1506" s="163" t="n">
        <v>1596</v>
      </c>
      <c r="M1506" s="180" t="n">
        <f aca="false">A1506</f>
        <v>1246</v>
      </c>
      <c r="N1506" s="165" t="n">
        <v>1596</v>
      </c>
      <c r="O1506" s="166" t="n">
        <f aca="false">A1506</f>
        <v>1246</v>
      </c>
      <c r="U1506" s="171"/>
    </row>
    <row r="1507" customFormat="false" ht="10.5" hidden="false" customHeight="false" outlineLevel="0" collapsed="false">
      <c r="A1507" s="172" t="n">
        <v>1247</v>
      </c>
      <c r="B1507" s="173" t="n">
        <v>1597</v>
      </c>
      <c r="C1507" s="174" t="n">
        <f aca="false">ROUND($P$1*A1507,2)</f>
        <v>73664.53</v>
      </c>
      <c r="D1507" s="175" t="n">
        <f aca="false">TRUNC(C1507/12,2)</f>
        <v>6138.71</v>
      </c>
      <c r="E1507" s="176" t="n">
        <f aca="false">TRUNC(D1507*$P$3,2)</f>
        <v>681.39</v>
      </c>
      <c r="F1507" s="177" t="n">
        <f aca="false">TRUNC(IF(A1507&lt;=$A$270,$D$270*$P$5,D1507*$P$5),2)</f>
        <v>184.16</v>
      </c>
      <c r="G1507" s="178" t="n">
        <f aca="false">TRUNC(IF(A1507&lt;=$A$270,$D$270*$P$6,D1507*$P$6),2)</f>
        <v>61.38</v>
      </c>
      <c r="H1507" s="177" t="n">
        <f aca="false">TRUNC($P$9,2)</f>
        <v>2.29</v>
      </c>
      <c r="I1507" s="177" t="n">
        <f aca="false">TRUNC(IF(A1507&lt;$A$427,$D$427*$R$10+$P$10,IF(A1507&gt;$A$782,$D$782*$R$10+$P$10,D1507*$R$10+$P$10)),2)</f>
        <v>117.29</v>
      </c>
      <c r="J1507" s="174" t="n">
        <f aca="false">TRUNC(IF(A1507&lt;$A$427,($D$427*$R$11)+$P$11,IF(A1507&gt;$A$782,$D$782*$R$11+$P$11,D1507*$R$11+$P$11)),2)</f>
        <v>299.57</v>
      </c>
      <c r="K1507" s="176" t="n">
        <f aca="false">TRUNC(IF(A1507&lt;$A$427,$D$427*$R$12+$P$12,IF(A1507&gt;$A$782,$D$782*$R$12+$P$12,D1507*$R$12+$P$12)),2)</f>
        <v>217.82</v>
      </c>
      <c r="L1507" s="179" t="n">
        <v>1597</v>
      </c>
      <c r="M1507" s="164" t="n">
        <f aca="false">A1507</f>
        <v>1247</v>
      </c>
      <c r="N1507" s="181" t="n">
        <v>1597</v>
      </c>
      <c r="O1507" s="182" t="n">
        <f aca="false">A1507</f>
        <v>1247</v>
      </c>
      <c r="U1507" s="171"/>
    </row>
    <row r="1508" customFormat="false" ht="10.5" hidden="false" customHeight="false" outlineLevel="0" collapsed="false">
      <c r="A1508" s="156" t="n">
        <v>1248</v>
      </c>
      <c r="B1508" s="157" t="n">
        <v>1598</v>
      </c>
      <c r="C1508" s="158" t="n">
        <f aca="false">ROUND($P$1*A1508,2)</f>
        <v>73723.6</v>
      </c>
      <c r="D1508" s="159" t="n">
        <f aca="false">TRUNC(C1508/12,2)</f>
        <v>6143.63</v>
      </c>
      <c r="E1508" s="160" t="n">
        <f aca="false">TRUNC(D1508*$P$3,2)</f>
        <v>681.94</v>
      </c>
      <c r="F1508" s="161" t="n">
        <f aca="false">TRUNC(IF(A1508&lt;=$A$270,$D$270*$P$5,D1508*$P$5),2)</f>
        <v>184.3</v>
      </c>
      <c r="G1508" s="162" t="n">
        <f aca="false">TRUNC(IF(A1508&lt;=$A$270,$D$270*$P$6,D1508*$P$6),2)</f>
        <v>61.43</v>
      </c>
      <c r="H1508" s="161" t="n">
        <f aca="false">TRUNC($P$9,2)</f>
        <v>2.29</v>
      </c>
      <c r="I1508" s="161" t="n">
        <f aca="false">TRUNC(IF(A1508&lt;$A$427,$D$427*$R$10+$P$10,IF(A1508&gt;$A$782,$D$782*$R$10+$P$10,D1508*$R$10+$P$10)),2)</f>
        <v>117.29</v>
      </c>
      <c r="J1508" s="158" t="n">
        <f aca="false">TRUNC(IF(A1508&lt;$A$427,($D$427*$R$11)+$P$11,IF(A1508&gt;$A$782,$D$782*$R$11+$P$11,D1508*$R$11+$P$11)),2)</f>
        <v>299.57</v>
      </c>
      <c r="K1508" s="160" t="n">
        <f aca="false">TRUNC(IF(A1508&lt;$A$427,$D$427*$R$12+$P$12,IF(A1508&gt;$A$782,$D$782*$R$12+$P$12,D1508*$R$12+$P$12)),2)</f>
        <v>217.82</v>
      </c>
      <c r="L1508" s="163" t="n">
        <v>1598</v>
      </c>
      <c r="M1508" s="164" t="n">
        <f aca="false">A1508</f>
        <v>1248</v>
      </c>
      <c r="N1508" s="165" t="n">
        <v>1598</v>
      </c>
      <c r="O1508" s="166" t="n">
        <f aca="false">A1508</f>
        <v>1248</v>
      </c>
      <c r="U1508" s="171"/>
    </row>
    <row r="1509" customFormat="false" ht="10.5" hidden="false" customHeight="false" outlineLevel="0" collapsed="false">
      <c r="A1509" s="172" t="n">
        <v>1248</v>
      </c>
      <c r="B1509" s="173" t="n">
        <v>1599</v>
      </c>
      <c r="C1509" s="174" t="n">
        <f aca="false">ROUND($P$1*A1509,2)</f>
        <v>73723.6</v>
      </c>
      <c r="D1509" s="175" t="n">
        <f aca="false">TRUNC(C1509/12,2)</f>
        <v>6143.63</v>
      </c>
      <c r="E1509" s="176" t="n">
        <f aca="false">TRUNC(D1509*$P$3,2)</f>
        <v>681.94</v>
      </c>
      <c r="F1509" s="177" t="n">
        <f aca="false">TRUNC(IF(A1509&lt;=$A$270,$D$270*$P$5,D1509*$P$5),2)</f>
        <v>184.3</v>
      </c>
      <c r="G1509" s="178" t="n">
        <f aca="false">TRUNC(IF(A1509&lt;=$A$270,$D$270*$P$6,D1509*$P$6),2)</f>
        <v>61.43</v>
      </c>
      <c r="H1509" s="177" t="n">
        <f aca="false">TRUNC($P$9,2)</f>
        <v>2.29</v>
      </c>
      <c r="I1509" s="177" t="n">
        <f aca="false">TRUNC(IF(A1509&lt;$A$427,$D$427*$R$10+$P$10,IF(A1509&gt;$A$782,$D$782*$R$10+$P$10,D1509*$R$10+$P$10)),2)</f>
        <v>117.29</v>
      </c>
      <c r="J1509" s="174" t="n">
        <f aca="false">TRUNC(IF(A1509&lt;$A$427,($D$427*$R$11)+$P$11,IF(A1509&gt;$A$782,$D$782*$R$11+$P$11,D1509*$R$11+$P$11)),2)</f>
        <v>299.57</v>
      </c>
      <c r="K1509" s="176" t="n">
        <f aca="false">TRUNC(IF(A1509&lt;$A$427,$D$427*$R$12+$P$12,IF(A1509&gt;$A$782,$D$782*$R$12+$P$12,D1509*$R$12+$P$12)),2)</f>
        <v>217.82</v>
      </c>
      <c r="L1509" s="179" t="n">
        <v>1599</v>
      </c>
      <c r="M1509" s="180" t="n">
        <f aca="false">A1509</f>
        <v>1248</v>
      </c>
      <c r="N1509" s="181" t="n">
        <v>1599</v>
      </c>
      <c r="O1509" s="182" t="n">
        <f aca="false">A1509</f>
        <v>1248</v>
      </c>
      <c r="U1509" s="171"/>
    </row>
    <row r="1510" customFormat="false" ht="10.5" hidden="false" customHeight="false" outlineLevel="0" collapsed="false">
      <c r="A1510" s="156" t="n">
        <v>1249</v>
      </c>
      <c r="B1510" s="157" t="n">
        <v>1600</v>
      </c>
      <c r="C1510" s="158" t="n">
        <f aca="false">ROUND($P$1*A1510,2)</f>
        <v>73782.68</v>
      </c>
      <c r="D1510" s="159" t="n">
        <f aca="false">TRUNC(C1510/12,2)</f>
        <v>6148.55</v>
      </c>
      <c r="E1510" s="160" t="n">
        <f aca="false">TRUNC(D1510*$P$3,2)</f>
        <v>682.48</v>
      </c>
      <c r="F1510" s="161" t="n">
        <f aca="false">TRUNC(IF(A1510&lt;=$A$270,$D$270*$P$5,D1510*$P$5),2)</f>
        <v>184.45</v>
      </c>
      <c r="G1510" s="162" t="n">
        <f aca="false">TRUNC(IF(A1510&lt;=$A$270,$D$270*$P$6,D1510*$P$6),2)</f>
        <v>61.48</v>
      </c>
      <c r="H1510" s="161" t="n">
        <f aca="false">TRUNC($P$9,2)</f>
        <v>2.29</v>
      </c>
      <c r="I1510" s="161" t="n">
        <f aca="false">TRUNC(IF(A1510&lt;$A$427,$D$427*$R$10+$P$10,IF(A1510&gt;$A$782,$D$782*$R$10+$P$10,D1510*$R$10+$P$10)),2)</f>
        <v>117.29</v>
      </c>
      <c r="J1510" s="158" t="n">
        <f aca="false">TRUNC(IF(A1510&lt;$A$427,($D$427*$R$11)+$P$11,IF(A1510&gt;$A$782,$D$782*$R$11+$P$11,D1510*$R$11+$P$11)),2)</f>
        <v>299.57</v>
      </c>
      <c r="K1510" s="160" t="n">
        <f aca="false">TRUNC(IF(A1510&lt;$A$427,$D$427*$R$12+$P$12,IF(A1510&gt;$A$782,$D$782*$R$12+$P$12,D1510*$R$12+$P$12)),2)</f>
        <v>217.82</v>
      </c>
      <c r="L1510" s="163" t="n">
        <v>1600</v>
      </c>
      <c r="M1510" s="164" t="n">
        <f aca="false">A1510</f>
        <v>1249</v>
      </c>
      <c r="N1510" s="165" t="n">
        <v>1600</v>
      </c>
      <c r="O1510" s="166" t="n">
        <f aca="false">A1510</f>
        <v>1249</v>
      </c>
      <c r="U1510" s="171"/>
    </row>
    <row r="1511" customFormat="false" ht="10.5" hidden="false" customHeight="false" outlineLevel="0" collapsed="false">
      <c r="A1511" s="172" t="n">
        <v>1249</v>
      </c>
      <c r="B1511" s="173" t="n">
        <v>1601</v>
      </c>
      <c r="C1511" s="174" t="n">
        <f aca="false">ROUND($P$1*A1511,2)</f>
        <v>73782.68</v>
      </c>
      <c r="D1511" s="175" t="n">
        <f aca="false">TRUNC(C1511/12,2)</f>
        <v>6148.55</v>
      </c>
      <c r="E1511" s="176" t="n">
        <f aca="false">TRUNC(D1511*$P$3,2)</f>
        <v>682.48</v>
      </c>
      <c r="F1511" s="177" t="n">
        <f aca="false">TRUNC(IF(A1511&lt;=$A$270,$D$270*$P$5,D1511*$P$5),2)</f>
        <v>184.45</v>
      </c>
      <c r="G1511" s="178" t="n">
        <f aca="false">TRUNC(IF(A1511&lt;=$A$270,$D$270*$P$6,D1511*$P$6),2)</f>
        <v>61.48</v>
      </c>
      <c r="H1511" s="177" t="n">
        <f aca="false">TRUNC($P$9,2)</f>
        <v>2.29</v>
      </c>
      <c r="I1511" s="177" t="n">
        <f aca="false">TRUNC(IF(A1511&lt;$A$427,$D$427*$R$10+$P$10,IF(A1511&gt;$A$782,$D$782*$R$10+$P$10,D1511*$R$10+$P$10)),2)</f>
        <v>117.29</v>
      </c>
      <c r="J1511" s="174" t="n">
        <f aca="false">TRUNC(IF(A1511&lt;$A$427,($D$427*$R$11)+$P$11,IF(A1511&gt;$A$782,$D$782*$R$11+$P$11,D1511*$R$11+$P$11)),2)</f>
        <v>299.57</v>
      </c>
      <c r="K1511" s="176" t="n">
        <f aca="false">TRUNC(IF(A1511&lt;$A$427,$D$427*$R$12+$P$12,IF(A1511&gt;$A$782,$D$782*$R$12+$P$12,D1511*$R$12+$P$12)),2)</f>
        <v>217.82</v>
      </c>
      <c r="L1511" s="179" t="n">
        <v>1601</v>
      </c>
      <c r="M1511" s="180" t="n">
        <f aca="false">A1511</f>
        <v>1249</v>
      </c>
      <c r="N1511" s="181" t="n">
        <v>1601</v>
      </c>
      <c r="O1511" s="182" t="n">
        <f aca="false">A1511</f>
        <v>1249</v>
      </c>
      <c r="U1511" s="171"/>
    </row>
    <row r="1512" customFormat="false" ht="10.5" hidden="false" customHeight="false" outlineLevel="0" collapsed="false">
      <c r="A1512" s="156" t="n">
        <v>1250</v>
      </c>
      <c r="B1512" s="157" t="n">
        <v>1602</v>
      </c>
      <c r="C1512" s="158" t="n">
        <f aca="false">ROUND($P$1*A1512,2)</f>
        <v>73841.75</v>
      </c>
      <c r="D1512" s="159" t="n">
        <f aca="false">TRUNC(C1512/12,2)</f>
        <v>6153.47</v>
      </c>
      <c r="E1512" s="160" t="n">
        <f aca="false">TRUNC(D1512*$P$3,2)</f>
        <v>683.03</v>
      </c>
      <c r="F1512" s="161" t="n">
        <f aca="false">TRUNC(IF(A1512&lt;=$A$270,$D$270*$P$5,D1512*$P$5),2)</f>
        <v>184.6</v>
      </c>
      <c r="G1512" s="162" t="n">
        <f aca="false">TRUNC(IF(A1512&lt;=$A$270,$D$270*$P$6,D1512*$P$6),2)</f>
        <v>61.53</v>
      </c>
      <c r="H1512" s="161" t="n">
        <f aca="false">TRUNC($P$9,2)</f>
        <v>2.29</v>
      </c>
      <c r="I1512" s="161" t="n">
        <f aca="false">TRUNC(IF(A1512&lt;$A$427,$D$427*$R$10+$P$10,IF(A1512&gt;$A$782,$D$782*$R$10+$P$10,D1512*$R$10+$P$10)),2)</f>
        <v>117.29</v>
      </c>
      <c r="J1512" s="158" t="n">
        <f aca="false">TRUNC(IF(A1512&lt;$A$427,($D$427*$R$11)+$P$11,IF(A1512&gt;$A$782,$D$782*$R$11+$P$11,D1512*$R$11+$P$11)),2)</f>
        <v>299.57</v>
      </c>
      <c r="K1512" s="160" t="n">
        <f aca="false">TRUNC(IF(A1512&lt;$A$427,$D$427*$R$12+$P$12,IF(A1512&gt;$A$782,$D$782*$R$12+$P$12,D1512*$R$12+$P$12)),2)</f>
        <v>217.82</v>
      </c>
      <c r="L1512" s="163" t="n">
        <v>1602</v>
      </c>
      <c r="M1512" s="164" t="n">
        <f aca="false">A1512</f>
        <v>1250</v>
      </c>
      <c r="N1512" s="165" t="n">
        <v>1602</v>
      </c>
      <c r="O1512" s="166" t="n">
        <f aca="false">A1512</f>
        <v>1250</v>
      </c>
      <c r="U1512" s="171"/>
    </row>
    <row r="1513" customFormat="false" ht="10.5" hidden="false" customHeight="false" outlineLevel="0" collapsed="false">
      <c r="A1513" s="172" t="n">
        <v>1251</v>
      </c>
      <c r="B1513" s="173" t="n">
        <v>1603</v>
      </c>
      <c r="C1513" s="174" t="n">
        <f aca="false">ROUND($P$1*A1513,2)</f>
        <v>73900.82</v>
      </c>
      <c r="D1513" s="175" t="n">
        <f aca="false">TRUNC(C1513/12,2)</f>
        <v>6158.4</v>
      </c>
      <c r="E1513" s="176" t="n">
        <f aca="false">TRUNC(D1513*$P$3,2)</f>
        <v>683.58</v>
      </c>
      <c r="F1513" s="177" t="n">
        <f aca="false">TRUNC(IF(A1513&lt;=$A$270,$D$270*$P$5,D1513*$P$5),2)</f>
        <v>184.75</v>
      </c>
      <c r="G1513" s="178" t="n">
        <f aca="false">TRUNC(IF(A1513&lt;=$A$270,$D$270*$P$6,D1513*$P$6),2)</f>
        <v>61.58</v>
      </c>
      <c r="H1513" s="177" t="n">
        <f aca="false">TRUNC($P$9,2)</f>
        <v>2.29</v>
      </c>
      <c r="I1513" s="177" t="n">
        <f aca="false">TRUNC(IF(A1513&lt;$A$427,$D$427*$R$10+$P$10,IF(A1513&gt;$A$782,$D$782*$R$10+$P$10,D1513*$R$10+$P$10)),2)</f>
        <v>117.29</v>
      </c>
      <c r="J1513" s="174" t="n">
        <f aca="false">TRUNC(IF(A1513&lt;$A$427,($D$427*$R$11)+$P$11,IF(A1513&gt;$A$782,$D$782*$R$11+$P$11,D1513*$R$11+$P$11)),2)</f>
        <v>299.57</v>
      </c>
      <c r="K1513" s="176" t="n">
        <f aca="false">TRUNC(IF(A1513&lt;$A$427,$D$427*$R$12+$P$12,IF(A1513&gt;$A$782,$D$782*$R$12+$P$12,D1513*$R$12+$P$12)),2)</f>
        <v>217.82</v>
      </c>
      <c r="L1513" s="179" t="n">
        <v>1603</v>
      </c>
      <c r="M1513" s="180" t="n">
        <f aca="false">A1513</f>
        <v>1251</v>
      </c>
      <c r="N1513" s="181" t="n">
        <v>1603</v>
      </c>
      <c r="O1513" s="182" t="n">
        <f aca="false">A1513</f>
        <v>1251</v>
      </c>
      <c r="U1513" s="171"/>
    </row>
    <row r="1514" customFormat="false" ht="10.5" hidden="false" customHeight="false" outlineLevel="0" collapsed="false">
      <c r="A1514" s="156" t="n">
        <v>1252</v>
      </c>
      <c r="B1514" s="157" t="n">
        <v>1604</v>
      </c>
      <c r="C1514" s="158" t="n">
        <f aca="false">ROUND($P$1*A1514,2)</f>
        <v>73959.9</v>
      </c>
      <c r="D1514" s="159" t="n">
        <f aca="false">TRUNC(C1514/12,2)</f>
        <v>6163.32</v>
      </c>
      <c r="E1514" s="160" t="n">
        <f aca="false">TRUNC(D1514*$P$3,2)</f>
        <v>684.12</v>
      </c>
      <c r="F1514" s="161" t="n">
        <f aca="false">TRUNC(IF(A1514&lt;=$A$270,$D$270*$P$5,D1514*$P$5),2)</f>
        <v>184.89</v>
      </c>
      <c r="G1514" s="162" t="n">
        <f aca="false">TRUNC(IF(A1514&lt;=$A$270,$D$270*$P$6,D1514*$P$6),2)</f>
        <v>61.63</v>
      </c>
      <c r="H1514" s="161" t="n">
        <f aca="false">TRUNC($P$9,2)</f>
        <v>2.29</v>
      </c>
      <c r="I1514" s="161" t="n">
        <f aca="false">TRUNC(IF(A1514&lt;$A$427,$D$427*$R$10+$P$10,IF(A1514&gt;$A$782,$D$782*$R$10+$P$10,D1514*$R$10+$P$10)),2)</f>
        <v>117.29</v>
      </c>
      <c r="J1514" s="158" t="n">
        <f aca="false">TRUNC(IF(A1514&lt;$A$427,($D$427*$R$11)+$P$11,IF(A1514&gt;$A$782,$D$782*$R$11+$P$11,D1514*$R$11+$P$11)),2)</f>
        <v>299.57</v>
      </c>
      <c r="K1514" s="160" t="n">
        <f aca="false">TRUNC(IF(A1514&lt;$A$427,$D$427*$R$12+$P$12,IF(A1514&gt;$A$782,$D$782*$R$12+$P$12,D1514*$R$12+$P$12)),2)</f>
        <v>217.82</v>
      </c>
      <c r="L1514" s="163" t="n">
        <v>1604</v>
      </c>
      <c r="M1514" s="164" t="n">
        <f aca="false">A1514</f>
        <v>1252</v>
      </c>
      <c r="N1514" s="165" t="n">
        <v>1604</v>
      </c>
      <c r="O1514" s="166" t="n">
        <f aca="false">A1514</f>
        <v>1252</v>
      </c>
      <c r="U1514" s="171"/>
    </row>
    <row r="1515" customFormat="false" ht="10.5" hidden="false" customHeight="false" outlineLevel="0" collapsed="false">
      <c r="A1515" s="172" t="n">
        <v>1252</v>
      </c>
      <c r="B1515" s="173" t="n">
        <v>1605</v>
      </c>
      <c r="C1515" s="174" t="n">
        <f aca="false">ROUND($P$1*A1515,2)</f>
        <v>73959.9</v>
      </c>
      <c r="D1515" s="175" t="n">
        <f aca="false">TRUNC(C1515/12,2)</f>
        <v>6163.32</v>
      </c>
      <c r="E1515" s="176" t="n">
        <f aca="false">TRUNC(D1515*$P$3,2)</f>
        <v>684.12</v>
      </c>
      <c r="F1515" s="177" t="n">
        <f aca="false">TRUNC(IF(A1515&lt;=$A$270,$D$270*$P$5,D1515*$P$5),2)</f>
        <v>184.89</v>
      </c>
      <c r="G1515" s="178" t="n">
        <f aca="false">TRUNC(IF(A1515&lt;=$A$270,$D$270*$P$6,D1515*$P$6),2)</f>
        <v>61.63</v>
      </c>
      <c r="H1515" s="177" t="n">
        <f aca="false">TRUNC($P$9,2)</f>
        <v>2.29</v>
      </c>
      <c r="I1515" s="177" t="n">
        <f aca="false">TRUNC(IF(A1515&lt;$A$427,$D$427*$R$10+$P$10,IF(A1515&gt;$A$782,$D$782*$R$10+$P$10,D1515*$R$10+$P$10)),2)</f>
        <v>117.29</v>
      </c>
      <c r="J1515" s="174" t="n">
        <f aca="false">TRUNC(IF(A1515&lt;$A$427,($D$427*$R$11)+$P$11,IF(A1515&gt;$A$782,$D$782*$R$11+$P$11,D1515*$R$11+$P$11)),2)</f>
        <v>299.57</v>
      </c>
      <c r="K1515" s="176" t="n">
        <f aca="false">TRUNC(IF(A1515&lt;$A$427,$D$427*$R$12+$P$12,IF(A1515&gt;$A$782,$D$782*$R$12+$P$12,D1515*$R$12+$P$12)),2)</f>
        <v>217.82</v>
      </c>
      <c r="L1515" s="179" t="n">
        <v>1605</v>
      </c>
      <c r="M1515" s="180" t="n">
        <f aca="false">A1515</f>
        <v>1252</v>
      </c>
      <c r="N1515" s="181" t="n">
        <v>1605</v>
      </c>
      <c r="O1515" s="182" t="n">
        <f aca="false">A1515</f>
        <v>1252</v>
      </c>
      <c r="U1515" s="171"/>
    </row>
    <row r="1516" customFormat="false" ht="10.5" hidden="false" customHeight="false" outlineLevel="0" collapsed="false">
      <c r="A1516" s="156" t="n">
        <v>1253</v>
      </c>
      <c r="B1516" s="157" t="n">
        <v>1606</v>
      </c>
      <c r="C1516" s="158" t="n">
        <f aca="false">ROUND($P$1*A1516,2)</f>
        <v>74018.97</v>
      </c>
      <c r="D1516" s="159" t="n">
        <f aca="false">TRUNC(C1516/12,2)</f>
        <v>6168.24</v>
      </c>
      <c r="E1516" s="160" t="n">
        <f aca="false">TRUNC(D1516*$P$3,2)</f>
        <v>684.67</v>
      </c>
      <c r="F1516" s="161" t="n">
        <f aca="false">TRUNC(IF(A1516&lt;=$A$270,$D$270*$P$5,D1516*$P$5),2)</f>
        <v>185.04</v>
      </c>
      <c r="G1516" s="162" t="n">
        <f aca="false">TRUNC(IF(A1516&lt;=$A$270,$D$270*$P$6,D1516*$P$6),2)</f>
        <v>61.68</v>
      </c>
      <c r="H1516" s="161" t="n">
        <f aca="false">TRUNC($P$9,2)</f>
        <v>2.29</v>
      </c>
      <c r="I1516" s="161" t="n">
        <f aca="false">TRUNC(IF(A1516&lt;$A$427,$D$427*$R$10+$P$10,IF(A1516&gt;$A$782,$D$782*$R$10+$P$10,D1516*$R$10+$P$10)),2)</f>
        <v>117.29</v>
      </c>
      <c r="J1516" s="158" t="n">
        <f aca="false">TRUNC(IF(A1516&lt;$A$427,($D$427*$R$11)+$P$11,IF(A1516&gt;$A$782,$D$782*$R$11+$P$11,D1516*$R$11+$P$11)),2)</f>
        <v>299.57</v>
      </c>
      <c r="K1516" s="160" t="n">
        <f aca="false">TRUNC(IF(A1516&lt;$A$427,$D$427*$R$12+$P$12,IF(A1516&gt;$A$782,$D$782*$R$12+$P$12,D1516*$R$12+$P$12)),2)</f>
        <v>217.82</v>
      </c>
      <c r="L1516" s="163" t="n">
        <v>1606</v>
      </c>
      <c r="M1516" s="164" t="n">
        <f aca="false">A1516</f>
        <v>1253</v>
      </c>
      <c r="N1516" s="165" t="n">
        <v>1606</v>
      </c>
      <c r="O1516" s="166" t="n">
        <f aca="false">A1516</f>
        <v>1253</v>
      </c>
      <c r="U1516" s="171"/>
    </row>
    <row r="1517" customFormat="false" ht="10.5" hidden="false" customHeight="false" outlineLevel="0" collapsed="false">
      <c r="A1517" s="172" t="n">
        <v>1254</v>
      </c>
      <c r="B1517" s="173" t="n">
        <v>1607</v>
      </c>
      <c r="C1517" s="174" t="n">
        <f aca="false">ROUND($P$1*A1517,2)</f>
        <v>74078.04</v>
      </c>
      <c r="D1517" s="175" t="n">
        <f aca="false">TRUNC(C1517/12,2)</f>
        <v>6173.17</v>
      </c>
      <c r="E1517" s="176" t="n">
        <f aca="false">TRUNC(D1517*$P$3,2)</f>
        <v>685.22</v>
      </c>
      <c r="F1517" s="177" t="n">
        <f aca="false">TRUNC(IF(A1517&lt;=$A$270,$D$270*$P$5,D1517*$P$5),2)</f>
        <v>185.19</v>
      </c>
      <c r="G1517" s="178" t="n">
        <f aca="false">TRUNC(IF(A1517&lt;=$A$270,$D$270*$P$6,D1517*$P$6),2)</f>
        <v>61.73</v>
      </c>
      <c r="H1517" s="177" t="n">
        <f aca="false">TRUNC($P$9,2)</f>
        <v>2.29</v>
      </c>
      <c r="I1517" s="177" t="n">
        <f aca="false">TRUNC(IF(A1517&lt;$A$427,$D$427*$R$10+$P$10,IF(A1517&gt;$A$782,$D$782*$R$10+$P$10,D1517*$R$10+$P$10)),2)</f>
        <v>117.29</v>
      </c>
      <c r="J1517" s="174" t="n">
        <f aca="false">TRUNC(IF(A1517&lt;$A$427,($D$427*$R$11)+$P$11,IF(A1517&gt;$A$782,$D$782*$R$11+$P$11,D1517*$R$11+$P$11)),2)</f>
        <v>299.57</v>
      </c>
      <c r="K1517" s="176" t="n">
        <f aca="false">TRUNC(IF(A1517&lt;$A$427,$D$427*$R$12+$P$12,IF(A1517&gt;$A$782,$D$782*$R$12+$P$12,D1517*$R$12+$P$12)),2)</f>
        <v>217.82</v>
      </c>
      <c r="L1517" s="179" t="n">
        <v>1607</v>
      </c>
      <c r="M1517" s="180" t="n">
        <f aca="false">A1517</f>
        <v>1254</v>
      </c>
      <c r="N1517" s="181" t="n">
        <v>1607</v>
      </c>
      <c r="O1517" s="182" t="n">
        <f aca="false">A1517</f>
        <v>1254</v>
      </c>
      <c r="U1517" s="171"/>
    </row>
    <row r="1518" customFormat="false" ht="10.5" hidden="false" customHeight="false" outlineLevel="0" collapsed="false">
      <c r="A1518" s="156" t="n">
        <v>1255</v>
      </c>
      <c r="B1518" s="157" t="n">
        <v>1608</v>
      </c>
      <c r="C1518" s="158" t="n">
        <f aca="false">ROUND($P$1*A1518,2)</f>
        <v>74137.12</v>
      </c>
      <c r="D1518" s="159" t="n">
        <f aca="false">TRUNC(C1518/12,2)</f>
        <v>6178.09</v>
      </c>
      <c r="E1518" s="160" t="n">
        <f aca="false">TRUNC(D1518*$P$3,2)</f>
        <v>685.76</v>
      </c>
      <c r="F1518" s="161" t="n">
        <f aca="false">TRUNC(IF(A1518&lt;=$A$270,$D$270*$P$5,D1518*$P$5),2)</f>
        <v>185.34</v>
      </c>
      <c r="G1518" s="162" t="n">
        <f aca="false">TRUNC(IF(A1518&lt;=$A$270,$D$270*$P$6,D1518*$P$6),2)</f>
        <v>61.78</v>
      </c>
      <c r="H1518" s="161" t="n">
        <f aca="false">TRUNC($P$9,2)</f>
        <v>2.29</v>
      </c>
      <c r="I1518" s="161" t="n">
        <f aca="false">TRUNC(IF(A1518&lt;$A$427,$D$427*$R$10+$P$10,IF(A1518&gt;$A$782,$D$782*$R$10+$P$10,D1518*$R$10+$P$10)),2)</f>
        <v>117.29</v>
      </c>
      <c r="J1518" s="158" t="n">
        <f aca="false">TRUNC(IF(A1518&lt;$A$427,($D$427*$R$11)+$P$11,IF(A1518&gt;$A$782,$D$782*$R$11+$P$11,D1518*$R$11+$P$11)),2)</f>
        <v>299.57</v>
      </c>
      <c r="K1518" s="160" t="n">
        <f aca="false">TRUNC(IF(A1518&lt;$A$427,$D$427*$R$12+$P$12,IF(A1518&gt;$A$782,$D$782*$R$12+$P$12,D1518*$R$12+$P$12)),2)</f>
        <v>217.82</v>
      </c>
      <c r="L1518" s="163" t="n">
        <v>1608</v>
      </c>
      <c r="M1518" s="164" t="n">
        <f aca="false">A1518</f>
        <v>1255</v>
      </c>
      <c r="N1518" s="165" t="n">
        <v>1608</v>
      </c>
      <c r="O1518" s="166" t="n">
        <f aca="false">A1518</f>
        <v>1255</v>
      </c>
      <c r="U1518" s="171"/>
    </row>
    <row r="1519" customFormat="false" ht="10.5" hidden="false" customHeight="false" outlineLevel="0" collapsed="false">
      <c r="A1519" s="172" t="n">
        <v>1255</v>
      </c>
      <c r="B1519" s="173" t="n">
        <v>1609</v>
      </c>
      <c r="C1519" s="174" t="n">
        <f aca="false">ROUND($P$1*A1519,2)</f>
        <v>74137.12</v>
      </c>
      <c r="D1519" s="175" t="n">
        <f aca="false">TRUNC(C1519/12,2)</f>
        <v>6178.09</v>
      </c>
      <c r="E1519" s="176" t="n">
        <f aca="false">TRUNC(D1519*$P$3,2)</f>
        <v>685.76</v>
      </c>
      <c r="F1519" s="177" t="n">
        <f aca="false">TRUNC(IF(A1519&lt;=$A$270,$D$270*$P$5,D1519*$P$5),2)</f>
        <v>185.34</v>
      </c>
      <c r="G1519" s="178" t="n">
        <f aca="false">TRUNC(IF(A1519&lt;=$A$270,$D$270*$P$6,D1519*$P$6),2)</f>
        <v>61.78</v>
      </c>
      <c r="H1519" s="177" t="n">
        <f aca="false">TRUNC($P$9,2)</f>
        <v>2.29</v>
      </c>
      <c r="I1519" s="177" t="n">
        <f aca="false">TRUNC(IF(A1519&lt;$A$427,$D$427*$R$10+$P$10,IF(A1519&gt;$A$782,$D$782*$R$10+$P$10,D1519*$R$10+$P$10)),2)</f>
        <v>117.29</v>
      </c>
      <c r="J1519" s="174" t="n">
        <f aca="false">TRUNC(IF(A1519&lt;$A$427,($D$427*$R$11)+$P$11,IF(A1519&gt;$A$782,$D$782*$R$11+$P$11,D1519*$R$11+$P$11)),2)</f>
        <v>299.57</v>
      </c>
      <c r="K1519" s="176" t="n">
        <f aca="false">TRUNC(IF(A1519&lt;$A$427,$D$427*$R$12+$P$12,IF(A1519&gt;$A$782,$D$782*$R$12+$P$12,D1519*$R$12+$P$12)),2)</f>
        <v>217.82</v>
      </c>
      <c r="L1519" s="179" t="n">
        <v>1609</v>
      </c>
      <c r="M1519" s="180" t="n">
        <f aca="false">A1519</f>
        <v>1255</v>
      </c>
      <c r="N1519" s="181" t="n">
        <v>1609</v>
      </c>
      <c r="O1519" s="182" t="n">
        <f aca="false">A1519</f>
        <v>1255</v>
      </c>
      <c r="U1519" s="171"/>
    </row>
    <row r="1520" customFormat="false" ht="10.5" hidden="false" customHeight="false" outlineLevel="0" collapsed="false">
      <c r="A1520" s="156" t="n">
        <v>1256</v>
      </c>
      <c r="B1520" s="157" t="n">
        <v>1610</v>
      </c>
      <c r="C1520" s="158" t="n">
        <f aca="false">ROUND($P$1*A1520,2)</f>
        <v>74196.19</v>
      </c>
      <c r="D1520" s="159" t="n">
        <f aca="false">TRUNC(C1520/12,2)</f>
        <v>6183.01</v>
      </c>
      <c r="E1520" s="160" t="n">
        <f aca="false">TRUNC(D1520*$P$3,2)</f>
        <v>686.31</v>
      </c>
      <c r="F1520" s="161" t="n">
        <f aca="false">TRUNC(IF(A1520&lt;=$A$270,$D$270*$P$5,D1520*$P$5),2)</f>
        <v>185.49</v>
      </c>
      <c r="G1520" s="162" t="n">
        <f aca="false">TRUNC(IF(A1520&lt;=$A$270,$D$270*$P$6,D1520*$P$6),2)</f>
        <v>61.83</v>
      </c>
      <c r="H1520" s="161" t="n">
        <f aca="false">TRUNC($P$9,2)</f>
        <v>2.29</v>
      </c>
      <c r="I1520" s="161" t="n">
        <f aca="false">TRUNC(IF(A1520&lt;$A$427,$D$427*$R$10+$P$10,IF(A1520&gt;$A$782,$D$782*$R$10+$P$10,D1520*$R$10+$P$10)),2)</f>
        <v>117.29</v>
      </c>
      <c r="J1520" s="158" t="n">
        <f aca="false">TRUNC(IF(A1520&lt;$A$427,($D$427*$R$11)+$P$11,IF(A1520&gt;$A$782,$D$782*$R$11+$P$11,D1520*$R$11+$P$11)),2)</f>
        <v>299.57</v>
      </c>
      <c r="K1520" s="160" t="n">
        <f aca="false">TRUNC(IF(A1520&lt;$A$427,$D$427*$R$12+$P$12,IF(A1520&gt;$A$782,$D$782*$R$12+$P$12,D1520*$R$12+$P$12)),2)</f>
        <v>217.82</v>
      </c>
      <c r="L1520" s="163" t="n">
        <v>1610</v>
      </c>
      <c r="M1520" s="164" t="n">
        <f aca="false">A1520</f>
        <v>1256</v>
      </c>
      <c r="N1520" s="165" t="n">
        <v>1610</v>
      </c>
      <c r="O1520" s="166" t="n">
        <f aca="false">A1520</f>
        <v>1256</v>
      </c>
      <c r="U1520" s="171"/>
    </row>
    <row r="1521" customFormat="false" ht="10.5" hidden="false" customHeight="false" outlineLevel="0" collapsed="false">
      <c r="A1521" s="172" t="n">
        <v>1256</v>
      </c>
      <c r="B1521" s="173" t="n">
        <v>1611</v>
      </c>
      <c r="C1521" s="174" t="n">
        <f aca="false">ROUND($P$1*A1521,2)</f>
        <v>74196.19</v>
      </c>
      <c r="D1521" s="175" t="n">
        <f aca="false">TRUNC(C1521/12,2)</f>
        <v>6183.01</v>
      </c>
      <c r="E1521" s="176" t="n">
        <f aca="false">TRUNC(D1521*$P$3,2)</f>
        <v>686.31</v>
      </c>
      <c r="F1521" s="177" t="n">
        <f aca="false">TRUNC(IF(A1521&lt;=$A$270,$D$270*$P$5,D1521*$P$5),2)</f>
        <v>185.49</v>
      </c>
      <c r="G1521" s="178" t="n">
        <f aca="false">TRUNC(IF(A1521&lt;=$A$270,$D$270*$P$6,D1521*$P$6),2)</f>
        <v>61.83</v>
      </c>
      <c r="H1521" s="177" t="n">
        <f aca="false">TRUNC($P$9,2)</f>
        <v>2.29</v>
      </c>
      <c r="I1521" s="177" t="n">
        <f aca="false">TRUNC(IF(A1521&lt;$A$427,$D$427*$R$10+$P$10,IF(A1521&gt;$A$782,$D$782*$R$10+$P$10,D1521*$R$10+$P$10)),2)</f>
        <v>117.29</v>
      </c>
      <c r="J1521" s="174" t="n">
        <f aca="false">TRUNC(IF(A1521&lt;$A$427,($D$427*$R$11)+$P$11,IF(A1521&gt;$A$782,$D$782*$R$11+$P$11,D1521*$R$11+$P$11)),2)</f>
        <v>299.57</v>
      </c>
      <c r="K1521" s="176" t="n">
        <f aca="false">TRUNC(IF(A1521&lt;$A$427,$D$427*$R$12+$P$12,IF(A1521&gt;$A$782,$D$782*$R$12+$P$12,D1521*$R$12+$P$12)),2)</f>
        <v>217.82</v>
      </c>
      <c r="L1521" s="179" t="n">
        <v>1611</v>
      </c>
      <c r="M1521" s="180" t="n">
        <f aca="false">A1521</f>
        <v>1256</v>
      </c>
      <c r="N1521" s="181" t="n">
        <v>1611</v>
      </c>
      <c r="O1521" s="182" t="n">
        <f aca="false">A1521</f>
        <v>1256</v>
      </c>
      <c r="U1521" s="171"/>
    </row>
    <row r="1522" customFormat="false" ht="10.5" hidden="false" customHeight="false" outlineLevel="0" collapsed="false">
      <c r="A1522" s="156" t="n">
        <v>1257</v>
      </c>
      <c r="B1522" s="157" t="n">
        <v>1612</v>
      </c>
      <c r="C1522" s="158" t="n">
        <f aca="false">ROUND($P$1*A1522,2)</f>
        <v>74255.26</v>
      </c>
      <c r="D1522" s="159" t="n">
        <f aca="false">TRUNC(C1522/12,2)</f>
        <v>6187.93</v>
      </c>
      <c r="E1522" s="160" t="n">
        <f aca="false">TRUNC(D1522*$P$3,2)</f>
        <v>686.86</v>
      </c>
      <c r="F1522" s="161" t="n">
        <f aca="false">TRUNC(IF(A1522&lt;=$A$270,$D$270*$P$5,D1522*$P$5),2)</f>
        <v>185.63</v>
      </c>
      <c r="G1522" s="162" t="n">
        <f aca="false">TRUNC(IF(A1522&lt;=$A$270,$D$270*$P$6,D1522*$P$6),2)</f>
        <v>61.87</v>
      </c>
      <c r="H1522" s="161" t="n">
        <f aca="false">TRUNC($P$9,2)</f>
        <v>2.29</v>
      </c>
      <c r="I1522" s="161" t="n">
        <f aca="false">TRUNC(IF(A1522&lt;$A$427,$D$427*$R$10+$P$10,IF(A1522&gt;$A$782,$D$782*$R$10+$P$10,D1522*$R$10+$P$10)),2)</f>
        <v>117.29</v>
      </c>
      <c r="J1522" s="158" t="n">
        <f aca="false">TRUNC(IF(A1522&lt;$A$427,($D$427*$R$11)+$P$11,IF(A1522&gt;$A$782,$D$782*$R$11+$P$11,D1522*$R$11+$P$11)),2)</f>
        <v>299.57</v>
      </c>
      <c r="K1522" s="160" t="n">
        <f aca="false">TRUNC(IF(A1522&lt;$A$427,$D$427*$R$12+$P$12,IF(A1522&gt;$A$782,$D$782*$R$12+$P$12,D1522*$R$12+$P$12)),2)</f>
        <v>217.82</v>
      </c>
      <c r="L1522" s="163" t="n">
        <v>1612</v>
      </c>
      <c r="M1522" s="164" t="n">
        <f aca="false">A1522</f>
        <v>1257</v>
      </c>
      <c r="N1522" s="165" t="n">
        <v>1612</v>
      </c>
      <c r="O1522" s="166" t="n">
        <f aca="false">A1522</f>
        <v>1257</v>
      </c>
      <c r="U1522" s="171"/>
    </row>
    <row r="1523" customFormat="false" ht="10.5" hidden="false" customHeight="false" outlineLevel="0" collapsed="false">
      <c r="A1523" s="172" t="n">
        <v>1258</v>
      </c>
      <c r="B1523" s="173" t="n">
        <v>1613</v>
      </c>
      <c r="C1523" s="174" t="n">
        <f aca="false">ROUND($P$1*A1523,2)</f>
        <v>74314.34</v>
      </c>
      <c r="D1523" s="175" t="n">
        <f aca="false">TRUNC(C1523/12,2)</f>
        <v>6192.86</v>
      </c>
      <c r="E1523" s="176" t="n">
        <f aca="false">TRUNC(D1523*$P$3,2)</f>
        <v>687.4</v>
      </c>
      <c r="F1523" s="177" t="n">
        <f aca="false">TRUNC(IF(A1523&lt;=$A$270,$D$270*$P$5,D1523*$P$5),2)</f>
        <v>185.78</v>
      </c>
      <c r="G1523" s="178" t="n">
        <f aca="false">TRUNC(IF(A1523&lt;=$A$270,$D$270*$P$6,D1523*$P$6),2)</f>
        <v>61.92</v>
      </c>
      <c r="H1523" s="177" t="n">
        <f aca="false">TRUNC($P$9,2)</f>
        <v>2.29</v>
      </c>
      <c r="I1523" s="177" t="n">
        <f aca="false">TRUNC(IF(A1523&lt;$A$427,$D$427*$R$10+$P$10,IF(A1523&gt;$A$782,$D$782*$R$10+$P$10,D1523*$R$10+$P$10)),2)</f>
        <v>117.29</v>
      </c>
      <c r="J1523" s="174" t="n">
        <f aca="false">TRUNC(IF(A1523&lt;$A$427,($D$427*$R$11)+$P$11,IF(A1523&gt;$A$782,$D$782*$R$11+$P$11,D1523*$R$11+$P$11)),2)</f>
        <v>299.57</v>
      </c>
      <c r="K1523" s="176" t="n">
        <f aca="false">TRUNC(IF(A1523&lt;$A$427,$D$427*$R$12+$P$12,IF(A1523&gt;$A$782,$D$782*$R$12+$P$12,D1523*$R$12+$P$12)),2)</f>
        <v>217.82</v>
      </c>
      <c r="L1523" s="179" t="n">
        <v>1613</v>
      </c>
      <c r="M1523" s="180" t="n">
        <f aca="false">A1523</f>
        <v>1258</v>
      </c>
      <c r="N1523" s="181" t="n">
        <v>1613</v>
      </c>
      <c r="O1523" s="182" t="n">
        <f aca="false">A1523</f>
        <v>1258</v>
      </c>
      <c r="U1523" s="171"/>
    </row>
    <row r="1524" customFormat="false" ht="10.5" hidden="false" customHeight="false" outlineLevel="0" collapsed="false">
      <c r="A1524" s="156" t="n">
        <v>1259</v>
      </c>
      <c r="B1524" s="157" t="n">
        <v>1614</v>
      </c>
      <c r="C1524" s="158" t="n">
        <f aca="false">ROUND($P$1*A1524,2)</f>
        <v>74373.41</v>
      </c>
      <c r="D1524" s="159" t="n">
        <f aca="false">TRUNC(C1524/12,2)</f>
        <v>6197.78</v>
      </c>
      <c r="E1524" s="160" t="n">
        <f aca="false">TRUNC(D1524*$P$3,2)</f>
        <v>687.95</v>
      </c>
      <c r="F1524" s="161" t="n">
        <f aca="false">TRUNC(IF(A1524&lt;=$A$270,$D$270*$P$5,D1524*$P$5),2)</f>
        <v>185.93</v>
      </c>
      <c r="G1524" s="162" t="n">
        <f aca="false">TRUNC(IF(A1524&lt;=$A$270,$D$270*$P$6,D1524*$P$6),2)</f>
        <v>61.97</v>
      </c>
      <c r="H1524" s="161" t="n">
        <f aca="false">TRUNC($P$9,2)</f>
        <v>2.29</v>
      </c>
      <c r="I1524" s="161" t="n">
        <f aca="false">TRUNC(IF(A1524&lt;$A$427,$D$427*$R$10+$P$10,IF(A1524&gt;$A$782,$D$782*$R$10+$P$10,D1524*$R$10+$P$10)),2)</f>
        <v>117.29</v>
      </c>
      <c r="J1524" s="158" t="n">
        <f aca="false">TRUNC(IF(A1524&lt;$A$427,($D$427*$R$11)+$P$11,IF(A1524&gt;$A$782,$D$782*$R$11+$P$11,D1524*$R$11+$P$11)),2)</f>
        <v>299.57</v>
      </c>
      <c r="K1524" s="160" t="n">
        <f aca="false">TRUNC(IF(A1524&lt;$A$427,$D$427*$R$12+$P$12,IF(A1524&gt;$A$782,$D$782*$R$12+$P$12,D1524*$R$12+$P$12)),2)</f>
        <v>217.82</v>
      </c>
      <c r="L1524" s="163" t="n">
        <v>1614</v>
      </c>
      <c r="M1524" s="164" t="n">
        <f aca="false">A1524</f>
        <v>1259</v>
      </c>
      <c r="N1524" s="165" t="n">
        <v>1614</v>
      </c>
      <c r="O1524" s="166" t="n">
        <f aca="false">A1524</f>
        <v>1259</v>
      </c>
      <c r="U1524" s="171"/>
    </row>
    <row r="1525" customFormat="false" ht="10.5" hidden="false" customHeight="false" outlineLevel="0" collapsed="false">
      <c r="A1525" s="172" t="n">
        <v>1260</v>
      </c>
      <c r="B1525" s="173" t="n">
        <v>1615</v>
      </c>
      <c r="C1525" s="174" t="n">
        <f aca="false">ROUND($P$1*A1525,2)</f>
        <v>74432.48</v>
      </c>
      <c r="D1525" s="175" t="n">
        <f aca="false">TRUNC(C1525/12,2)</f>
        <v>6202.7</v>
      </c>
      <c r="E1525" s="176" t="n">
        <f aca="false">TRUNC(D1525*$P$3,2)</f>
        <v>688.49</v>
      </c>
      <c r="F1525" s="177" t="n">
        <f aca="false">TRUNC(IF(A1525&lt;=$A$270,$D$270*$P$5,D1525*$P$5),2)</f>
        <v>186.08</v>
      </c>
      <c r="G1525" s="178" t="n">
        <f aca="false">TRUNC(IF(A1525&lt;=$A$270,$D$270*$P$6,D1525*$P$6),2)</f>
        <v>62.02</v>
      </c>
      <c r="H1525" s="177" t="n">
        <f aca="false">TRUNC($P$9,2)</f>
        <v>2.29</v>
      </c>
      <c r="I1525" s="177" t="n">
        <f aca="false">TRUNC(IF(A1525&lt;$A$427,$D$427*$R$10+$P$10,IF(A1525&gt;$A$782,$D$782*$R$10+$P$10,D1525*$R$10+$P$10)),2)</f>
        <v>117.29</v>
      </c>
      <c r="J1525" s="174" t="n">
        <f aca="false">TRUNC(IF(A1525&lt;$A$427,($D$427*$R$11)+$P$11,IF(A1525&gt;$A$782,$D$782*$R$11+$P$11,D1525*$R$11+$P$11)),2)</f>
        <v>299.57</v>
      </c>
      <c r="K1525" s="176" t="n">
        <f aca="false">TRUNC(IF(A1525&lt;$A$427,$D$427*$R$12+$P$12,IF(A1525&gt;$A$782,$D$782*$R$12+$P$12,D1525*$R$12+$P$12)),2)</f>
        <v>217.82</v>
      </c>
      <c r="L1525" s="179" t="n">
        <v>1615</v>
      </c>
      <c r="M1525" s="180" t="n">
        <f aca="false">A1525</f>
        <v>1260</v>
      </c>
      <c r="N1525" s="181" t="n">
        <v>1615</v>
      </c>
      <c r="O1525" s="182" t="n">
        <f aca="false">A1525</f>
        <v>1260</v>
      </c>
      <c r="U1525" s="171"/>
    </row>
    <row r="1526" customFormat="false" ht="10.5" hidden="false" customHeight="false" outlineLevel="0" collapsed="false">
      <c r="A1526" s="156" t="n">
        <v>1260</v>
      </c>
      <c r="B1526" s="157" t="n">
        <v>1616</v>
      </c>
      <c r="C1526" s="158" t="n">
        <f aca="false">ROUND($P$1*A1526,2)</f>
        <v>74432.48</v>
      </c>
      <c r="D1526" s="159" t="n">
        <f aca="false">TRUNC(C1526/12,2)</f>
        <v>6202.7</v>
      </c>
      <c r="E1526" s="160" t="n">
        <f aca="false">TRUNC(D1526*$P$3,2)</f>
        <v>688.49</v>
      </c>
      <c r="F1526" s="161" t="n">
        <f aca="false">TRUNC(IF(A1526&lt;=$A$270,$D$270*$P$5,D1526*$P$5),2)</f>
        <v>186.08</v>
      </c>
      <c r="G1526" s="162" t="n">
        <f aca="false">TRUNC(IF(A1526&lt;=$A$270,$D$270*$P$6,D1526*$P$6),2)</f>
        <v>62.02</v>
      </c>
      <c r="H1526" s="161" t="n">
        <f aca="false">TRUNC($P$9,2)</f>
        <v>2.29</v>
      </c>
      <c r="I1526" s="161" t="n">
        <f aca="false">TRUNC(IF(A1526&lt;$A$427,$D$427*$R$10+$P$10,IF(A1526&gt;$A$782,$D$782*$R$10+$P$10,D1526*$R$10+$P$10)),2)</f>
        <v>117.29</v>
      </c>
      <c r="J1526" s="158" t="n">
        <f aca="false">TRUNC(IF(A1526&lt;$A$427,($D$427*$R$11)+$P$11,IF(A1526&gt;$A$782,$D$782*$R$11+$P$11,D1526*$R$11+$P$11)),2)</f>
        <v>299.57</v>
      </c>
      <c r="K1526" s="160" t="n">
        <f aca="false">TRUNC(IF(A1526&lt;$A$427,$D$427*$R$12+$P$12,IF(A1526&gt;$A$782,$D$782*$R$12+$P$12,D1526*$R$12+$P$12)),2)</f>
        <v>217.82</v>
      </c>
      <c r="L1526" s="163" t="n">
        <v>1616</v>
      </c>
      <c r="M1526" s="164" t="n">
        <f aca="false">A1526</f>
        <v>1260</v>
      </c>
      <c r="N1526" s="165" t="n">
        <v>1616</v>
      </c>
      <c r="O1526" s="166" t="n">
        <f aca="false">A1526</f>
        <v>1260</v>
      </c>
      <c r="U1526" s="171"/>
    </row>
    <row r="1527" customFormat="false" ht="10.5" hidden="false" customHeight="false" outlineLevel="0" collapsed="false">
      <c r="A1527" s="172" t="n">
        <v>1261</v>
      </c>
      <c r="B1527" s="173" t="n">
        <v>1617</v>
      </c>
      <c r="C1527" s="174" t="n">
        <f aca="false">ROUND($P$1*A1527,2)</f>
        <v>74491.56</v>
      </c>
      <c r="D1527" s="175" t="n">
        <f aca="false">TRUNC(C1527/12,2)</f>
        <v>6207.63</v>
      </c>
      <c r="E1527" s="176" t="n">
        <f aca="false">TRUNC(D1527*$P$3,2)</f>
        <v>689.04</v>
      </c>
      <c r="F1527" s="177" t="n">
        <f aca="false">TRUNC(IF(A1527&lt;=$A$270,$D$270*$P$5,D1527*$P$5),2)</f>
        <v>186.22</v>
      </c>
      <c r="G1527" s="178" t="n">
        <f aca="false">TRUNC(IF(A1527&lt;=$A$270,$D$270*$P$6,D1527*$P$6),2)</f>
        <v>62.07</v>
      </c>
      <c r="H1527" s="177" t="n">
        <f aca="false">TRUNC($P$9,2)</f>
        <v>2.29</v>
      </c>
      <c r="I1527" s="177" t="n">
        <f aca="false">TRUNC(IF(A1527&lt;$A$427,$D$427*$R$10+$P$10,IF(A1527&gt;$A$782,$D$782*$R$10+$P$10,D1527*$R$10+$P$10)),2)</f>
        <v>117.29</v>
      </c>
      <c r="J1527" s="174" t="n">
        <f aca="false">TRUNC(IF(A1527&lt;$A$427,($D$427*$R$11)+$P$11,IF(A1527&gt;$A$782,$D$782*$R$11+$P$11,D1527*$R$11+$P$11)),2)</f>
        <v>299.57</v>
      </c>
      <c r="K1527" s="176" t="n">
        <f aca="false">TRUNC(IF(A1527&lt;$A$427,$D$427*$R$12+$P$12,IF(A1527&gt;$A$782,$D$782*$R$12+$P$12,D1527*$R$12+$P$12)),2)</f>
        <v>217.82</v>
      </c>
      <c r="L1527" s="179" t="n">
        <v>1617</v>
      </c>
      <c r="M1527" s="164" t="n">
        <f aca="false">A1527</f>
        <v>1261</v>
      </c>
      <c r="N1527" s="181" t="n">
        <v>1617</v>
      </c>
      <c r="O1527" s="182" t="n">
        <f aca="false">A1527</f>
        <v>1261</v>
      </c>
      <c r="U1527" s="171"/>
    </row>
    <row r="1528" customFormat="false" ht="10.5" hidden="false" customHeight="false" outlineLevel="0" collapsed="false">
      <c r="A1528" s="156" t="n">
        <v>1261</v>
      </c>
      <c r="B1528" s="157" t="n">
        <v>1618</v>
      </c>
      <c r="C1528" s="158" t="n">
        <f aca="false">ROUND($P$1*A1528,2)</f>
        <v>74491.56</v>
      </c>
      <c r="D1528" s="159" t="n">
        <f aca="false">TRUNC(C1528/12,2)</f>
        <v>6207.63</v>
      </c>
      <c r="E1528" s="160" t="n">
        <f aca="false">TRUNC(D1528*$P$3,2)</f>
        <v>689.04</v>
      </c>
      <c r="F1528" s="161" t="n">
        <f aca="false">TRUNC(IF(A1528&lt;=$A$270,$D$270*$P$5,D1528*$P$5),2)</f>
        <v>186.22</v>
      </c>
      <c r="G1528" s="162" t="n">
        <f aca="false">TRUNC(IF(A1528&lt;=$A$270,$D$270*$P$6,D1528*$P$6),2)</f>
        <v>62.07</v>
      </c>
      <c r="H1528" s="161" t="n">
        <f aca="false">TRUNC($P$9,2)</f>
        <v>2.29</v>
      </c>
      <c r="I1528" s="161" t="n">
        <f aca="false">TRUNC(IF(A1528&lt;$A$427,$D$427*$R$10+$P$10,IF(A1528&gt;$A$782,$D$782*$R$10+$P$10,D1528*$R$10+$P$10)),2)</f>
        <v>117.29</v>
      </c>
      <c r="J1528" s="158" t="n">
        <f aca="false">TRUNC(IF(A1528&lt;$A$427,($D$427*$R$11)+$P$11,IF(A1528&gt;$A$782,$D$782*$R$11+$P$11,D1528*$R$11+$P$11)),2)</f>
        <v>299.57</v>
      </c>
      <c r="K1528" s="160" t="n">
        <f aca="false">TRUNC(IF(A1528&lt;$A$427,$D$427*$R$12+$P$12,IF(A1528&gt;$A$782,$D$782*$R$12+$P$12,D1528*$R$12+$P$12)),2)</f>
        <v>217.82</v>
      </c>
      <c r="L1528" s="163" t="n">
        <v>1618</v>
      </c>
      <c r="M1528" s="180" t="n">
        <f aca="false">A1528</f>
        <v>1261</v>
      </c>
      <c r="N1528" s="165" t="n">
        <v>1618</v>
      </c>
      <c r="O1528" s="166" t="n">
        <f aca="false">A1528</f>
        <v>1261</v>
      </c>
      <c r="U1528" s="171"/>
    </row>
    <row r="1529" customFormat="false" ht="10.5" hidden="false" customHeight="false" outlineLevel="0" collapsed="false">
      <c r="A1529" s="172" t="n">
        <v>1262</v>
      </c>
      <c r="B1529" s="173" t="n">
        <v>1619</v>
      </c>
      <c r="C1529" s="174" t="n">
        <f aca="false">ROUND($P$1*A1529,2)</f>
        <v>74550.63</v>
      </c>
      <c r="D1529" s="175" t="n">
        <f aca="false">TRUNC(C1529/12,2)</f>
        <v>6212.55</v>
      </c>
      <c r="E1529" s="176" t="n">
        <f aca="false">TRUNC(D1529*$P$3,2)</f>
        <v>689.59</v>
      </c>
      <c r="F1529" s="177" t="n">
        <f aca="false">TRUNC(IF(A1529&lt;=$A$270,$D$270*$P$5,D1529*$P$5),2)</f>
        <v>186.37</v>
      </c>
      <c r="G1529" s="178" t="n">
        <f aca="false">TRUNC(IF(A1529&lt;=$A$270,$D$270*$P$6,D1529*$P$6),2)</f>
        <v>62.12</v>
      </c>
      <c r="H1529" s="177" t="n">
        <f aca="false">TRUNC($P$9,2)</f>
        <v>2.29</v>
      </c>
      <c r="I1529" s="177" t="n">
        <f aca="false">TRUNC(IF(A1529&lt;$A$427,$D$427*$R$10+$P$10,IF(A1529&gt;$A$782,$D$782*$R$10+$P$10,D1529*$R$10+$P$10)),2)</f>
        <v>117.29</v>
      </c>
      <c r="J1529" s="174" t="n">
        <f aca="false">TRUNC(IF(A1529&lt;$A$427,($D$427*$R$11)+$P$11,IF(A1529&gt;$A$782,$D$782*$R$11+$P$11,D1529*$R$11+$P$11)),2)</f>
        <v>299.57</v>
      </c>
      <c r="K1529" s="176" t="n">
        <f aca="false">TRUNC(IF(A1529&lt;$A$427,$D$427*$R$12+$P$12,IF(A1529&gt;$A$782,$D$782*$R$12+$P$12,D1529*$R$12+$P$12)),2)</f>
        <v>217.82</v>
      </c>
      <c r="L1529" s="179" t="n">
        <v>1619</v>
      </c>
      <c r="M1529" s="164" t="n">
        <f aca="false">A1529</f>
        <v>1262</v>
      </c>
      <c r="N1529" s="181" t="n">
        <v>1619</v>
      </c>
      <c r="O1529" s="182" t="n">
        <f aca="false">A1529</f>
        <v>1262</v>
      </c>
      <c r="U1529" s="171"/>
    </row>
    <row r="1530" customFormat="false" ht="10.5" hidden="false" customHeight="false" outlineLevel="0" collapsed="false">
      <c r="A1530" s="156" t="n">
        <v>1263</v>
      </c>
      <c r="B1530" s="157" t="n">
        <v>1620</v>
      </c>
      <c r="C1530" s="158" t="n">
        <f aca="false">ROUND($P$1*A1530,2)</f>
        <v>74609.7</v>
      </c>
      <c r="D1530" s="159" t="n">
        <f aca="false">TRUNC(C1530/12,2)</f>
        <v>6217.47</v>
      </c>
      <c r="E1530" s="160" t="n">
        <f aca="false">TRUNC(D1530*$P$3,2)</f>
        <v>690.13</v>
      </c>
      <c r="F1530" s="161" t="n">
        <f aca="false">TRUNC(IF(A1530&lt;=$A$270,$D$270*$P$5,D1530*$P$5),2)</f>
        <v>186.52</v>
      </c>
      <c r="G1530" s="162" t="n">
        <f aca="false">TRUNC(IF(A1530&lt;=$A$270,$D$270*$P$6,D1530*$P$6),2)</f>
        <v>62.17</v>
      </c>
      <c r="H1530" s="161" t="n">
        <f aca="false">TRUNC($P$9,2)</f>
        <v>2.29</v>
      </c>
      <c r="I1530" s="161" t="n">
        <f aca="false">TRUNC(IF(A1530&lt;$A$427,$D$427*$R$10+$P$10,IF(A1530&gt;$A$782,$D$782*$R$10+$P$10,D1530*$R$10+$P$10)),2)</f>
        <v>117.29</v>
      </c>
      <c r="J1530" s="158" t="n">
        <f aca="false">TRUNC(IF(A1530&lt;$A$427,($D$427*$R$11)+$P$11,IF(A1530&gt;$A$782,$D$782*$R$11+$P$11,D1530*$R$11+$P$11)),2)</f>
        <v>299.57</v>
      </c>
      <c r="K1530" s="160" t="n">
        <f aca="false">TRUNC(IF(A1530&lt;$A$427,$D$427*$R$12+$P$12,IF(A1530&gt;$A$782,$D$782*$R$12+$P$12,D1530*$R$12+$P$12)),2)</f>
        <v>217.82</v>
      </c>
      <c r="L1530" s="163" t="n">
        <v>1620</v>
      </c>
      <c r="M1530" s="180" t="n">
        <f aca="false">A1530</f>
        <v>1263</v>
      </c>
      <c r="N1530" s="165" t="n">
        <v>1620</v>
      </c>
      <c r="O1530" s="166" t="n">
        <f aca="false">A1530</f>
        <v>1263</v>
      </c>
      <c r="U1530" s="171"/>
    </row>
    <row r="1531" customFormat="false" ht="10.5" hidden="false" customHeight="false" outlineLevel="0" collapsed="false">
      <c r="A1531" s="172" t="n">
        <v>1263</v>
      </c>
      <c r="B1531" s="173" t="n">
        <v>1621</v>
      </c>
      <c r="C1531" s="174" t="n">
        <f aca="false">ROUND($P$1*A1531,2)</f>
        <v>74609.7</v>
      </c>
      <c r="D1531" s="175" t="n">
        <f aca="false">TRUNC(C1531/12,2)</f>
        <v>6217.47</v>
      </c>
      <c r="E1531" s="176" t="n">
        <f aca="false">TRUNC(D1531*$P$3,2)</f>
        <v>690.13</v>
      </c>
      <c r="F1531" s="177" t="n">
        <f aca="false">TRUNC(IF(A1531&lt;=$A$270,$D$270*$P$5,D1531*$P$5),2)</f>
        <v>186.52</v>
      </c>
      <c r="G1531" s="178" t="n">
        <f aca="false">TRUNC(IF(A1531&lt;=$A$270,$D$270*$P$6,D1531*$P$6),2)</f>
        <v>62.17</v>
      </c>
      <c r="H1531" s="177" t="n">
        <f aca="false">TRUNC($P$9,2)</f>
        <v>2.29</v>
      </c>
      <c r="I1531" s="177" t="n">
        <f aca="false">TRUNC(IF(A1531&lt;$A$427,$D$427*$R$10+$P$10,IF(A1531&gt;$A$782,$D$782*$R$10+$P$10,D1531*$R$10+$P$10)),2)</f>
        <v>117.29</v>
      </c>
      <c r="J1531" s="174" t="n">
        <f aca="false">TRUNC(IF(A1531&lt;$A$427,($D$427*$R$11)+$P$11,IF(A1531&gt;$A$782,$D$782*$R$11+$P$11,D1531*$R$11+$P$11)),2)</f>
        <v>299.57</v>
      </c>
      <c r="K1531" s="176" t="n">
        <f aca="false">TRUNC(IF(A1531&lt;$A$427,$D$427*$R$12+$P$12,IF(A1531&gt;$A$782,$D$782*$R$12+$P$12,D1531*$R$12+$P$12)),2)</f>
        <v>217.82</v>
      </c>
      <c r="L1531" s="179" t="n">
        <v>1621</v>
      </c>
      <c r="M1531" s="164" t="n">
        <f aca="false">A1531</f>
        <v>1263</v>
      </c>
      <c r="N1531" s="181" t="n">
        <v>1621</v>
      </c>
      <c r="O1531" s="182" t="n">
        <f aca="false">A1531</f>
        <v>1263</v>
      </c>
      <c r="U1531" s="171"/>
    </row>
    <row r="1532" customFormat="false" ht="10.5" hidden="false" customHeight="false" outlineLevel="0" collapsed="false">
      <c r="A1532" s="156" t="n">
        <v>1264</v>
      </c>
      <c r="B1532" s="157" t="n">
        <v>1622</v>
      </c>
      <c r="C1532" s="158" t="n">
        <f aca="false">ROUND($P$1*A1532,2)</f>
        <v>74668.78</v>
      </c>
      <c r="D1532" s="159" t="n">
        <f aca="false">TRUNC(C1532/12,2)</f>
        <v>6222.39</v>
      </c>
      <c r="E1532" s="160" t="n">
        <f aca="false">TRUNC(D1532*$P$3,2)</f>
        <v>690.68</v>
      </c>
      <c r="F1532" s="161" t="n">
        <f aca="false">TRUNC(IF(A1532&lt;=$A$270,$D$270*$P$5,D1532*$P$5),2)</f>
        <v>186.67</v>
      </c>
      <c r="G1532" s="162" t="n">
        <f aca="false">TRUNC(IF(A1532&lt;=$A$270,$D$270*$P$6,D1532*$P$6),2)</f>
        <v>62.22</v>
      </c>
      <c r="H1532" s="161" t="n">
        <f aca="false">TRUNC($P$9,2)</f>
        <v>2.29</v>
      </c>
      <c r="I1532" s="161" t="n">
        <f aca="false">TRUNC(IF(A1532&lt;$A$427,$D$427*$R$10+$P$10,IF(A1532&gt;$A$782,$D$782*$R$10+$P$10,D1532*$R$10+$P$10)),2)</f>
        <v>117.29</v>
      </c>
      <c r="J1532" s="158" t="n">
        <f aca="false">TRUNC(IF(A1532&lt;$A$427,($D$427*$R$11)+$P$11,IF(A1532&gt;$A$782,$D$782*$R$11+$P$11,D1532*$R$11+$P$11)),2)</f>
        <v>299.57</v>
      </c>
      <c r="K1532" s="160" t="n">
        <f aca="false">TRUNC(IF(A1532&lt;$A$427,$D$427*$R$12+$P$12,IF(A1532&gt;$A$782,$D$782*$R$12+$P$12,D1532*$R$12+$P$12)),2)</f>
        <v>217.82</v>
      </c>
      <c r="L1532" s="163" t="n">
        <v>1622</v>
      </c>
      <c r="M1532" s="180" t="n">
        <f aca="false">A1532</f>
        <v>1264</v>
      </c>
      <c r="N1532" s="165" t="n">
        <v>1622</v>
      </c>
      <c r="O1532" s="166" t="n">
        <f aca="false">A1532</f>
        <v>1264</v>
      </c>
      <c r="U1532" s="171"/>
    </row>
    <row r="1533" customFormat="false" ht="10.5" hidden="false" customHeight="false" outlineLevel="0" collapsed="false">
      <c r="A1533" s="172" t="n">
        <v>1265</v>
      </c>
      <c r="B1533" s="173" t="n">
        <v>1623</v>
      </c>
      <c r="C1533" s="174" t="n">
        <f aca="false">ROUND($P$1*A1533,2)</f>
        <v>74727.85</v>
      </c>
      <c r="D1533" s="175" t="n">
        <f aca="false">TRUNC(C1533/12,2)</f>
        <v>6227.32</v>
      </c>
      <c r="E1533" s="176" t="n">
        <f aca="false">TRUNC(D1533*$P$3,2)</f>
        <v>691.23</v>
      </c>
      <c r="F1533" s="177" t="n">
        <f aca="false">TRUNC(IF(A1533&lt;=$A$270,$D$270*$P$5,D1533*$P$5),2)</f>
        <v>186.81</v>
      </c>
      <c r="G1533" s="178" t="n">
        <f aca="false">TRUNC(IF(A1533&lt;=$A$270,$D$270*$P$6,D1533*$P$6),2)</f>
        <v>62.27</v>
      </c>
      <c r="H1533" s="177" t="n">
        <f aca="false">TRUNC($P$9,2)</f>
        <v>2.29</v>
      </c>
      <c r="I1533" s="177" t="n">
        <f aca="false">TRUNC(IF(A1533&lt;$A$427,$D$427*$R$10+$P$10,IF(A1533&gt;$A$782,$D$782*$R$10+$P$10,D1533*$R$10+$P$10)),2)</f>
        <v>117.29</v>
      </c>
      <c r="J1533" s="174" t="n">
        <f aca="false">TRUNC(IF(A1533&lt;$A$427,($D$427*$R$11)+$P$11,IF(A1533&gt;$A$782,$D$782*$R$11+$P$11,D1533*$R$11+$P$11)),2)</f>
        <v>299.57</v>
      </c>
      <c r="K1533" s="176" t="n">
        <f aca="false">TRUNC(IF(A1533&lt;$A$427,$D$427*$R$12+$P$12,IF(A1533&gt;$A$782,$D$782*$R$12+$P$12,D1533*$R$12+$P$12)),2)</f>
        <v>217.82</v>
      </c>
      <c r="L1533" s="179" t="n">
        <v>1623</v>
      </c>
      <c r="M1533" s="164" t="n">
        <f aca="false">A1533</f>
        <v>1265</v>
      </c>
      <c r="N1533" s="181" t="n">
        <v>1623</v>
      </c>
      <c r="O1533" s="182" t="n">
        <f aca="false">A1533</f>
        <v>1265</v>
      </c>
      <c r="U1533" s="171"/>
    </row>
    <row r="1534" customFormat="false" ht="10.5" hidden="false" customHeight="false" outlineLevel="0" collapsed="false">
      <c r="A1534" s="156" t="n">
        <v>1265</v>
      </c>
      <c r="B1534" s="157" t="n">
        <v>1624</v>
      </c>
      <c r="C1534" s="158" t="n">
        <f aca="false">ROUND($P$1*A1534,2)</f>
        <v>74727.85</v>
      </c>
      <c r="D1534" s="159" t="n">
        <f aca="false">TRUNC(C1534/12,2)</f>
        <v>6227.32</v>
      </c>
      <c r="E1534" s="160" t="n">
        <f aca="false">TRUNC(D1534*$P$3,2)</f>
        <v>691.23</v>
      </c>
      <c r="F1534" s="161" t="n">
        <f aca="false">TRUNC(IF(A1534&lt;=$A$270,$D$270*$P$5,D1534*$P$5),2)</f>
        <v>186.81</v>
      </c>
      <c r="G1534" s="162" t="n">
        <f aca="false">TRUNC(IF(A1534&lt;=$A$270,$D$270*$P$6,D1534*$P$6),2)</f>
        <v>62.27</v>
      </c>
      <c r="H1534" s="161" t="n">
        <f aca="false">TRUNC($P$9,2)</f>
        <v>2.29</v>
      </c>
      <c r="I1534" s="161" t="n">
        <f aca="false">TRUNC(IF(A1534&lt;$A$427,$D$427*$R$10+$P$10,IF(A1534&gt;$A$782,$D$782*$R$10+$P$10,D1534*$R$10+$P$10)),2)</f>
        <v>117.29</v>
      </c>
      <c r="J1534" s="158" t="n">
        <f aca="false">TRUNC(IF(A1534&lt;$A$427,($D$427*$R$11)+$P$11,IF(A1534&gt;$A$782,$D$782*$R$11+$P$11,D1534*$R$11+$P$11)),2)</f>
        <v>299.57</v>
      </c>
      <c r="K1534" s="160" t="n">
        <f aca="false">TRUNC(IF(A1534&lt;$A$427,$D$427*$R$12+$P$12,IF(A1534&gt;$A$782,$D$782*$R$12+$P$12,D1534*$R$12+$P$12)),2)</f>
        <v>217.82</v>
      </c>
      <c r="L1534" s="163" t="n">
        <v>1624</v>
      </c>
      <c r="M1534" s="180" t="n">
        <f aca="false">A1534</f>
        <v>1265</v>
      </c>
      <c r="N1534" s="165" t="n">
        <v>1624</v>
      </c>
      <c r="O1534" s="166" t="n">
        <f aca="false">A1534</f>
        <v>1265</v>
      </c>
      <c r="U1534" s="171"/>
    </row>
    <row r="1535" customFormat="false" ht="10.5" hidden="false" customHeight="false" outlineLevel="0" collapsed="false">
      <c r="A1535" s="172" t="n">
        <v>1266</v>
      </c>
      <c r="B1535" s="173" t="n">
        <v>1625</v>
      </c>
      <c r="C1535" s="174" t="n">
        <f aca="false">ROUND($P$1*A1535,2)</f>
        <v>74786.92</v>
      </c>
      <c r="D1535" s="175" t="n">
        <f aca="false">TRUNC(C1535/12,2)</f>
        <v>6232.24</v>
      </c>
      <c r="E1535" s="176" t="n">
        <f aca="false">TRUNC(D1535*$P$3,2)</f>
        <v>691.77</v>
      </c>
      <c r="F1535" s="177" t="n">
        <f aca="false">TRUNC(IF(A1535&lt;=$A$270,$D$270*$P$5,D1535*$P$5),2)</f>
        <v>186.96</v>
      </c>
      <c r="G1535" s="178" t="n">
        <f aca="false">TRUNC(IF(A1535&lt;=$A$270,$D$270*$P$6,D1535*$P$6),2)</f>
        <v>62.32</v>
      </c>
      <c r="H1535" s="177" t="n">
        <f aca="false">TRUNC($P$9,2)</f>
        <v>2.29</v>
      </c>
      <c r="I1535" s="177" t="n">
        <f aca="false">TRUNC(IF(A1535&lt;$A$427,$D$427*$R$10+$P$10,IF(A1535&gt;$A$782,$D$782*$R$10+$P$10,D1535*$R$10+$P$10)),2)</f>
        <v>117.29</v>
      </c>
      <c r="J1535" s="174" t="n">
        <f aca="false">TRUNC(IF(A1535&lt;$A$427,($D$427*$R$11)+$P$11,IF(A1535&gt;$A$782,$D$782*$R$11+$P$11,D1535*$R$11+$P$11)),2)</f>
        <v>299.57</v>
      </c>
      <c r="K1535" s="176" t="n">
        <f aca="false">TRUNC(IF(A1535&lt;$A$427,$D$427*$R$12+$P$12,IF(A1535&gt;$A$782,$D$782*$R$12+$P$12,D1535*$R$12+$P$12)),2)</f>
        <v>217.82</v>
      </c>
      <c r="L1535" s="179" t="n">
        <v>1625</v>
      </c>
      <c r="M1535" s="164" t="n">
        <f aca="false">A1535</f>
        <v>1266</v>
      </c>
      <c r="N1535" s="181" t="n">
        <v>1625</v>
      </c>
      <c r="O1535" s="182" t="n">
        <f aca="false">A1535</f>
        <v>1266</v>
      </c>
      <c r="U1535" s="171"/>
    </row>
    <row r="1536" customFormat="false" ht="10.5" hidden="false" customHeight="false" outlineLevel="0" collapsed="false">
      <c r="A1536" s="156" t="n">
        <v>1267</v>
      </c>
      <c r="B1536" s="157" t="n">
        <v>1626</v>
      </c>
      <c r="C1536" s="158" t="n">
        <f aca="false">ROUND($P$1*A1536,2)</f>
        <v>74846</v>
      </c>
      <c r="D1536" s="159" t="n">
        <f aca="false">TRUNC(C1536/12,2)</f>
        <v>6237.16</v>
      </c>
      <c r="E1536" s="160" t="n">
        <f aca="false">TRUNC(D1536*$P$3,2)</f>
        <v>692.32</v>
      </c>
      <c r="F1536" s="161" t="n">
        <f aca="false">TRUNC(IF(A1536&lt;=$A$270,$D$270*$P$5,D1536*$P$5),2)</f>
        <v>187.11</v>
      </c>
      <c r="G1536" s="162" t="n">
        <f aca="false">TRUNC(IF(A1536&lt;=$A$270,$D$270*$P$6,D1536*$P$6),2)</f>
        <v>62.37</v>
      </c>
      <c r="H1536" s="161" t="n">
        <f aca="false">TRUNC($P$9,2)</f>
        <v>2.29</v>
      </c>
      <c r="I1536" s="161" t="n">
        <f aca="false">TRUNC(IF(A1536&lt;$A$427,$D$427*$R$10+$P$10,IF(A1536&gt;$A$782,$D$782*$R$10+$P$10,D1536*$R$10+$P$10)),2)</f>
        <v>117.29</v>
      </c>
      <c r="J1536" s="158" t="n">
        <f aca="false">TRUNC(IF(A1536&lt;$A$427,($D$427*$R$11)+$P$11,IF(A1536&gt;$A$782,$D$782*$R$11+$P$11,D1536*$R$11+$P$11)),2)</f>
        <v>299.57</v>
      </c>
      <c r="K1536" s="160" t="n">
        <f aca="false">TRUNC(IF(A1536&lt;$A$427,$D$427*$R$12+$P$12,IF(A1536&gt;$A$782,$D$782*$R$12+$P$12,D1536*$R$12+$P$12)),2)</f>
        <v>217.82</v>
      </c>
      <c r="L1536" s="163" t="n">
        <v>1626</v>
      </c>
      <c r="M1536" s="180" t="n">
        <f aca="false">A1536</f>
        <v>1267</v>
      </c>
      <c r="N1536" s="165" t="n">
        <v>1626</v>
      </c>
      <c r="O1536" s="166" t="n">
        <f aca="false">A1536</f>
        <v>1267</v>
      </c>
      <c r="U1536" s="171"/>
    </row>
    <row r="1537" customFormat="false" ht="10.5" hidden="false" customHeight="false" outlineLevel="0" collapsed="false">
      <c r="A1537" s="172" t="n">
        <v>1267</v>
      </c>
      <c r="B1537" s="173" t="n">
        <v>1627</v>
      </c>
      <c r="C1537" s="174" t="n">
        <f aca="false">ROUND($P$1*A1537,2)</f>
        <v>74846</v>
      </c>
      <c r="D1537" s="175" t="n">
        <f aca="false">TRUNC(C1537/12,2)</f>
        <v>6237.16</v>
      </c>
      <c r="E1537" s="176" t="n">
        <f aca="false">TRUNC(D1537*$P$3,2)</f>
        <v>692.32</v>
      </c>
      <c r="F1537" s="177" t="n">
        <f aca="false">TRUNC(IF(A1537&lt;=$A$270,$D$270*$P$5,D1537*$P$5),2)</f>
        <v>187.11</v>
      </c>
      <c r="G1537" s="178" t="n">
        <f aca="false">TRUNC(IF(A1537&lt;=$A$270,$D$270*$P$6,D1537*$P$6),2)</f>
        <v>62.37</v>
      </c>
      <c r="H1537" s="177" t="n">
        <f aca="false">TRUNC($P$9,2)</f>
        <v>2.29</v>
      </c>
      <c r="I1537" s="177" t="n">
        <f aca="false">TRUNC(IF(A1537&lt;$A$427,$D$427*$R$10+$P$10,IF(A1537&gt;$A$782,$D$782*$R$10+$P$10,D1537*$R$10+$P$10)),2)</f>
        <v>117.29</v>
      </c>
      <c r="J1537" s="174" t="n">
        <f aca="false">TRUNC(IF(A1537&lt;$A$427,($D$427*$R$11)+$P$11,IF(A1537&gt;$A$782,$D$782*$R$11+$P$11,D1537*$R$11+$P$11)),2)</f>
        <v>299.57</v>
      </c>
      <c r="K1537" s="176" t="n">
        <f aca="false">TRUNC(IF(A1537&lt;$A$427,$D$427*$R$12+$P$12,IF(A1537&gt;$A$782,$D$782*$R$12+$P$12,D1537*$R$12+$P$12)),2)</f>
        <v>217.82</v>
      </c>
      <c r="L1537" s="179" t="n">
        <v>1627</v>
      </c>
      <c r="M1537" s="164" t="n">
        <f aca="false">A1537</f>
        <v>1267</v>
      </c>
      <c r="N1537" s="181" t="n">
        <v>1627</v>
      </c>
      <c r="O1537" s="182" t="n">
        <f aca="false">A1537</f>
        <v>1267</v>
      </c>
      <c r="U1537" s="171"/>
    </row>
    <row r="1538" customFormat="false" ht="10.5" hidden="false" customHeight="false" outlineLevel="0" collapsed="false">
      <c r="A1538" s="156" t="n">
        <v>1268</v>
      </c>
      <c r="B1538" s="157" t="n">
        <v>1628</v>
      </c>
      <c r="C1538" s="158" t="n">
        <f aca="false">ROUND($P$1*A1538,2)</f>
        <v>74905.07</v>
      </c>
      <c r="D1538" s="159" t="n">
        <f aca="false">TRUNC(C1538/12,2)</f>
        <v>6242.08</v>
      </c>
      <c r="E1538" s="160" t="n">
        <f aca="false">TRUNC(D1538*$P$3,2)</f>
        <v>692.87</v>
      </c>
      <c r="F1538" s="161" t="n">
        <f aca="false">TRUNC(IF(A1538&lt;=$A$270,$D$270*$P$5,D1538*$P$5),2)</f>
        <v>187.26</v>
      </c>
      <c r="G1538" s="162" t="n">
        <f aca="false">TRUNC(IF(A1538&lt;=$A$270,$D$270*$P$6,D1538*$P$6),2)</f>
        <v>62.42</v>
      </c>
      <c r="H1538" s="161" t="n">
        <f aca="false">TRUNC($P$9,2)</f>
        <v>2.29</v>
      </c>
      <c r="I1538" s="161" t="n">
        <f aca="false">TRUNC(IF(A1538&lt;$A$427,$D$427*$R$10+$P$10,IF(A1538&gt;$A$782,$D$782*$R$10+$P$10,D1538*$R$10+$P$10)),2)</f>
        <v>117.29</v>
      </c>
      <c r="J1538" s="158" t="n">
        <f aca="false">TRUNC(IF(A1538&lt;$A$427,($D$427*$R$11)+$P$11,IF(A1538&gt;$A$782,$D$782*$R$11+$P$11,D1538*$R$11+$P$11)),2)</f>
        <v>299.57</v>
      </c>
      <c r="K1538" s="160" t="n">
        <f aca="false">TRUNC(IF(A1538&lt;$A$427,$D$427*$R$12+$P$12,IF(A1538&gt;$A$782,$D$782*$R$12+$P$12,D1538*$R$12+$P$12)),2)</f>
        <v>217.82</v>
      </c>
      <c r="L1538" s="163" t="n">
        <v>1628</v>
      </c>
      <c r="M1538" s="180" t="n">
        <f aca="false">A1538</f>
        <v>1268</v>
      </c>
      <c r="N1538" s="165" t="n">
        <v>1628</v>
      </c>
      <c r="O1538" s="166" t="n">
        <f aca="false">A1538</f>
        <v>1268</v>
      </c>
      <c r="U1538" s="171"/>
    </row>
    <row r="1539" customFormat="false" ht="10.5" hidden="false" customHeight="false" outlineLevel="0" collapsed="false">
      <c r="A1539" s="172" t="n">
        <v>1269</v>
      </c>
      <c r="B1539" s="173" t="n">
        <v>1629</v>
      </c>
      <c r="C1539" s="174" t="n">
        <f aca="false">ROUND($P$1*A1539,2)</f>
        <v>74964.14</v>
      </c>
      <c r="D1539" s="175" t="n">
        <f aca="false">TRUNC(C1539/12,2)</f>
        <v>6247.01</v>
      </c>
      <c r="E1539" s="176" t="n">
        <f aca="false">TRUNC(D1539*$P$3,2)</f>
        <v>693.41</v>
      </c>
      <c r="F1539" s="177" t="n">
        <f aca="false">TRUNC(IF(A1539&lt;=$A$270,$D$270*$P$5,D1539*$P$5),2)</f>
        <v>187.41</v>
      </c>
      <c r="G1539" s="178" t="n">
        <f aca="false">TRUNC(IF(A1539&lt;=$A$270,$D$270*$P$6,D1539*$P$6),2)</f>
        <v>62.47</v>
      </c>
      <c r="H1539" s="177" t="n">
        <f aca="false">TRUNC($P$9,2)</f>
        <v>2.29</v>
      </c>
      <c r="I1539" s="177" t="n">
        <f aca="false">TRUNC(IF(A1539&lt;$A$427,$D$427*$R$10+$P$10,IF(A1539&gt;$A$782,$D$782*$R$10+$P$10,D1539*$R$10+$P$10)),2)</f>
        <v>117.29</v>
      </c>
      <c r="J1539" s="174" t="n">
        <f aca="false">TRUNC(IF(A1539&lt;$A$427,($D$427*$R$11)+$P$11,IF(A1539&gt;$A$782,$D$782*$R$11+$P$11,D1539*$R$11+$P$11)),2)</f>
        <v>299.57</v>
      </c>
      <c r="K1539" s="176" t="n">
        <f aca="false">TRUNC(IF(A1539&lt;$A$427,$D$427*$R$12+$P$12,IF(A1539&gt;$A$782,$D$782*$R$12+$P$12,D1539*$R$12+$P$12)),2)</f>
        <v>217.82</v>
      </c>
      <c r="L1539" s="179" t="n">
        <v>1629</v>
      </c>
      <c r="M1539" s="164" t="n">
        <f aca="false">A1539</f>
        <v>1269</v>
      </c>
      <c r="N1539" s="181" t="n">
        <v>1629</v>
      </c>
      <c r="O1539" s="182" t="n">
        <f aca="false">A1539</f>
        <v>1269</v>
      </c>
      <c r="U1539" s="171"/>
    </row>
    <row r="1540" customFormat="false" ht="10.5" hidden="false" customHeight="false" outlineLevel="0" collapsed="false">
      <c r="A1540" s="156" t="n">
        <v>1269</v>
      </c>
      <c r="B1540" s="157" t="n">
        <v>1630</v>
      </c>
      <c r="C1540" s="158" t="n">
        <f aca="false">ROUND($P$1*A1540,2)</f>
        <v>74964.14</v>
      </c>
      <c r="D1540" s="159" t="n">
        <f aca="false">TRUNC(C1540/12,2)</f>
        <v>6247.01</v>
      </c>
      <c r="E1540" s="160" t="n">
        <f aca="false">TRUNC(D1540*$P$3,2)</f>
        <v>693.41</v>
      </c>
      <c r="F1540" s="161" t="n">
        <f aca="false">TRUNC(IF(A1540&lt;=$A$270,$D$270*$P$5,D1540*$P$5),2)</f>
        <v>187.41</v>
      </c>
      <c r="G1540" s="162" t="n">
        <f aca="false">TRUNC(IF(A1540&lt;=$A$270,$D$270*$P$6,D1540*$P$6),2)</f>
        <v>62.47</v>
      </c>
      <c r="H1540" s="161" t="n">
        <f aca="false">TRUNC($P$9,2)</f>
        <v>2.29</v>
      </c>
      <c r="I1540" s="161" t="n">
        <f aca="false">TRUNC(IF(A1540&lt;$A$427,$D$427*$R$10+$P$10,IF(A1540&gt;$A$782,$D$782*$R$10+$P$10,D1540*$R$10+$P$10)),2)</f>
        <v>117.29</v>
      </c>
      <c r="J1540" s="158" t="n">
        <f aca="false">TRUNC(IF(A1540&lt;$A$427,($D$427*$R$11)+$P$11,IF(A1540&gt;$A$782,$D$782*$R$11+$P$11,D1540*$R$11+$P$11)),2)</f>
        <v>299.57</v>
      </c>
      <c r="K1540" s="160" t="n">
        <f aca="false">TRUNC(IF(A1540&lt;$A$427,$D$427*$R$12+$P$12,IF(A1540&gt;$A$782,$D$782*$R$12+$P$12,D1540*$R$12+$P$12)),2)</f>
        <v>217.82</v>
      </c>
      <c r="L1540" s="163" t="n">
        <v>1630</v>
      </c>
      <c r="M1540" s="180" t="n">
        <f aca="false">A1540</f>
        <v>1269</v>
      </c>
      <c r="N1540" s="165" t="n">
        <v>1630</v>
      </c>
      <c r="O1540" s="166" t="n">
        <f aca="false">A1540</f>
        <v>1269</v>
      </c>
      <c r="U1540" s="171"/>
    </row>
    <row r="1541" customFormat="false" ht="10.5" hidden="false" customHeight="false" outlineLevel="0" collapsed="false">
      <c r="A1541" s="172" t="n">
        <v>1270</v>
      </c>
      <c r="B1541" s="173" t="n">
        <v>1631</v>
      </c>
      <c r="C1541" s="174" t="n">
        <f aca="false">ROUND($P$1*A1541,2)</f>
        <v>75023.22</v>
      </c>
      <c r="D1541" s="175" t="n">
        <f aca="false">TRUNC(C1541/12,2)</f>
        <v>6251.93</v>
      </c>
      <c r="E1541" s="176" t="n">
        <f aca="false">TRUNC(D1541*$P$3,2)</f>
        <v>693.96</v>
      </c>
      <c r="F1541" s="177" t="n">
        <f aca="false">TRUNC(IF(A1541&lt;=$A$270,$D$270*$P$5,D1541*$P$5),2)</f>
        <v>187.55</v>
      </c>
      <c r="G1541" s="178" t="n">
        <f aca="false">TRUNC(IF(A1541&lt;=$A$270,$D$270*$P$6,D1541*$P$6),2)</f>
        <v>62.51</v>
      </c>
      <c r="H1541" s="177" t="n">
        <f aca="false">TRUNC($P$9,2)</f>
        <v>2.29</v>
      </c>
      <c r="I1541" s="177" t="n">
        <f aca="false">TRUNC(IF(A1541&lt;$A$427,$D$427*$R$10+$P$10,IF(A1541&gt;$A$782,$D$782*$R$10+$P$10,D1541*$R$10+$P$10)),2)</f>
        <v>117.29</v>
      </c>
      <c r="J1541" s="174" t="n">
        <f aca="false">TRUNC(IF(A1541&lt;$A$427,($D$427*$R$11)+$P$11,IF(A1541&gt;$A$782,$D$782*$R$11+$P$11,D1541*$R$11+$P$11)),2)</f>
        <v>299.57</v>
      </c>
      <c r="K1541" s="176" t="n">
        <f aca="false">TRUNC(IF(A1541&lt;$A$427,$D$427*$R$12+$P$12,IF(A1541&gt;$A$782,$D$782*$R$12+$P$12,D1541*$R$12+$P$12)),2)</f>
        <v>217.82</v>
      </c>
      <c r="L1541" s="179" t="n">
        <v>1631</v>
      </c>
      <c r="M1541" s="164" t="n">
        <f aca="false">A1541</f>
        <v>1270</v>
      </c>
      <c r="N1541" s="181" t="n">
        <v>1631</v>
      </c>
      <c r="O1541" s="182" t="n">
        <f aca="false">A1541</f>
        <v>1270</v>
      </c>
      <c r="U1541" s="171"/>
    </row>
    <row r="1542" customFormat="false" ht="10.5" hidden="false" customHeight="false" outlineLevel="0" collapsed="false">
      <c r="A1542" s="156" t="n">
        <v>1271</v>
      </c>
      <c r="B1542" s="157" t="n">
        <v>1632</v>
      </c>
      <c r="C1542" s="158" t="n">
        <f aca="false">ROUND($P$1*A1542,2)</f>
        <v>75082.29</v>
      </c>
      <c r="D1542" s="159" t="n">
        <f aca="false">TRUNC(C1542/12,2)</f>
        <v>6256.85</v>
      </c>
      <c r="E1542" s="160" t="n">
        <f aca="false">TRUNC(D1542*$P$3,2)</f>
        <v>694.51</v>
      </c>
      <c r="F1542" s="161" t="n">
        <f aca="false">TRUNC(IF(A1542&lt;=$A$270,$D$270*$P$5,D1542*$P$5),2)</f>
        <v>187.7</v>
      </c>
      <c r="G1542" s="162" t="n">
        <f aca="false">TRUNC(IF(A1542&lt;=$A$270,$D$270*$P$6,D1542*$P$6),2)</f>
        <v>62.56</v>
      </c>
      <c r="H1542" s="161" t="n">
        <f aca="false">TRUNC($P$9,2)</f>
        <v>2.29</v>
      </c>
      <c r="I1542" s="161" t="n">
        <f aca="false">TRUNC(IF(A1542&lt;$A$427,$D$427*$R$10+$P$10,IF(A1542&gt;$A$782,$D$782*$R$10+$P$10,D1542*$R$10+$P$10)),2)</f>
        <v>117.29</v>
      </c>
      <c r="J1542" s="158" t="n">
        <f aca="false">TRUNC(IF(A1542&lt;$A$427,($D$427*$R$11)+$P$11,IF(A1542&gt;$A$782,$D$782*$R$11+$P$11,D1542*$R$11+$P$11)),2)</f>
        <v>299.57</v>
      </c>
      <c r="K1542" s="160" t="n">
        <f aca="false">TRUNC(IF(A1542&lt;$A$427,$D$427*$R$12+$P$12,IF(A1542&gt;$A$782,$D$782*$R$12+$P$12,D1542*$R$12+$P$12)),2)</f>
        <v>217.82</v>
      </c>
      <c r="L1542" s="163" t="n">
        <v>1632</v>
      </c>
      <c r="M1542" s="180" t="n">
        <f aca="false">A1542</f>
        <v>1271</v>
      </c>
      <c r="N1542" s="165" t="n">
        <v>1632</v>
      </c>
      <c r="O1542" s="166" t="n">
        <f aca="false">A1542</f>
        <v>1271</v>
      </c>
      <c r="U1542" s="171"/>
    </row>
    <row r="1543" customFormat="false" ht="10.5" hidden="false" customHeight="false" outlineLevel="0" collapsed="false">
      <c r="A1543" s="172" t="n">
        <v>1271</v>
      </c>
      <c r="B1543" s="173" t="n">
        <v>1633</v>
      </c>
      <c r="C1543" s="174" t="n">
        <f aca="false">ROUND($P$1*A1543,2)</f>
        <v>75082.29</v>
      </c>
      <c r="D1543" s="175" t="n">
        <f aca="false">TRUNC(C1543/12,2)</f>
        <v>6256.85</v>
      </c>
      <c r="E1543" s="176" t="n">
        <f aca="false">TRUNC(D1543*$P$3,2)</f>
        <v>694.51</v>
      </c>
      <c r="F1543" s="177" t="n">
        <f aca="false">TRUNC(IF(A1543&lt;=$A$270,$D$270*$P$5,D1543*$P$5),2)</f>
        <v>187.7</v>
      </c>
      <c r="G1543" s="178" t="n">
        <f aca="false">TRUNC(IF(A1543&lt;=$A$270,$D$270*$P$6,D1543*$P$6),2)</f>
        <v>62.56</v>
      </c>
      <c r="H1543" s="177" t="n">
        <f aca="false">TRUNC($P$9,2)</f>
        <v>2.29</v>
      </c>
      <c r="I1543" s="177" t="n">
        <f aca="false">TRUNC(IF(A1543&lt;$A$427,$D$427*$R$10+$P$10,IF(A1543&gt;$A$782,$D$782*$R$10+$P$10,D1543*$R$10+$P$10)),2)</f>
        <v>117.29</v>
      </c>
      <c r="J1543" s="174" t="n">
        <f aca="false">TRUNC(IF(A1543&lt;$A$427,($D$427*$R$11)+$P$11,IF(A1543&gt;$A$782,$D$782*$R$11+$P$11,D1543*$R$11+$P$11)),2)</f>
        <v>299.57</v>
      </c>
      <c r="K1543" s="176" t="n">
        <f aca="false">TRUNC(IF(A1543&lt;$A$427,$D$427*$R$12+$P$12,IF(A1543&gt;$A$782,$D$782*$R$12+$P$12,D1543*$R$12+$P$12)),2)</f>
        <v>217.82</v>
      </c>
      <c r="L1543" s="179" t="n">
        <v>1633</v>
      </c>
      <c r="M1543" s="164" t="n">
        <f aca="false">A1543</f>
        <v>1271</v>
      </c>
      <c r="N1543" s="181" t="n">
        <v>1633</v>
      </c>
      <c r="O1543" s="182" t="n">
        <f aca="false">A1543</f>
        <v>1271</v>
      </c>
      <c r="U1543" s="171"/>
    </row>
    <row r="1544" customFormat="false" ht="10.5" hidden="false" customHeight="false" outlineLevel="0" collapsed="false">
      <c r="A1544" s="156" t="n">
        <v>1272</v>
      </c>
      <c r="B1544" s="157" t="n">
        <v>1634</v>
      </c>
      <c r="C1544" s="158" t="n">
        <f aca="false">ROUND($P$1*A1544,2)</f>
        <v>75141.36</v>
      </c>
      <c r="D1544" s="159" t="n">
        <f aca="false">TRUNC(C1544/12,2)</f>
        <v>6261.78</v>
      </c>
      <c r="E1544" s="160" t="n">
        <f aca="false">TRUNC(D1544*$P$3,2)</f>
        <v>695.05</v>
      </c>
      <c r="F1544" s="161" t="n">
        <f aca="false">TRUNC(IF(A1544&lt;=$A$270,$D$270*$P$5,D1544*$P$5),2)</f>
        <v>187.85</v>
      </c>
      <c r="G1544" s="162" t="n">
        <f aca="false">TRUNC(IF(A1544&lt;=$A$270,$D$270*$P$6,D1544*$P$6),2)</f>
        <v>62.61</v>
      </c>
      <c r="H1544" s="161" t="n">
        <f aca="false">TRUNC($P$9,2)</f>
        <v>2.29</v>
      </c>
      <c r="I1544" s="161" t="n">
        <f aca="false">TRUNC(IF(A1544&lt;$A$427,$D$427*$R$10+$P$10,IF(A1544&gt;$A$782,$D$782*$R$10+$P$10,D1544*$R$10+$P$10)),2)</f>
        <v>117.29</v>
      </c>
      <c r="J1544" s="158" t="n">
        <f aca="false">TRUNC(IF(A1544&lt;$A$427,($D$427*$R$11)+$P$11,IF(A1544&gt;$A$782,$D$782*$R$11+$P$11,D1544*$R$11+$P$11)),2)</f>
        <v>299.57</v>
      </c>
      <c r="K1544" s="160" t="n">
        <f aca="false">TRUNC(IF(A1544&lt;$A$427,$D$427*$R$12+$P$12,IF(A1544&gt;$A$782,$D$782*$R$12+$P$12,D1544*$R$12+$P$12)),2)</f>
        <v>217.82</v>
      </c>
      <c r="L1544" s="163" t="n">
        <v>1634</v>
      </c>
      <c r="M1544" s="180" t="n">
        <f aca="false">A1544</f>
        <v>1272</v>
      </c>
      <c r="N1544" s="165" t="n">
        <v>1634</v>
      </c>
      <c r="O1544" s="166" t="n">
        <f aca="false">A1544</f>
        <v>1272</v>
      </c>
      <c r="U1544" s="171"/>
    </row>
    <row r="1545" customFormat="false" ht="10.5" hidden="false" customHeight="false" outlineLevel="0" collapsed="false">
      <c r="A1545" s="172" t="n">
        <v>1273</v>
      </c>
      <c r="B1545" s="173" t="n">
        <v>1635</v>
      </c>
      <c r="C1545" s="174" t="n">
        <f aca="false">ROUND($P$1*A1545,2)</f>
        <v>75200.44</v>
      </c>
      <c r="D1545" s="175" t="n">
        <f aca="false">TRUNC(C1545/12,2)</f>
        <v>6266.7</v>
      </c>
      <c r="E1545" s="176" t="n">
        <f aca="false">TRUNC(D1545*$P$3,2)</f>
        <v>695.6</v>
      </c>
      <c r="F1545" s="177" t="n">
        <f aca="false">TRUNC(IF(A1545&lt;=$A$270,$D$270*$P$5,D1545*$P$5),2)</f>
        <v>188</v>
      </c>
      <c r="G1545" s="178" t="n">
        <f aca="false">TRUNC(IF(A1545&lt;=$A$270,$D$270*$P$6,D1545*$P$6),2)</f>
        <v>62.66</v>
      </c>
      <c r="H1545" s="177" t="n">
        <f aca="false">TRUNC($P$9,2)</f>
        <v>2.29</v>
      </c>
      <c r="I1545" s="177" t="n">
        <f aca="false">TRUNC(IF(A1545&lt;$A$427,$D$427*$R$10+$P$10,IF(A1545&gt;$A$782,$D$782*$R$10+$P$10,D1545*$R$10+$P$10)),2)</f>
        <v>117.29</v>
      </c>
      <c r="J1545" s="174" t="n">
        <f aca="false">TRUNC(IF(A1545&lt;$A$427,($D$427*$R$11)+$P$11,IF(A1545&gt;$A$782,$D$782*$R$11+$P$11,D1545*$R$11+$P$11)),2)</f>
        <v>299.57</v>
      </c>
      <c r="K1545" s="176" t="n">
        <f aca="false">TRUNC(IF(A1545&lt;$A$427,$D$427*$R$12+$P$12,IF(A1545&gt;$A$782,$D$782*$R$12+$P$12,D1545*$R$12+$P$12)),2)</f>
        <v>217.82</v>
      </c>
      <c r="L1545" s="179" t="n">
        <v>1635</v>
      </c>
      <c r="M1545" s="164" t="n">
        <f aca="false">A1545</f>
        <v>1273</v>
      </c>
      <c r="N1545" s="181" t="n">
        <v>1635</v>
      </c>
      <c r="O1545" s="182" t="n">
        <f aca="false">A1545</f>
        <v>1273</v>
      </c>
      <c r="U1545" s="171"/>
    </row>
    <row r="1546" customFormat="false" ht="10.5" hidden="false" customHeight="false" outlineLevel="0" collapsed="false">
      <c r="A1546" s="156" t="n">
        <v>1273</v>
      </c>
      <c r="B1546" s="157" t="n">
        <v>1636</v>
      </c>
      <c r="C1546" s="158" t="n">
        <f aca="false">ROUND($P$1*A1546,2)</f>
        <v>75200.44</v>
      </c>
      <c r="D1546" s="159" t="n">
        <f aca="false">TRUNC(C1546/12,2)</f>
        <v>6266.7</v>
      </c>
      <c r="E1546" s="160" t="n">
        <f aca="false">TRUNC(D1546*$P$3,2)</f>
        <v>695.6</v>
      </c>
      <c r="F1546" s="161" t="n">
        <f aca="false">TRUNC(IF(A1546&lt;=$A$270,$D$270*$P$5,D1546*$P$5),2)</f>
        <v>188</v>
      </c>
      <c r="G1546" s="162" t="n">
        <f aca="false">TRUNC(IF(A1546&lt;=$A$270,$D$270*$P$6,D1546*$P$6),2)</f>
        <v>62.66</v>
      </c>
      <c r="H1546" s="161" t="n">
        <f aca="false">TRUNC($P$9,2)</f>
        <v>2.29</v>
      </c>
      <c r="I1546" s="161" t="n">
        <f aca="false">TRUNC(IF(A1546&lt;$A$427,$D$427*$R$10+$P$10,IF(A1546&gt;$A$782,$D$782*$R$10+$P$10,D1546*$R$10+$P$10)),2)</f>
        <v>117.29</v>
      </c>
      <c r="J1546" s="158" t="n">
        <f aca="false">TRUNC(IF(A1546&lt;$A$427,($D$427*$R$11)+$P$11,IF(A1546&gt;$A$782,$D$782*$R$11+$P$11,D1546*$R$11+$P$11)),2)</f>
        <v>299.57</v>
      </c>
      <c r="K1546" s="160" t="n">
        <f aca="false">TRUNC(IF(A1546&lt;$A$427,$D$427*$R$12+$P$12,IF(A1546&gt;$A$782,$D$782*$R$12+$P$12,D1546*$R$12+$P$12)),2)</f>
        <v>217.82</v>
      </c>
      <c r="L1546" s="163" t="n">
        <v>1636</v>
      </c>
      <c r="M1546" s="164" t="n">
        <f aca="false">A1546</f>
        <v>1273</v>
      </c>
      <c r="N1546" s="165" t="n">
        <v>1636</v>
      </c>
      <c r="O1546" s="166" t="n">
        <f aca="false">A1546</f>
        <v>1273</v>
      </c>
      <c r="U1546" s="171"/>
    </row>
    <row r="1547" customFormat="false" ht="10.5" hidden="false" customHeight="false" outlineLevel="0" collapsed="false">
      <c r="A1547" s="172" t="n">
        <v>1274</v>
      </c>
      <c r="B1547" s="173" t="n">
        <v>1637</v>
      </c>
      <c r="C1547" s="174" t="n">
        <f aca="false">ROUND($P$1*A1547,2)</f>
        <v>75259.51</v>
      </c>
      <c r="D1547" s="175" t="n">
        <f aca="false">TRUNC(C1547/12,2)</f>
        <v>6271.62</v>
      </c>
      <c r="E1547" s="176" t="n">
        <f aca="false">TRUNC(D1547*$P$3,2)</f>
        <v>696.14</v>
      </c>
      <c r="F1547" s="177" t="n">
        <f aca="false">TRUNC(IF(A1547&lt;=$A$270,$D$270*$P$5,D1547*$P$5),2)</f>
        <v>188.14</v>
      </c>
      <c r="G1547" s="178" t="n">
        <f aca="false">TRUNC(IF(A1547&lt;=$A$270,$D$270*$P$6,D1547*$P$6),2)</f>
        <v>62.71</v>
      </c>
      <c r="H1547" s="177" t="n">
        <f aca="false">TRUNC($P$9,2)</f>
        <v>2.29</v>
      </c>
      <c r="I1547" s="177" t="n">
        <f aca="false">TRUNC(IF(A1547&lt;$A$427,$D$427*$R$10+$P$10,IF(A1547&gt;$A$782,$D$782*$R$10+$P$10,D1547*$R$10+$P$10)),2)</f>
        <v>117.29</v>
      </c>
      <c r="J1547" s="174" t="n">
        <f aca="false">TRUNC(IF(A1547&lt;$A$427,($D$427*$R$11)+$P$11,IF(A1547&gt;$A$782,$D$782*$R$11+$P$11,D1547*$R$11+$P$11)),2)</f>
        <v>299.57</v>
      </c>
      <c r="K1547" s="176" t="n">
        <f aca="false">TRUNC(IF(A1547&lt;$A$427,$D$427*$R$12+$P$12,IF(A1547&gt;$A$782,$D$782*$R$12+$P$12,D1547*$R$12+$P$12)),2)</f>
        <v>217.82</v>
      </c>
      <c r="L1547" s="179" t="n">
        <v>1637</v>
      </c>
      <c r="M1547" s="180" t="n">
        <f aca="false">A1547</f>
        <v>1274</v>
      </c>
      <c r="N1547" s="181" t="n">
        <v>1637</v>
      </c>
      <c r="O1547" s="182" t="n">
        <f aca="false">A1547</f>
        <v>1274</v>
      </c>
      <c r="U1547" s="171"/>
    </row>
    <row r="1548" customFormat="false" ht="10.5" hidden="false" customHeight="false" outlineLevel="0" collapsed="false">
      <c r="A1548" s="156" t="n">
        <v>1275</v>
      </c>
      <c r="B1548" s="157" t="n">
        <v>1638</v>
      </c>
      <c r="C1548" s="158" t="n">
        <f aca="false">ROUND($P$1*A1548,2)</f>
        <v>75318.59</v>
      </c>
      <c r="D1548" s="159" t="n">
        <f aca="false">TRUNC(C1548/12,2)</f>
        <v>6276.54</v>
      </c>
      <c r="E1548" s="160" t="n">
        <f aca="false">TRUNC(D1548*$P$3,2)</f>
        <v>696.69</v>
      </c>
      <c r="F1548" s="161" t="n">
        <f aca="false">TRUNC(IF(A1548&lt;=$A$270,$D$270*$P$5,D1548*$P$5),2)</f>
        <v>188.29</v>
      </c>
      <c r="G1548" s="162" t="n">
        <f aca="false">TRUNC(IF(A1548&lt;=$A$270,$D$270*$P$6,D1548*$P$6),2)</f>
        <v>62.76</v>
      </c>
      <c r="H1548" s="161" t="n">
        <f aca="false">TRUNC($P$9,2)</f>
        <v>2.29</v>
      </c>
      <c r="I1548" s="161" t="n">
        <f aca="false">TRUNC(IF(A1548&lt;$A$427,$D$427*$R$10+$P$10,IF(A1548&gt;$A$782,$D$782*$R$10+$P$10,D1548*$R$10+$P$10)),2)</f>
        <v>117.29</v>
      </c>
      <c r="J1548" s="158" t="n">
        <f aca="false">TRUNC(IF(A1548&lt;$A$427,($D$427*$R$11)+$P$11,IF(A1548&gt;$A$782,$D$782*$R$11+$P$11,D1548*$R$11+$P$11)),2)</f>
        <v>299.57</v>
      </c>
      <c r="K1548" s="160" t="n">
        <f aca="false">TRUNC(IF(A1548&lt;$A$427,$D$427*$R$12+$P$12,IF(A1548&gt;$A$782,$D$782*$R$12+$P$12,D1548*$R$12+$P$12)),2)</f>
        <v>217.82</v>
      </c>
      <c r="L1548" s="163" t="n">
        <v>1638</v>
      </c>
      <c r="M1548" s="164" t="n">
        <f aca="false">A1548</f>
        <v>1275</v>
      </c>
      <c r="N1548" s="165" t="n">
        <v>1638</v>
      </c>
      <c r="O1548" s="166" t="n">
        <f aca="false">A1548</f>
        <v>1275</v>
      </c>
      <c r="U1548" s="171"/>
    </row>
    <row r="1549" customFormat="false" ht="10.5" hidden="false" customHeight="false" outlineLevel="0" collapsed="false">
      <c r="A1549" s="172" t="n">
        <v>1276</v>
      </c>
      <c r="B1549" s="173" t="n">
        <v>1639</v>
      </c>
      <c r="C1549" s="174" t="n">
        <f aca="false">ROUND($P$1*A1549,2)</f>
        <v>75377.66</v>
      </c>
      <c r="D1549" s="175" t="n">
        <f aca="false">TRUNC(C1549/12,2)</f>
        <v>6281.47</v>
      </c>
      <c r="E1549" s="176" t="n">
        <f aca="false">TRUNC(D1549*$P$3,2)</f>
        <v>697.24</v>
      </c>
      <c r="F1549" s="177" t="n">
        <f aca="false">TRUNC(IF(A1549&lt;=$A$270,$D$270*$P$5,D1549*$P$5),2)</f>
        <v>188.44</v>
      </c>
      <c r="G1549" s="178" t="n">
        <f aca="false">TRUNC(IF(A1549&lt;=$A$270,$D$270*$P$6,D1549*$P$6),2)</f>
        <v>62.81</v>
      </c>
      <c r="H1549" s="177" t="n">
        <f aca="false">TRUNC($P$9,2)</f>
        <v>2.29</v>
      </c>
      <c r="I1549" s="177" t="n">
        <f aca="false">TRUNC(IF(A1549&lt;$A$427,$D$427*$R$10+$P$10,IF(A1549&gt;$A$782,$D$782*$R$10+$P$10,D1549*$R$10+$P$10)),2)</f>
        <v>117.29</v>
      </c>
      <c r="J1549" s="174" t="n">
        <f aca="false">TRUNC(IF(A1549&lt;$A$427,($D$427*$R$11)+$P$11,IF(A1549&gt;$A$782,$D$782*$R$11+$P$11,D1549*$R$11+$P$11)),2)</f>
        <v>299.57</v>
      </c>
      <c r="K1549" s="176" t="n">
        <f aca="false">TRUNC(IF(A1549&lt;$A$427,$D$427*$R$12+$P$12,IF(A1549&gt;$A$782,$D$782*$R$12+$P$12,D1549*$R$12+$P$12)),2)</f>
        <v>217.82</v>
      </c>
      <c r="L1549" s="179" t="n">
        <v>1639</v>
      </c>
      <c r="M1549" s="180" t="n">
        <f aca="false">A1549</f>
        <v>1276</v>
      </c>
      <c r="N1549" s="181" t="n">
        <v>1639</v>
      </c>
      <c r="O1549" s="182" t="n">
        <f aca="false">A1549</f>
        <v>1276</v>
      </c>
      <c r="U1549" s="171"/>
    </row>
    <row r="1550" customFormat="false" ht="10.5" hidden="false" customHeight="false" outlineLevel="0" collapsed="false">
      <c r="A1550" s="156" t="n">
        <v>1276</v>
      </c>
      <c r="B1550" s="157" t="n">
        <v>1640</v>
      </c>
      <c r="C1550" s="158" t="n">
        <f aca="false">ROUND($P$1*A1550,2)</f>
        <v>75377.66</v>
      </c>
      <c r="D1550" s="159" t="n">
        <f aca="false">TRUNC(C1550/12,2)</f>
        <v>6281.47</v>
      </c>
      <c r="E1550" s="160" t="n">
        <f aca="false">TRUNC(D1550*$P$3,2)</f>
        <v>697.24</v>
      </c>
      <c r="F1550" s="161" t="n">
        <f aca="false">TRUNC(IF(A1550&lt;=$A$270,$D$270*$P$5,D1550*$P$5),2)</f>
        <v>188.44</v>
      </c>
      <c r="G1550" s="162" t="n">
        <f aca="false">TRUNC(IF(A1550&lt;=$A$270,$D$270*$P$6,D1550*$P$6),2)</f>
        <v>62.81</v>
      </c>
      <c r="H1550" s="161" t="n">
        <f aca="false">TRUNC($P$9,2)</f>
        <v>2.29</v>
      </c>
      <c r="I1550" s="161" t="n">
        <f aca="false">TRUNC(IF(A1550&lt;$A$427,$D$427*$R$10+$P$10,IF(A1550&gt;$A$782,$D$782*$R$10+$P$10,D1550*$R$10+$P$10)),2)</f>
        <v>117.29</v>
      </c>
      <c r="J1550" s="158" t="n">
        <f aca="false">TRUNC(IF(A1550&lt;$A$427,($D$427*$R$11)+$P$11,IF(A1550&gt;$A$782,$D$782*$R$11+$P$11,D1550*$R$11+$P$11)),2)</f>
        <v>299.57</v>
      </c>
      <c r="K1550" s="160" t="n">
        <f aca="false">TRUNC(IF(A1550&lt;$A$427,$D$427*$R$12+$P$12,IF(A1550&gt;$A$782,$D$782*$R$12+$P$12,D1550*$R$12+$P$12)),2)</f>
        <v>217.82</v>
      </c>
      <c r="L1550" s="163" t="n">
        <v>1640</v>
      </c>
      <c r="M1550" s="164" t="n">
        <f aca="false">A1550</f>
        <v>1276</v>
      </c>
      <c r="N1550" s="165" t="n">
        <v>1640</v>
      </c>
      <c r="O1550" s="166" t="n">
        <f aca="false">A1550</f>
        <v>1276</v>
      </c>
      <c r="U1550" s="171"/>
    </row>
    <row r="1551" customFormat="false" ht="10.5" hidden="false" customHeight="false" outlineLevel="0" collapsed="false">
      <c r="A1551" s="172" t="n">
        <v>1277</v>
      </c>
      <c r="B1551" s="173" t="n">
        <v>1641</v>
      </c>
      <c r="C1551" s="174" t="n">
        <f aca="false">ROUND($P$1*A1551,2)</f>
        <v>75436.73</v>
      </c>
      <c r="D1551" s="175" t="n">
        <f aca="false">TRUNC(C1551/12,2)</f>
        <v>6286.39</v>
      </c>
      <c r="E1551" s="176" t="n">
        <f aca="false">TRUNC(D1551*$P$3,2)</f>
        <v>697.78</v>
      </c>
      <c r="F1551" s="177" t="n">
        <f aca="false">TRUNC(IF(A1551&lt;=$A$270,$D$270*$P$5,D1551*$P$5),2)</f>
        <v>188.59</v>
      </c>
      <c r="G1551" s="178" t="n">
        <f aca="false">TRUNC(IF(A1551&lt;=$A$270,$D$270*$P$6,D1551*$P$6),2)</f>
        <v>62.86</v>
      </c>
      <c r="H1551" s="177" t="n">
        <f aca="false">TRUNC($P$9,2)</f>
        <v>2.29</v>
      </c>
      <c r="I1551" s="177" t="n">
        <f aca="false">TRUNC(IF(A1551&lt;$A$427,$D$427*$R$10+$P$10,IF(A1551&gt;$A$782,$D$782*$R$10+$P$10,D1551*$R$10+$P$10)),2)</f>
        <v>117.29</v>
      </c>
      <c r="J1551" s="174" t="n">
        <f aca="false">TRUNC(IF(A1551&lt;$A$427,($D$427*$R$11)+$P$11,IF(A1551&gt;$A$782,$D$782*$R$11+$P$11,D1551*$R$11+$P$11)),2)</f>
        <v>299.57</v>
      </c>
      <c r="K1551" s="176" t="n">
        <f aca="false">TRUNC(IF(A1551&lt;$A$427,$D$427*$R$12+$P$12,IF(A1551&gt;$A$782,$D$782*$R$12+$P$12,D1551*$R$12+$P$12)),2)</f>
        <v>217.82</v>
      </c>
      <c r="L1551" s="179" t="n">
        <v>1641</v>
      </c>
      <c r="M1551" s="180" t="n">
        <f aca="false">A1551</f>
        <v>1277</v>
      </c>
      <c r="N1551" s="181" t="n">
        <v>1641</v>
      </c>
      <c r="O1551" s="182" t="n">
        <f aca="false">A1551</f>
        <v>1277</v>
      </c>
      <c r="U1551" s="171"/>
    </row>
    <row r="1552" customFormat="false" ht="10.5" hidden="false" customHeight="false" outlineLevel="0" collapsed="false">
      <c r="A1552" s="156" t="n">
        <v>1278</v>
      </c>
      <c r="B1552" s="157" t="n">
        <v>1642</v>
      </c>
      <c r="C1552" s="158" t="n">
        <f aca="false">ROUND($P$1*A1552,2)</f>
        <v>75495.81</v>
      </c>
      <c r="D1552" s="159" t="n">
        <f aca="false">TRUNC(C1552/12,2)</f>
        <v>6291.31</v>
      </c>
      <c r="E1552" s="160" t="n">
        <f aca="false">TRUNC(D1552*$P$3,2)</f>
        <v>698.33</v>
      </c>
      <c r="F1552" s="161" t="n">
        <f aca="false">TRUNC(IF(A1552&lt;=$A$270,$D$270*$P$5,D1552*$P$5),2)</f>
        <v>188.73</v>
      </c>
      <c r="G1552" s="162" t="n">
        <f aca="false">TRUNC(IF(A1552&lt;=$A$270,$D$270*$P$6,D1552*$P$6),2)</f>
        <v>62.91</v>
      </c>
      <c r="H1552" s="161" t="n">
        <f aca="false">TRUNC($P$9,2)</f>
        <v>2.29</v>
      </c>
      <c r="I1552" s="161" t="n">
        <f aca="false">TRUNC(IF(A1552&lt;$A$427,$D$427*$R$10+$P$10,IF(A1552&gt;$A$782,$D$782*$R$10+$P$10,D1552*$R$10+$P$10)),2)</f>
        <v>117.29</v>
      </c>
      <c r="J1552" s="158" t="n">
        <f aca="false">TRUNC(IF(A1552&lt;$A$427,($D$427*$R$11)+$P$11,IF(A1552&gt;$A$782,$D$782*$R$11+$P$11,D1552*$R$11+$P$11)),2)</f>
        <v>299.57</v>
      </c>
      <c r="K1552" s="160" t="n">
        <f aca="false">TRUNC(IF(A1552&lt;$A$427,$D$427*$R$12+$P$12,IF(A1552&gt;$A$782,$D$782*$R$12+$P$12,D1552*$R$12+$P$12)),2)</f>
        <v>217.82</v>
      </c>
      <c r="L1552" s="163" t="n">
        <v>1642</v>
      </c>
      <c r="M1552" s="164" t="n">
        <f aca="false">A1552</f>
        <v>1278</v>
      </c>
      <c r="N1552" s="165" t="n">
        <v>1642</v>
      </c>
      <c r="O1552" s="166" t="n">
        <f aca="false">A1552</f>
        <v>1278</v>
      </c>
      <c r="U1552" s="171"/>
    </row>
    <row r="1553" customFormat="false" ht="10.5" hidden="false" customHeight="false" outlineLevel="0" collapsed="false">
      <c r="A1553" s="172" t="n">
        <v>1278</v>
      </c>
      <c r="B1553" s="173" t="n">
        <v>1643</v>
      </c>
      <c r="C1553" s="174" t="n">
        <f aca="false">ROUND($P$1*A1553,2)</f>
        <v>75495.81</v>
      </c>
      <c r="D1553" s="175" t="n">
        <f aca="false">TRUNC(C1553/12,2)</f>
        <v>6291.31</v>
      </c>
      <c r="E1553" s="176" t="n">
        <f aca="false">TRUNC(D1553*$P$3,2)</f>
        <v>698.33</v>
      </c>
      <c r="F1553" s="177" t="n">
        <f aca="false">TRUNC(IF(A1553&lt;=$A$270,$D$270*$P$5,D1553*$P$5),2)</f>
        <v>188.73</v>
      </c>
      <c r="G1553" s="178" t="n">
        <f aca="false">TRUNC(IF(A1553&lt;=$A$270,$D$270*$P$6,D1553*$P$6),2)</f>
        <v>62.91</v>
      </c>
      <c r="H1553" s="177" t="n">
        <f aca="false">TRUNC($P$9,2)</f>
        <v>2.29</v>
      </c>
      <c r="I1553" s="177" t="n">
        <f aca="false">TRUNC(IF(A1553&lt;$A$427,$D$427*$R$10+$P$10,IF(A1553&gt;$A$782,$D$782*$R$10+$P$10,D1553*$R$10+$P$10)),2)</f>
        <v>117.29</v>
      </c>
      <c r="J1553" s="174" t="n">
        <f aca="false">TRUNC(IF(A1553&lt;$A$427,($D$427*$R$11)+$P$11,IF(A1553&gt;$A$782,$D$782*$R$11+$P$11,D1553*$R$11+$P$11)),2)</f>
        <v>299.57</v>
      </c>
      <c r="K1553" s="176" t="n">
        <f aca="false">TRUNC(IF(A1553&lt;$A$427,$D$427*$R$12+$P$12,IF(A1553&gt;$A$782,$D$782*$R$12+$P$12,D1553*$R$12+$P$12)),2)</f>
        <v>217.82</v>
      </c>
      <c r="L1553" s="179" t="n">
        <v>1643</v>
      </c>
      <c r="M1553" s="180" t="n">
        <f aca="false">A1553</f>
        <v>1278</v>
      </c>
      <c r="N1553" s="181" t="n">
        <v>1643</v>
      </c>
      <c r="O1553" s="182" t="n">
        <f aca="false">A1553</f>
        <v>1278</v>
      </c>
      <c r="U1553" s="171"/>
    </row>
    <row r="1554" customFormat="false" ht="10.5" hidden="false" customHeight="false" outlineLevel="0" collapsed="false">
      <c r="A1554" s="156" t="n">
        <v>1279</v>
      </c>
      <c r="B1554" s="157" t="n">
        <v>1644</v>
      </c>
      <c r="C1554" s="158" t="n">
        <f aca="false">ROUND($P$1*A1554,2)</f>
        <v>75554.88</v>
      </c>
      <c r="D1554" s="159" t="n">
        <f aca="false">TRUNC(C1554/12,2)</f>
        <v>6296.24</v>
      </c>
      <c r="E1554" s="160" t="n">
        <f aca="false">TRUNC(D1554*$P$3,2)</f>
        <v>698.88</v>
      </c>
      <c r="F1554" s="161" t="n">
        <f aca="false">TRUNC(IF(A1554&lt;=$A$270,$D$270*$P$5,D1554*$P$5),2)</f>
        <v>188.88</v>
      </c>
      <c r="G1554" s="162" t="n">
        <f aca="false">TRUNC(IF(A1554&lt;=$A$270,$D$270*$P$6,D1554*$P$6),2)</f>
        <v>62.96</v>
      </c>
      <c r="H1554" s="161" t="n">
        <f aca="false">TRUNC($P$9,2)</f>
        <v>2.29</v>
      </c>
      <c r="I1554" s="161" t="n">
        <f aca="false">TRUNC(IF(A1554&lt;$A$427,$D$427*$R$10+$P$10,IF(A1554&gt;$A$782,$D$782*$R$10+$P$10,D1554*$R$10+$P$10)),2)</f>
        <v>117.29</v>
      </c>
      <c r="J1554" s="158" t="n">
        <f aca="false">TRUNC(IF(A1554&lt;$A$427,($D$427*$R$11)+$P$11,IF(A1554&gt;$A$782,$D$782*$R$11+$P$11,D1554*$R$11+$P$11)),2)</f>
        <v>299.57</v>
      </c>
      <c r="K1554" s="160" t="n">
        <f aca="false">TRUNC(IF(A1554&lt;$A$427,$D$427*$R$12+$P$12,IF(A1554&gt;$A$782,$D$782*$R$12+$P$12,D1554*$R$12+$P$12)),2)</f>
        <v>217.82</v>
      </c>
      <c r="L1554" s="163" t="n">
        <v>1644</v>
      </c>
      <c r="M1554" s="164" t="n">
        <f aca="false">A1554</f>
        <v>1279</v>
      </c>
      <c r="N1554" s="165" t="n">
        <v>1644</v>
      </c>
      <c r="O1554" s="166" t="n">
        <f aca="false">A1554</f>
        <v>1279</v>
      </c>
      <c r="U1554" s="171"/>
    </row>
    <row r="1555" customFormat="false" ht="10.5" hidden="false" customHeight="false" outlineLevel="0" collapsed="false">
      <c r="A1555" s="172" t="n">
        <v>1280</v>
      </c>
      <c r="B1555" s="173" t="n">
        <v>1645</v>
      </c>
      <c r="C1555" s="174" t="n">
        <f aca="false">ROUND($P$1*A1555,2)</f>
        <v>75613.95</v>
      </c>
      <c r="D1555" s="175" t="n">
        <f aca="false">TRUNC(C1555/12,2)</f>
        <v>6301.16</v>
      </c>
      <c r="E1555" s="176" t="n">
        <f aca="false">TRUNC(D1555*$P$3,2)</f>
        <v>699.42</v>
      </c>
      <c r="F1555" s="177" t="n">
        <f aca="false">TRUNC(IF(A1555&lt;=$A$270,$D$270*$P$5,D1555*$P$5),2)</f>
        <v>189.03</v>
      </c>
      <c r="G1555" s="178" t="n">
        <f aca="false">TRUNC(IF(A1555&lt;=$A$270,$D$270*$P$6,D1555*$P$6),2)</f>
        <v>63.01</v>
      </c>
      <c r="H1555" s="177" t="n">
        <f aca="false">TRUNC($P$9,2)</f>
        <v>2.29</v>
      </c>
      <c r="I1555" s="177" t="n">
        <f aca="false">TRUNC(IF(A1555&lt;$A$427,$D$427*$R$10+$P$10,IF(A1555&gt;$A$782,$D$782*$R$10+$P$10,D1555*$R$10+$P$10)),2)</f>
        <v>117.29</v>
      </c>
      <c r="J1555" s="174" t="n">
        <f aca="false">TRUNC(IF(A1555&lt;$A$427,($D$427*$R$11)+$P$11,IF(A1555&gt;$A$782,$D$782*$R$11+$P$11,D1555*$R$11+$P$11)),2)</f>
        <v>299.57</v>
      </c>
      <c r="K1555" s="176" t="n">
        <f aca="false">TRUNC(IF(A1555&lt;$A$427,$D$427*$R$12+$P$12,IF(A1555&gt;$A$782,$D$782*$R$12+$P$12,D1555*$R$12+$P$12)),2)</f>
        <v>217.82</v>
      </c>
      <c r="L1555" s="179" t="n">
        <v>1645</v>
      </c>
      <c r="M1555" s="180" t="n">
        <f aca="false">A1555</f>
        <v>1280</v>
      </c>
      <c r="N1555" s="181" t="n">
        <v>1645</v>
      </c>
      <c r="O1555" s="182" t="n">
        <f aca="false">A1555</f>
        <v>1280</v>
      </c>
      <c r="U1555" s="171"/>
    </row>
    <row r="1556" customFormat="false" ht="10.5" hidden="false" customHeight="false" outlineLevel="0" collapsed="false">
      <c r="A1556" s="156" t="n">
        <v>1281</v>
      </c>
      <c r="B1556" s="157" t="n">
        <v>1646</v>
      </c>
      <c r="C1556" s="158" t="n">
        <f aca="false">ROUND($P$1*A1556,2)</f>
        <v>75673.03</v>
      </c>
      <c r="D1556" s="159" t="n">
        <f aca="false">TRUNC(C1556/12,2)</f>
        <v>6306.08</v>
      </c>
      <c r="E1556" s="160" t="n">
        <f aca="false">TRUNC(D1556*$P$3,2)</f>
        <v>699.97</v>
      </c>
      <c r="F1556" s="161" t="n">
        <f aca="false">TRUNC(IF(A1556&lt;=$A$270,$D$270*$P$5,D1556*$P$5),2)</f>
        <v>189.18</v>
      </c>
      <c r="G1556" s="162" t="n">
        <f aca="false">TRUNC(IF(A1556&lt;=$A$270,$D$270*$P$6,D1556*$P$6),2)</f>
        <v>63.06</v>
      </c>
      <c r="H1556" s="161" t="n">
        <f aca="false">TRUNC($P$9,2)</f>
        <v>2.29</v>
      </c>
      <c r="I1556" s="161" t="n">
        <f aca="false">TRUNC(IF(A1556&lt;$A$427,$D$427*$R$10+$P$10,IF(A1556&gt;$A$782,$D$782*$R$10+$P$10,D1556*$R$10+$P$10)),2)</f>
        <v>117.29</v>
      </c>
      <c r="J1556" s="158" t="n">
        <f aca="false">TRUNC(IF(A1556&lt;$A$427,($D$427*$R$11)+$P$11,IF(A1556&gt;$A$782,$D$782*$R$11+$P$11,D1556*$R$11+$P$11)),2)</f>
        <v>299.57</v>
      </c>
      <c r="K1556" s="160" t="n">
        <f aca="false">TRUNC(IF(A1556&lt;$A$427,$D$427*$R$12+$P$12,IF(A1556&gt;$A$782,$D$782*$R$12+$P$12,D1556*$R$12+$P$12)),2)</f>
        <v>217.82</v>
      </c>
      <c r="L1556" s="163" t="n">
        <v>1646</v>
      </c>
      <c r="M1556" s="164" t="n">
        <f aca="false">A1556</f>
        <v>1281</v>
      </c>
      <c r="N1556" s="165" t="n">
        <v>1646</v>
      </c>
      <c r="O1556" s="166" t="n">
        <f aca="false">A1556</f>
        <v>1281</v>
      </c>
      <c r="U1556" s="171"/>
    </row>
    <row r="1557" customFormat="false" ht="10.5" hidden="false" customHeight="false" outlineLevel="0" collapsed="false">
      <c r="A1557" s="172" t="n">
        <v>1282</v>
      </c>
      <c r="B1557" s="173" t="n">
        <v>1647</v>
      </c>
      <c r="C1557" s="174" t="n">
        <f aca="false">ROUND($P$1*A1557,2)</f>
        <v>75732.1</v>
      </c>
      <c r="D1557" s="175" t="n">
        <f aca="false">TRUNC(C1557/12,2)</f>
        <v>6311</v>
      </c>
      <c r="E1557" s="176" t="n">
        <f aca="false">TRUNC(D1557*$P$3,2)</f>
        <v>700.52</v>
      </c>
      <c r="F1557" s="177" t="n">
        <f aca="false">TRUNC(IF(A1557&lt;=$A$270,$D$270*$P$5,D1557*$P$5),2)</f>
        <v>189.33</v>
      </c>
      <c r="G1557" s="178" t="n">
        <f aca="false">TRUNC(IF(A1557&lt;=$A$270,$D$270*$P$6,D1557*$P$6),2)</f>
        <v>63.11</v>
      </c>
      <c r="H1557" s="177" t="n">
        <f aca="false">TRUNC($P$9,2)</f>
        <v>2.29</v>
      </c>
      <c r="I1557" s="177" t="n">
        <f aca="false">TRUNC(IF(A1557&lt;$A$427,$D$427*$R$10+$P$10,IF(A1557&gt;$A$782,$D$782*$R$10+$P$10,D1557*$R$10+$P$10)),2)</f>
        <v>117.29</v>
      </c>
      <c r="J1557" s="174" t="n">
        <f aca="false">TRUNC(IF(A1557&lt;$A$427,($D$427*$R$11)+$P$11,IF(A1557&gt;$A$782,$D$782*$R$11+$P$11,D1557*$R$11+$P$11)),2)</f>
        <v>299.57</v>
      </c>
      <c r="K1557" s="176" t="n">
        <f aca="false">TRUNC(IF(A1557&lt;$A$427,$D$427*$R$12+$P$12,IF(A1557&gt;$A$782,$D$782*$R$12+$P$12,D1557*$R$12+$P$12)),2)</f>
        <v>217.82</v>
      </c>
      <c r="L1557" s="179" t="n">
        <v>1647</v>
      </c>
      <c r="M1557" s="180" t="n">
        <f aca="false">A1557</f>
        <v>1282</v>
      </c>
      <c r="N1557" s="181" t="n">
        <v>1647</v>
      </c>
      <c r="O1557" s="182" t="n">
        <f aca="false">A1557</f>
        <v>1282</v>
      </c>
      <c r="U1557" s="171"/>
    </row>
    <row r="1558" customFormat="false" ht="10.5" hidden="false" customHeight="false" outlineLevel="0" collapsed="false">
      <c r="A1558" s="156" t="n">
        <v>1282</v>
      </c>
      <c r="B1558" s="157" t="n">
        <v>1648</v>
      </c>
      <c r="C1558" s="158" t="n">
        <f aca="false">ROUND($P$1*A1558,2)</f>
        <v>75732.1</v>
      </c>
      <c r="D1558" s="159" t="n">
        <f aca="false">TRUNC(C1558/12,2)</f>
        <v>6311</v>
      </c>
      <c r="E1558" s="160" t="n">
        <f aca="false">TRUNC(D1558*$P$3,2)</f>
        <v>700.52</v>
      </c>
      <c r="F1558" s="161" t="n">
        <f aca="false">TRUNC(IF(A1558&lt;=$A$270,$D$270*$P$5,D1558*$P$5),2)</f>
        <v>189.33</v>
      </c>
      <c r="G1558" s="162" t="n">
        <f aca="false">TRUNC(IF(A1558&lt;=$A$270,$D$270*$P$6,D1558*$P$6),2)</f>
        <v>63.11</v>
      </c>
      <c r="H1558" s="161" t="n">
        <f aca="false">TRUNC($P$9,2)</f>
        <v>2.29</v>
      </c>
      <c r="I1558" s="161" t="n">
        <f aca="false">TRUNC(IF(A1558&lt;$A$427,$D$427*$R$10+$P$10,IF(A1558&gt;$A$782,$D$782*$R$10+$P$10,D1558*$R$10+$P$10)),2)</f>
        <v>117.29</v>
      </c>
      <c r="J1558" s="158" t="n">
        <f aca="false">TRUNC(IF(A1558&lt;$A$427,($D$427*$R$11)+$P$11,IF(A1558&gt;$A$782,$D$782*$R$11+$P$11,D1558*$R$11+$P$11)),2)</f>
        <v>299.57</v>
      </c>
      <c r="K1558" s="160" t="n">
        <f aca="false">TRUNC(IF(A1558&lt;$A$427,$D$427*$R$12+$P$12,IF(A1558&gt;$A$782,$D$782*$R$12+$P$12,D1558*$R$12+$P$12)),2)</f>
        <v>217.82</v>
      </c>
      <c r="L1558" s="163" t="n">
        <v>1648</v>
      </c>
      <c r="M1558" s="164" t="n">
        <f aca="false">A1558</f>
        <v>1282</v>
      </c>
      <c r="N1558" s="165" t="n">
        <v>1648</v>
      </c>
      <c r="O1558" s="166" t="n">
        <f aca="false">A1558</f>
        <v>1282</v>
      </c>
      <c r="U1558" s="171"/>
    </row>
    <row r="1559" customFormat="false" ht="10.5" hidden="false" customHeight="false" outlineLevel="0" collapsed="false">
      <c r="A1559" s="172" t="n">
        <v>1283</v>
      </c>
      <c r="B1559" s="173" t="n">
        <v>1649</v>
      </c>
      <c r="C1559" s="174" t="n">
        <f aca="false">ROUND($P$1*A1559,2)</f>
        <v>75791.17</v>
      </c>
      <c r="D1559" s="175" t="n">
        <f aca="false">TRUNC(C1559/12,2)</f>
        <v>6315.93</v>
      </c>
      <c r="E1559" s="176" t="n">
        <f aca="false">TRUNC(D1559*$P$3,2)</f>
        <v>701.06</v>
      </c>
      <c r="F1559" s="177" t="n">
        <f aca="false">TRUNC(IF(A1559&lt;=$A$270,$D$270*$P$5,D1559*$P$5),2)</f>
        <v>189.47</v>
      </c>
      <c r="G1559" s="178" t="n">
        <f aca="false">TRUNC(IF(A1559&lt;=$A$270,$D$270*$P$6,D1559*$P$6),2)</f>
        <v>63.15</v>
      </c>
      <c r="H1559" s="177" t="n">
        <f aca="false">TRUNC($P$9,2)</f>
        <v>2.29</v>
      </c>
      <c r="I1559" s="177" t="n">
        <f aca="false">TRUNC(IF(A1559&lt;$A$427,$D$427*$R$10+$P$10,IF(A1559&gt;$A$782,$D$782*$R$10+$P$10,D1559*$R$10+$P$10)),2)</f>
        <v>117.29</v>
      </c>
      <c r="J1559" s="174" t="n">
        <f aca="false">TRUNC(IF(A1559&lt;$A$427,($D$427*$R$11)+$P$11,IF(A1559&gt;$A$782,$D$782*$R$11+$P$11,D1559*$R$11+$P$11)),2)</f>
        <v>299.57</v>
      </c>
      <c r="K1559" s="176" t="n">
        <f aca="false">TRUNC(IF(A1559&lt;$A$427,$D$427*$R$12+$P$12,IF(A1559&gt;$A$782,$D$782*$R$12+$P$12,D1559*$R$12+$P$12)),2)</f>
        <v>217.82</v>
      </c>
      <c r="L1559" s="179" t="n">
        <v>1649</v>
      </c>
      <c r="M1559" s="180" t="n">
        <f aca="false">A1559</f>
        <v>1283</v>
      </c>
      <c r="N1559" s="181" t="n">
        <v>1649</v>
      </c>
      <c r="O1559" s="182" t="n">
        <f aca="false">A1559</f>
        <v>1283</v>
      </c>
      <c r="U1559" s="171"/>
    </row>
    <row r="1560" customFormat="false" ht="10.5" hidden="false" customHeight="false" outlineLevel="0" collapsed="false">
      <c r="A1560" s="156" t="n">
        <v>1284</v>
      </c>
      <c r="B1560" s="157" t="n">
        <v>1650</v>
      </c>
      <c r="C1560" s="158" t="n">
        <f aca="false">ROUND($P$1*A1560,2)</f>
        <v>75850.25</v>
      </c>
      <c r="D1560" s="159" t="n">
        <f aca="false">TRUNC(C1560/12,2)</f>
        <v>6320.85</v>
      </c>
      <c r="E1560" s="160" t="n">
        <f aca="false">TRUNC(D1560*$P$3,2)</f>
        <v>701.61</v>
      </c>
      <c r="F1560" s="161" t="n">
        <f aca="false">TRUNC(IF(A1560&lt;=$A$270,$D$270*$P$5,D1560*$P$5),2)</f>
        <v>189.62</v>
      </c>
      <c r="G1560" s="162" t="n">
        <f aca="false">TRUNC(IF(A1560&lt;=$A$270,$D$270*$P$6,D1560*$P$6),2)</f>
        <v>63.2</v>
      </c>
      <c r="H1560" s="161" t="n">
        <f aca="false">TRUNC($P$9,2)</f>
        <v>2.29</v>
      </c>
      <c r="I1560" s="161" t="n">
        <f aca="false">TRUNC(IF(A1560&lt;$A$427,$D$427*$R$10+$P$10,IF(A1560&gt;$A$782,$D$782*$R$10+$P$10,D1560*$R$10+$P$10)),2)</f>
        <v>117.29</v>
      </c>
      <c r="J1560" s="158" t="n">
        <f aca="false">TRUNC(IF(A1560&lt;$A$427,($D$427*$R$11)+$P$11,IF(A1560&gt;$A$782,$D$782*$R$11+$P$11,D1560*$R$11+$P$11)),2)</f>
        <v>299.57</v>
      </c>
      <c r="K1560" s="160" t="n">
        <f aca="false">TRUNC(IF(A1560&lt;$A$427,$D$427*$R$12+$P$12,IF(A1560&gt;$A$782,$D$782*$R$12+$P$12,D1560*$R$12+$P$12)),2)</f>
        <v>217.82</v>
      </c>
      <c r="L1560" s="163" t="n">
        <v>1650</v>
      </c>
      <c r="M1560" s="164" t="n">
        <f aca="false">A1560</f>
        <v>1284</v>
      </c>
      <c r="N1560" s="165" t="n">
        <v>1650</v>
      </c>
      <c r="O1560" s="166" t="n">
        <f aca="false">A1560</f>
        <v>1284</v>
      </c>
      <c r="U1560" s="171"/>
    </row>
    <row r="1561" customFormat="false" ht="10.5" hidden="false" customHeight="false" outlineLevel="0" collapsed="false">
      <c r="A1561" s="172" t="n">
        <v>1285</v>
      </c>
      <c r="B1561" s="173" t="n">
        <v>1651</v>
      </c>
      <c r="C1561" s="174" t="n">
        <f aca="false">ROUND($P$1*A1561,2)</f>
        <v>75909.32</v>
      </c>
      <c r="D1561" s="175" t="n">
        <f aca="false">TRUNC(C1561/12,2)</f>
        <v>6325.77</v>
      </c>
      <c r="E1561" s="176" t="n">
        <f aca="false">TRUNC(D1561*$P$3,2)</f>
        <v>702.16</v>
      </c>
      <c r="F1561" s="177" t="n">
        <f aca="false">TRUNC(IF(A1561&lt;=$A$270,$D$270*$P$5,D1561*$P$5),2)</f>
        <v>189.77</v>
      </c>
      <c r="G1561" s="178" t="n">
        <f aca="false">TRUNC(IF(A1561&lt;=$A$270,$D$270*$P$6,D1561*$P$6),2)</f>
        <v>63.25</v>
      </c>
      <c r="H1561" s="177" t="n">
        <f aca="false">TRUNC($P$9,2)</f>
        <v>2.29</v>
      </c>
      <c r="I1561" s="177" t="n">
        <f aca="false">TRUNC(IF(A1561&lt;$A$427,$D$427*$R$10+$P$10,IF(A1561&gt;$A$782,$D$782*$R$10+$P$10,D1561*$R$10+$P$10)),2)</f>
        <v>117.29</v>
      </c>
      <c r="J1561" s="174" t="n">
        <f aca="false">TRUNC(IF(A1561&lt;$A$427,($D$427*$R$11)+$P$11,IF(A1561&gt;$A$782,$D$782*$R$11+$P$11,D1561*$R$11+$P$11)),2)</f>
        <v>299.57</v>
      </c>
      <c r="K1561" s="176" t="n">
        <f aca="false">TRUNC(IF(A1561&lt;$A$427,$D$427*$R$12+$P$12,IF(A1561&gt;$A$782,$D$782*$R$12+$P$12,D1561*$R$12+$P$12)),2)</f>
        <v>217.82</v>
      </c>
      <c r="L1561" s="179" t="n">
        <v>1651</v>
      </c>
      <c r="M1561" s="180" t="n">
        <f aca="false">A1561</f>
        <v>1285</v>
      </c>
      <c r="N1561" s="181" t="n">
        <v>1651</v>
      </c>
      <c r="O1561" s="182" t="n">
        <f aca="false">A1561</f>
        <v>1285</v>
      </c>
      <c r="U1561" s="171"/>
    </row>
    <row r="1562" customFormat="false" ht="10.5" hidden="false" customHeight="false" outlineLevel="0" collapsed="false">
      <c r="A1562" s="156" t="n">
        <v>1286</v>
      </c>
      <c r="B1562" s="157" t="n">
        <v>1652</v>
      </c>
      <c r="C1562" s="158" t="n">
        <f aca="false">ROUND($P$1*A1562,2)</f>
        <v>75968.39</v>
      </c>
      <c r="D1562" s="159" t="n">
        <f aca="false">TRUNC(C1562/12,2)</f>
        <v>6330.69</v>
      </c>
      <c r="E1562" s="160" t="n">
        <f aca="false">TRUNC(D1562*$P$3,2)</f>
        <v>702.7</v>
      </c>
      <c r="F1562" s="161" t="n">
        <f aca="false">TRUNC(IF(A1562&lt;=$A$270,$D$270*$P$5,D1562*$P$5),2)</f>
        <v>189.92</v>
      </c>
      <c r="G1562" s="162" t="n">
        <f aca="false">TRUNC(IF(A1562&lt;=$A$270,$D$270*$P$6,D1562*$P$6),2)</f>
        <v>63.3</v>
      </c>
      <c r="H1562" s="161" t="n">
        <f aca="false">TRUNC($P$9,2)</f>
        <v>2.29</v>
      </c>
      <c r="I1562" s="161" t="n">
        <f aca="false">TRUNC(IF(A1562&lt;$A$427,$D$427*$R$10+$P$10,IF(A1562&gt;$A$782,$D$782*$R$10+$P$10,D1562*$R$10+$P$10)),2)</f>
        <v>117.29</v>
      </c>
      <c r="J1562" s="158" t="n">
        <f aca="false">TRUNC(IF(A1562&lt;$A$427,($D$427*$R$11)+$P$11,IF(A1562&gt;$A$782,$D$782*$R$11+$P$11,D1562*$R$11+$P$11)),2)</f>
        <v>299.57</v>
      </c>
      <c r="K1562" s="160" t="n">
        <f aca="false">TRUNC(IF(A1562&lt;$A$427,$D$427*$R$12+$P$12,IF(A1562&gt;$A$782,$D$782*$R$12+$P$12,D1562*$R$12+$P$12)),2)</f>
        <v>217.82</v>
      </c>
      <c r="L1562" s="163" t="n">
        <v>1652</v>
      </c>
      <c r="M1562" s="164" t="n">
        <f aca="false">A1562</f>
        <v>1286</v>
      </c>
      <c r="N1562" s="165" t="n">
        <v>1652</v>
      </c>
      <c r="O1562" s="166" t="n">
        <f aca="false">A1562</f>
        <v>1286</v>
      </c>
      <c r="U1562" s="171"/>
    </row>
    <row r="1563" customFormat="false" ht="10.5" hidden="false" customHeight="false" outlineLevel="0" collapsed="false">
      <c r="A1563" s="172" t="n">
        <v>1286</v>
      </c>
      <c r="B1563" s="173" t="n">
        <v>1653</v>
      </c>
      <c r="C1563" s="174" t="n">
        <f aca="false">ROUND($P$1*A1563,2)</f>
        <v>75968.39</v>
      </c>
      <c r="D1563" s="175" t="n">
        <f aca="false">TRUNC(C1563/12,2)</f>
        <v>6330.69</v>
      </c>
      <c r="E1563" s="176" t="n">
        <f aca="false">TRUNC(D1563*$P$3,2)</f>
        <v>702.7</v>
      </c>
      <c r="F1563" s="177" t="n">
        <f aca="false">TRUNC(IF(A1563&lt;=$A$270,$D$270*$P$5,D1563*$P$5),2)</f>
        <v>189.92</v>
      </c>
      <c r="G1563" s="178" t="n">
        <f aca="false">TRUNC(IF(A1563&lt;=$A$270,$D$270*$P$6,D1563*$P$6),2)</f>
        <v>63.3</v>
      </c>
      <c r="H1563" s="177" t="n">
        <f aca="false">TRUNC($P$9,2)</f>
        <v>2.29</v>
      </c>
      <c r="I1563" s="177" t="n">
        <f aca="false">TRUNC(IF(A1563&lt;$A$427,$D$427*$R$10+$P$10,IF(A1563&gt;$A$782,$D$782*$R$10+$P$10,D1563*$R$10+$P$10)),2)</f>
        <v>117.29</v>
      </c>
      <c r="J1563" s="174" t="n">
        <f aca="false">TRUNC(IF(A1563&lt;$A$427,($D$427*$R$11)+$P$11,IF(A1563&gt;$A$782,$D$782*$R$11+$P$11,D1563*$R$11+$P$11)),2)</f>
        <v>299.57</v>
      </c>
      <c r="K1563" s="176" t="n">
        <f aca="false">TRUNC(IF(A1563&lt;$A$427,$D$427*$R$12+$P$12,IF(A1563&gt;$A$782,$D$782*$R$12+$P$12,D1563*$R$12+$P$12)),2)</f>
        <v>217.82</v>
      </c>
      <c r="L1563" s="179" t="n">
        <v>1653</v>
      </c>
      <c r="M1563" s="180" t="n">
        <f aca="false">A1563</f>
        <v>1286</v>
      </c>
      <c r="N1563" s="181" t="n">
        <v>1653</v>
      </c>
      <c r="O1563" s="182" t="n">
        <f aca="false">A1563</f>
        <v>1286</v>
      </c>
      <c r="U1563" s="171"/>
    </row>
    <row r="1564" customFormat="false" ht="10.5" hidden="false" customHeight="false" outlineLevel="0" collapsed="false">
      <c r="A1564" s="156" t="n">
        <v>1287</v>
      </c>
      <c r="B1564" s="157" t="n">
        <v>1654</v>
      </c>
      <c r="C1564" s="158" t="n">
        <f aca="false">ROUND($P$1*A1564,2)</f>
        <v>76027.47</v>
      </c>
      <c r="D1564" s="159" t="n">
        <f aca="false">TRUNC(C1564/12,2)</f>
        <v>6335.62</v>
      </c>
      <c r="E1564" s="160" t="n">
        <f aca="false">TRUNC(D1564*$P$3,2)</f>
        <v>703.25</v>
      </c>
      <c r="F1564" s="161" t="n">
        <f aca="false">TRUNC(IF(A1564&lt;=$A$270,$D$270*$P$5,D1564*$P$5),2)</f>
        <v>190.06</v>
      </c>
      <c r="G1564" s="162" t="n">
        <f aca="false">TRUNC(IF(A1564&lt;=$A$270,$D$270*$P$6,D1564*$P$6),2)</f>
        <v>63.35</v>
      </c>
      <c r="H1564" s="161" t="n">
        <f aca="false">TRUNC($P$9,2)</f>
        <v>2.29</v>
      </c>
      <c r="I1564" s="161" t="n">
        <f aca="false">TRUNC(IF(A1564&lt;$A$427,$D$427*$R$10+$P$10,IF(A1564&gt;$A$782,$D$782*$R$10+$P$10,D1564*$R$10+$P$10)),2)</f>
        <v>117.29</v>
      </c>
      <c r="J1564" s="158" t="n">
        <f aca="false">TRUNC(IF(A1564&lt;$A$427,($D$427*$R$11)+$P$11,IF(A1564&gt;$A$782,$D$782*$R$11+$P$11,D1564*$R$11+$P$11)),2)</f>
        <v>299.57</v>
      </c>
      <c r="K1564" s="160" t="n">
        <f aca="false">TRUNC(IF(A1564&lt;$A$427,$D$427*$R$12+$P$12,IF(A1564&gt;$A$782,$D$782*$R$12+$P$12,D1564*$R$12+$P$12)),2)</f>
        <v>217.82</v>
      </c>
      <c r="L1564" s="163" t="n">
        <v>1654</v>
      </c>
      <c r="M1564" s="164" t="n">
        <f aca="false">A1564</f>
        <v>1287</v>
      </c>
      <c r="N1564" s="165" t="n">
        <v>1654</v>
      </c>
      <c r="O1564" s="166" t="n">
        <f aca="false">A1564</f>
        <v>1287</v>
      </c>
      <c r="U1564" s="171"/>
    </row>
    <row r="1565" customFormat="false" ht="10.5" hidden="false" customHeight="false" outlineLevel="0" collapsed="false">
      <c r="A1565" s="172" t="n">
        <v>1288</v>
      </c>
      <c r="B1565" s="173" t="n">
        <v>1655</v>
      </c>
      <c r="C1565" s="174" t="n">
        <f aca="false">ROUND($P$1*A1565,2)</f>
        <v>76086.54</v>
      </c>
      <c r="D1565" s="175" t="n">
        <f aca="false">TRUNC(C1565/12,2)</f>
        <v>6340.54</v>
      </c>
      <c r="E1565" s="176" t="n">
        <f aca="false">TRUNC(D1565*$P$3,2)</f>
        <v>703.79</v>
      </c>
      <c r="F1565" s="177" t="n">
        <f aca="false">TRUNC(IF(A1565&lt;=$A$270,$D$270*$P$5,D1565*$P$5),2)</f>
        <v>190.21</v>
      </c>
      <c r="G1565" s="178" t="n">
        <f aca="false">TRUNC(IF(A1565&lt;=$A$270,$D$270*$P$6,D1565*$P$6),2)</f>
        <v>63.4</v>
      </c>
      <c r="H1565" s="177" t="n">
        <f aca="false">TRUNC($P$9,2)</f>
        <v>2.29</v>
      </c>
      <c r="I1565" s="177" t="n">
        <f aca="false">TRUNC(IF(A1565&lt;$A$427,$D$427*$R$10+$P$10,IF(A1565&gt;$A$782,$D$782*$R$10+$P$10,D1565*$R$10+$P$10)),2)</f>
        <v>117.29</v>
      </c>
      <c r="J1565" s="174" t="n">
        <f aca="false">TRUNC(IF(A1565&lt;$A$427,($D$427*$R$11)+$P$11,IF(A1565&gt;$A$782,$D$782*$R$11+$P$11,D1565*$R$11+$P$11)),2)</f>
        <v>299.57</v>
      </c>
      <c r="K1565" s="176" t="n">
        <f aca="false">TRUNC(IF(A1565&lt;$A$427,$D$427*$R$12+$P$12,IF(A1565&gt;$A$782,$D$782*$R$12+$P$12,D1565*$R$12+$P$12)),2)</f>
        <v>217.82</v>
      </c>
      <c r="L1565" s="179" t="n">
        <v>1655</v>
      </c>
      <c r="M1565" s="164" t="n">
        <f aca="false">A1565</f>
        <v>1288</v>
      </c>
      <c r="N1565" s="181" t="n">
        <v>1655</v>
      </c>
      <c r="O1565" s="182" t="n">
        <f aca="false">A1565</f>
        <v>1288</v>
      </c>
      <c r="U1565" s="171"/>
    </row>
    <row r="1566" customFormat="false" ht="10.5" hidden="false" customHeight="false" outlineLevel="0" collapsed="false">
      <c r="A1566" s="156" t="n">
        <v>1289</v>
      </c>
      <c r="B1566" s="157" t="n">
        <v>1656</v>
      </c>
      <c r="C1566" s="158" t="n">
        <f aca="false">ROUND($P$1*A1566,2)</f>
        <v>76145.61</v>
      </c>
      <c r="D1566" s="159" t="n">
        <f aca="false">TRUNC(C1566/12,2)</f>
        <v>6345.46</v>
      </c>
      <c r="E1566" s="160" t="n">
        <f aca="false">TRUNC(D1566*$P$3,2)</f>
        <v>704.34</v>
      </c>
      <c r="F1566" s="161" t="n">
        <f aca="false">TRUNC(IF(A1566&lt;=$A$270,$D$270*$P$5,D1566*$P$5),2)</f>
        <v>190.36</v>
      </c>
      <c r="G1566" s="162" t="n">
        <f aca="false">TRUNC(IF(A1566&lt;=$A$270,$D$270*$P$6,D1566*$P$6),2)</f>
        <v>63.45</v>
      </c>
      <c r="H1566" s="161" t="n">
        <f aca="false">TRUNC($P$9,2)</f>
        <v>2.29</v>
      </c>
      <c r="I1566" s="161" t="n">
        <f aca="false">TRUNC(IF(A1566&lt;$A$427,$D$427*$R$10+$P$10,IF(A1566&gt;$A$782,$D$782*$R$10+$P$10,D1566*$R$10+$P$10)),2)</f>
        <v>117.29</v>
      </c>
      <c r="J1566" s="158" t="n">
        <f aca="false">TRUNC(IF(A1566&lt;$A$427,($D$427*$R$11)+$P$11,IF(A1566&gt;$A$782,$D$782*$R$11+$P$11,D1566*$R$11+$P$11)),2)</f>
        <v>299.57</v>
      </c>
      <c r="K1566" s="160" t="n">
        <f aca="false">TRUNC(IF(A1566&lt;$A$427,$D$427*$R$12+$P$12,IF(A1566&gt;$A$782,$D$782*$R$12+$P$12,D1566*$R$12+$P$12)),2)</f>
        <v>217.82</v>
      </c>
      <c r="L1566" s="163" t="n">
        <v>1656</v>
      </c>
      <c r="M1566" s="180" t="n">
        <f aca="false">A1566</f>
        <v>1289</v>
      </c>
      <c r="N1566" s="165" t="n">
        <v>1656</v>
      </c>
      <c r="O1566" s="166" t="n">
        <f aca="false">A1566</f>
        <v>1289</v>
      </c>
      <c r="U1566" s="171"/>
    </row>
    <row r="1567" customFormat="false" ht="10.5" hidden="false" customHeight="false" outlineLevel="0" collapsed="false">
      <c r="A1567" s="172" t="n">
        <v>1289</v>
      </c>
      <c r="B1567" s="173" t="n">
        <v>1657</v>
      </c>
      <c r="C1567" s="174" t="n">
        <f aca="false">ROUND($P$1*A1567,2)</f>
        <v>76145.61</v>
      </c>
      <c r="D1567" s="175" t="n">
        <f aca="false">TRUNC(C1567/12,2)</f>
        <v>6345.46</v>
      </c>
      <c r="E1567" s="176" t="n">
        <f aca="false">TRUNC(D1567*$P$3,2)</f>
        <v>704.34</v>
      </c>
      <c r="F1567" s="177" t="n">
        <f aca="false">TRUNC(IF(A1567&lt;=$A$270,$D$270*$P$5,D1567*$P$5),2)</f>
        <v>190.36</v>
      </c>
      <c r="G1567" s="178" t="n">
        <f aca="false">TRUNC(IF(A1567&lt;=$A$270,$D$270*$P$6,D1567*$P$6),2)</f>
        <v>63.45</v>
      </c>
      <c r="H1567" s="177" t="n">
        <f aca="false">TRUNC($P$9,2)</f>
        <v>2.29</v>
      </c>
      <c r="I1567" s="177" t="n">
        <f aca="false">TRUNC(IF(A1567&lt;$A$427,$D$427*$R$10+$P$10,IF(A1567&gt;$A$782,$D$782*$R$10+$P$10,D1567*$R$10+$P$10)),2)</f>
        <v>117.29</v>
      </c>
      <c r="J1567" s="174" t="n">
        <f aca="false">TRUNC(IF(A1567&lt;$A$427,($D$427*$R$11)+$P$11,IF(A1567&gt;$A$782,$D$782*$R$11+$P$11,D1567*$R$11+$P$11)),2)</f>
        <v>299.57</v>
      </c>
      <c r="K1567" s="176" t="n">
        <f aca="false">TRUNC(IF(A1567&lt;$A$427,$D$427*$R$12+$P$12,IF(A1567&gt;$A$782,$D$782*$R$12+$P$12,D1567*$R$12+$P$12)),2)</f>
        <v>217.82</v>
      </c>
      <c r="L1567" s="179" t="n">
        <v>1657</v>
      </c>
      <c r="M1567" s="164" t="n">
        <f aca="false">A1567</f>
        <v>1289</v>
      </c>
      <c r="N1567" s="181" t="n">
        <v>1657</v>
      </c>
      <c r="O1567" s="182" t="n">
        <f aca="false">A1567</f>
        <v>1289</v>
      </c>
      <c r="U1567" s="171"/>
    </row>
    <row r="1568" customFormat="false" ht="10.5" hidden="false" customHeight="false" outlineLevel="0" collapsed="false">
      <c r="A1568" s="156" t="n">
        <v>1290</v>
      </c>
      <c r="B1568" s="157" t="n">
        <v>1658</v>
      </c>
      <c r="C1568" s="158" t="n">
        <f aca="false">ROUND($P$1*A1568,2)</f>
        <v>76204.69</v>
      </c>
      <c r="D1568" s="159" t="n">
        <f aca="false">TRUNC(C1568/12,2)</f>
        <v>6350.39</v>
      </c>
      <c r="E1568" s="160" t="n">
        <f aca="false">TRUNC(D1568*$P$3,2)</f>
        <v>704.89</v>
      </c>
      <c r="F1568" s="161" t="n">
        <f aca="false">TRUNC(IF(A1568&lt;=$A$270,$D$270*$P$5,D1568*$P$5),2)</f>
        <v>190.51</v>
      </c>
      <c r="G1568" s="162" t="n">
        <f aca="false">TRUNC(IF(A1568&lt;=$A$270,$D$270*$P$6,D1568*$P$6),2)</f>
        <v>63.5</v>
      </c>
      <c r="H1568" s="161" t="n">
        <f aca="false">TRUNC($P$9,2)</f>
        <v>2.29</v>
      </c>
      <c r="I1568" s="161" t="n">
        <f aca="false">TRUNC(IF(A1568&lt;$A$427,$D$427*$R$10+$P$10,IF(A1568&gt;$A$782,$D$782*$R$10+$P$10,D1568*$R$10+$P$10)),2)</f>
        <v>117.29</v>
      </c>
      <c r="J1568" s="158" t="n">
        <f aca="false">TRUNC(IF(A1568&lt;$A$427,($D$427*$R$11)+$P$11,IF(A1568&gt;$A$782,$D$782*$R$11+$P$11,D1568*$R$11+$P$11)),2)</f>
        <v>299.57</v>
      </c>
      <c r="K1568" s="160" t="n">
        <f aca="false">TRUNC(IF(A1568&lt;$A$427,$D$427*$R$12+$P$12,IF(A1568&gt;$A$782,$D$782*$R$12+$P$12,D1568*$R$12+$P$12)),2)</f>
        <v>217.82</v>
      </c>
      <c r="L1568" s="163" t="n">
        <v>1658</v>
      </c>
      <c r="M1568" s="180" t="n">
        <f aca="false">A1568</f>
        <v>1290</v>
      </c>
      <c r="N1568" s="165" t="n">
        <v>1658</v>
      </c>
      <c r="O1568" s="166" t="n">
        <f aca="false">A1568</f>
        <v>1290</v>
      </c>
      <c r="U1568" s="171"/>
    </row>
    <row r="1569" customFormat="false" ht="10.5" hidden="false" customHeight="false" outlineLevel="0" collapsed="false">
      <c r="A1569" s="172" t="n">
        <v>1290</v>
      </c>
      <c r="B1569" s="173" t="n">
        <v>1659</v>
      </c>
      <c r="C1569" s="174" t="n">
        <f aca="false">ROUND($P$1*A1569,2)</f>
        <v>76204.69</v>
      </c>
      <c r="D1569" s="175" t="n">
        <f aca="false">TRUNC(C1569/12,2)</f>
        <v>6350.39</v>
      </c>
      <c r="E1569" s="176" t="n">
        <f aca="false">TRUNC(D1569*$P$3,2)</f>
        <v>704.89</v>
      </c>
      <c r="F1569" s="177" t="n">
        <f aca="false">TRUNC(IF(A1569&lt;=$A$270,$D$270*$P$5,D1569*$P$5),2)</f>
        <v>190.51</v>
      </c>
      <c r="G1569" s="178" t="n">
        <f aca="false">TRUNC(IF(A1569&lt;=$A$270,$D$270*$P$6,D1569*$P$6),2)</f>
        <v>63.5</v>
      </c>
      <c r="H1569" s="177" t="n">
        <f aca="false">TRUNC($P$9,2)</f>
        <v>2.29</v>
      </c>
      <c r="I1569" s="177" t="n">
        <f aca="false">TRUNC(IF(A1569&lt;$A$427,$D$427*$R$10+$P$10,IF(A1569&gt;$A$782,$D$782*$R$10+$P$10,D1569*$R$10+$P$10)),2)</f>
        <v>117.29</v>
      </c>
      <c r="J1569" s="174" t="n">
        <f aca="false">TRUNC(IF(A1569&lt;$A$427,($D$427*$R$11)+$P$11,IF(A1569&gt;$A$782,$D$782*$R$11+$P$11,D1569*$R$11+$P$11)),2)</f>
        <v>299.57</v>
      </c>
      <c r="K1569" s="176" t="n">
        <f aca="false">TRUNC(IF(A1569&lt;$A$427,$D$427*$R$12+$P$12,IF(A1569&gt;$A$782,$D$782*$R$12+$P$12,D1569*$R$12+$P$12)),2)</f>
        <v>217.82</v>
      </c>
      <c r="L1569" s="179" t="n">
        <v>1659</v>
      </c>
      <c r="M1569" s="164" t="n">
        <f aca="false">A1569</f>
        <v>1290</v>
      </c>
      <c r="N1569" s="181" t="n">
        <v>1659</v>
      </c>
      <c r="O1569" s="182" t="n">
        <f aca="false">A1569</f>
        <v>1290</v>
      </c>
      <c r="U1569" s="171"/>
    </row>
    <row r="1570" customFormat="false" ht="10.5" hidden="false" customHeight="false" outlineLevel="0" collapsed="false">
      <c r="A1570" s="156" t="n">
        <v>1291</v>
      </c>
      <c r="B1570" s="157" t="n">
        <v>1660</v>
      </c>
      <c r="C1570" s="158" t="n">
        <f aca="false">ROUND($P$1*A1570,2)</f>
        <v>76263.76</v>
      </c>
      <c r="D1570" s="159" t="n">
        <f aca="false">TRUNC(C1570/12,2)</f>
        <v>6355.31</v>
      </c>
      <c r="E1570" s="160" t="n">
        <f aca="false">TRUNC(D1570*$P$3,2)</f>
        <v>705.43</v>
      </c>
      <c r="F1570" s="161" t="n">
        <f aca="false">TRUNC(IF(A1570&lt;=$A$270,$D$270*$P$5,D1570*$P$5),2)</f>
        <v>190.65</v>
      </c>
      <c r="G1570" s="162" t="n">
        <f aca="false">TRUNC(IF(A1570&lt;=$A$270,$D$270*$P$6,D1570*$P$6),2)</f>
        <v>63.55</v>
      </c>
      <c r="H1570" s="161" t="n">
        <f aca="false">TRUNC($P$9,2)</f>
        <v>2.29</v>
      </c>
      <c r="I1570" s="161" t="n">
        <f aca="false">TRUNC(IF(A1570&lt;$A$427,$D$427*$R$10+$P$10,IF(A1570&gt;$A$782,$D$782*$R$10+$P$10,D1570*$R$10+$P$10)),2)</f>
        <v>117.29</v>
      </c>
      <c r="J1570" s="158" t="n">
        <f aca="false">TRUNC(IF(A1570&lt;$A$427,($D$427*$R$11)+$P$11,IF(A1570&gt;$A$782,$D$782*$R$11+$P$11,D1570*$R$11+$P$11)),2)</f>
        <v>299.57</v>
      </c>
      <c r="K1570" s="160" t="n">
        <f aca="false">TRUNC(IF(A1570&lt;$A$427,$D$427*$R$12+$P$12,IF(A1570&gt;$A$782,$D$782*$R$12+$P$12,D1570*$R$12+$P$12)),2)</f>
        <v>217.82</v>
      </c>
      <c r="L1570" s="163" t="n">
        <v>1660</v>
      </c>
      <c r="M1570" s="180" t="n">
        <f aca="false">A1570</f>
        <v>1291</v>
      </c>
      <c r="N1570" s="165" t="n">
        <v>1660</v>
      </c>
      <c r="O1570" s="166" t="n">
        <f aca="false">A1570</f>
        <v>1291</v>
      </c>
      <c r="U1570" s="171"/>
    </row>
    <row r="1571" customFormat="false" ht="10.5" hidden="false" customHeight="false" outlineLevel="0" collapsed="false">
      <c r="A1571" s="172" t="n">
        <v>1292</v>
      </c>
      <c r="B1571" s="173" t="n">
        <v>1661</v>
      </c>
      <c r="C1571" s="174" t="n">
        <f aca="false">ROUND($P$1*A1571,2)</f>
        <v>76322.83</v>
      </c>
      <c r="D1571" s="175" t="n">
        <f aca="false">TRUNC(C1571/12,2)</f>
        <v>6360.23</v>
      </c>
      <c r="E1571" s="176" t="n">
        <f aca="false">TRUNC(D1571*$P$3,2)</f>
        <v>705.98</v>
      </c>
      <c r="F1571" s="177" t="n">
        <f aca="false">TRUNC(IF(A1571&lt;=$A$270,$D$270*$P$5,D1571*$P$5),2)</f>
        <v>190.8</v>
      </c>
      <c r="G1571" s="178" t="n">
        <f aca="false">TRUNC(IF(A1571&lt;=$A$270,$D$270*$P$6,D1571*$P$6),2)</f>
        <v>63.6</v>
      </c>
      <c r="H1571" s="177" t="n">
        <f aca="false">TRUNC($P$9,2)</f>
        <v>2.29</v>
      </c>
      <c r="I1571" s="177" t="n">
        <f aca="false">TRUNC(IF(A1571&lt;$A$427,$D$427*$R$10+$P$10,IF(A1571&gt;$A$782,$D$782*$R$10+$P$10,D1571*$R$10+$P$10)),2)</f>
        <v>117.29</v>
      </c>
      <c r="J1571" s="174" t="n">
        <f aca="false">TRUNC(IF(A1571&lt;$A$427,($D$427*$R$11)+$P$11,IF(A1571&gt;$A$782,$D$782*$R$11+$P$11,D1571*$R$11+$P$11)),2)</f>
        <v>299.57</v>
      </c>
      <c r="K1571" s="176" t="n">
        <f aca="false">TRUNC(IF(A1571&lt;$A$427,$D$427*$R$12+$P$12,IF(A1571&gt;$A$782,$D$782*$R$12+$P$12,D1571*$R$12+$P$12)),2)</f>
        <v>217.82</v>
      </c>
      <c r="L1571" s="179" t="n">
        <v>1661</v>
      </c>
      <c r="M1571" s="164" t="n">
        <f aca="false">A1571</f>
        <v>1292</v>
      </c>
      <c r="N1571" s="181" t="n">
        <v>1661</v>
      </c>
      <c r="O1571" s="182" t="n">
        <f aca="false">A1571</f>
        <v>1292</v>
      </c>
      <c r="U1571" s="171"/>
    </row>
    <row r="1572" customFormat="false" ht="10.5" hidden="false" customHeight="false" outlineLevel="0" collapsed="false">
      <c r="A1572" s="156" t="n">
        <v>1293</v>
      </c>
      <c r="B1572" s="157" t="n">
        <v>1662</v>
      </c>
      <c r="C1572" s="158" t="n">
        <f aca="false">ROUND($P$1*A1572,2)</f>
        <v>76381.91</v>
      </c>
      <c r="D1572" s="159" t="n">
        <f aca="false">TRUNC(C1572/12,2)</f>
        <v>6365.15</v>
      </c>
      <c r="E1572" s="160" t="n">
        <f aca="false">TRUNC(D1572*$P$3,2)</f>
        <v>706.53</v>
      </c>
      <c r="F1572" s="161" t="n">
        <f aca="false">TRUNC(IF(A1572&lt;=$A$270,$D$270*$P$5,D1572*$P$5),2)</f>
        <v>190.95</v>
      </c>
      <c r="G1572" s="162" t="n">
        <f aca="false">TRUNC(IF(A1572&lt;=$A$270,$D$270*$P$6,D1572*$P$6),2)</f>
        <v>63.65</v>
      </c>
      <c r="H1572" s="161" t="n">
        <f aca="false">TRUNC($P$9,2)</f>
        <v>2.29</v>
      </c>
      <c r="I1572" s="161" t="n">
        <f aca="false">TRUNC(IF(A1572&lt;$A$427,$D$427*$R$10+$P$10,IF(A1572&gt;$A$782,$D$782*$R$10+$P$10,D1572*$R$10+$P$10)),2)</f>
        <v>117.29</v>
      </c>
      <c r="J1572" s="158" t="n">
        <f aca="false">TRUNC(IF(A1572&lt;$A$427,($D$427*$R$11)+$P$11,IF(A1572&gt;$A$782,$D$782*$R$11+$P$11,D1572*$R$11+$P$11)),2)</f>
        <v>299.57</v>
      </c>
      <c r="K1572" s="160" t="n">
        <f aca="false">TRUNC(IF(A1572&lt;$A$427,$D$427*$R$12+$P$12,IF(A1572&gt;$A$782,$D$782*$R$12+$P$12,D1572*$R$12+$P$12)),2)</f>
        <v>217.82</v>
      </c>
      <c r="L1572" s="163" t="n">
        <v>1662</v>
      </c>
      <c r="M1572" s="180" t="n">
        <f aca="false">A1572</f>
        <v>1293</v>
      </c>
      <c r="N1572" s="165" t="n">
        <v>1662</v>
      </c>
      <c r="O1572" s="166" t="n">
        <f aca="false">A1572</f>
        <v>1293</v>
      </c>
      <c r="U1572" s="171"/>
    </row>
    <row r="1573" customFormat="false" ht="10.5" hidden="false" customHeight="false" outlineLevel="0" collapsed="false">
      <c r="A1573" s="172" t="n">
        <v>1293</v>
      </c>
      <c r="B1573" s="173" t="n">
        <v>1663</v>
      </c>
      <c r="C1573" s="174" t="n">
        <f aca="false">ROUND($P$1*A1573,2)</f>
        <v>76381.91</v>
      </c>
      <c r="D1573" s="175" t="n">
        <f aca="false">TRUNC(C1573/12,2)</f>
        <v>6365.15</v>
      </c>
      <c r="E1573" s="176" t="n">
        <f aca="false">TRUNC(D1573*$P$3,2)</f>
        <v>706.53</v>
      </c>
      <c r="F1573" s="177" t="n">
        <f aca="false">TRUNC(IF(A1573&lt;=$A$270,$D$270*$P$5,D1573*$P$5),2)</f>
        <v>190.95</v>
      </c>
      <c r="G1573" s="178" t="n">
        <f aca="false">TRUNC(IF(A1573&lt;=$A$270,$D$270*$P$6,D1573*$P$6),2)</f>
        <v>63.65</v>
      </c>
      <c r="H1573" s="177" t="n">
        <f aca="false">TRUNC($P$9,2)</f>
        <v>2.29</v>
      </c>
      <c r="I1573" s="177" t="n">
        <f aca="false">TRUNC(IF(A1573&lt;$A$427,$D$427*$R$10+$P$10,IF(A1573&gt;$A$782,$D$782*$R$10+$P$10,D1573*$R$10+$P$10)),2)</f>
        <v>117.29</v>
      </c>
      <c r="J1573" s="174" t="n">
        <f aca="false">TRUNC(IF(A1573&lt;$A$427,($D$427*$R$11)+$P$11,IF(A1573&gt;$A$782,$D$782*$R$11+$P$11,D1573*$R$11+$P$11)),2)</f>
        <v>299.57</v>
      </c>
      <c r="K1573" s="176" t="n">
        <f aca="false">TRUNC(IF(A1573&lt;$A$427,$D$427*$R$12+$P$12,IF(A1573&gt;$A$782,$D$782*$R$12+$P$12,D1573*$R$12+$P$12)),2)</f>
        <v>217.82</v>
      </c>
      <c r="L1573" s="179" t="n">
        <v>1663</v>
      </c>
      <c r="M1573" s="164" t="n">
        <f aca="false">A1573</f>
        <v>1293</v>
      </c>
      <c r="N1573" s="181" t="n">
        <v>1663</v>
      </c>
      <c r="O1573" s="182" t="n">
        <f aca="false">A1573</f>
        <v>1293</v>
      </c>
      <c r="U1573" s="171"/>
    </row>
    <row r="1574" customFormat="false" ht="10.5" hidden="false" customHeight="false" outlineLevel="0" collapsed="false">
      <c r="A1574" s="156" t="n">
        <v>1294</v>
      </c>
      <c r="B1574" s="157" t="n">
        <v>1664</v>
      </c>
      <c r="C1574" s="158" t="n">
        <f aca="false">ROUND($P$1*A1574,2)</f>
        <v>76440.98</v>
      </c>
      <c r="D1574" s="159" t="n">
        <f aca="false">TRUNC(C1574/12,2)</f>
        <v>6370.08</v>
      </c>
      <c r="E1574" s="160" t="n">
        <f aca="false">TRUNC(D1574*$P$3,2)</f>
        <v>707.07</v>
      </c>
      <c r="F1574" s="161" t="n">
        <f aca="false">TRUNC(IF(A1574&lt;=$A$270,$D$270*$P$5,D1574*$P$5),2)</f>
        <v>191.1</v>
      </c>
      <c r="G1574" s="162" t="n">
        <f aca="false">TRUNC(IF(A1574&lt;=$A$270,$D$270*$P$6,D1574*$P$6),2)</f>
        <v>63.7</v>
      </c>
      <c r="H1574" s="161" t="n">
        <f aca="false">TRUNC($P$9,2)</f>
        <v>2.29</v>
      </c>
      <c r="I1574" s="161" t="n">
        <f aca="false">TRUNC(IF(A1574&lt;$A$427,$D$427*$R$10+$P$10,IF(A1574&gt;$A$782,$D$782*$R$10+$P$10,D1574*$R$10+$P$10)),2)</f>
        <v>117.29</v>
      </c>
      <c r="J1574" s="158" t="n">
        <f aca="false">TRUNC(IF(A1574&lt;$A$427,($D$427*$R$11)+$P$11,IF(A1574&gt;$A$782,$D$782*$R$11+$P$11,D1574*$R$11+$P$11)),2)</f>
        <v>299.57</v>
      </c>
      <c r="K1574" s="160" t="n">
        <f aca="false">TRUNC(IF(A1574&lt;$A$427,$D$427*$R$12+$P$12,IF(A1574&gt;$A$782,$D$782*$R$12+$P$12,D1574*$R$12+$P$12)),2)</f>
        <v>217.82</v>
      </c>
      <c r="L1574" s="163" t="n">
        <v>1664</v>
      </c>
      <c r="M1574" s="180" t="n">
        <f aca="false">A1574</f>
        <v>1294</v>
      </c>
      <c r="N1574" s="165" t="n">
        <v>1664</v>
      </c>
      <c r="O1574" s="166" t="n">
        <f aca="false">A1574</f>
        <v>1294</v>
      </c>
      <c r="U1574" s="171"/>
    </row>
    <row r="1575" customFormat="false" ht="10.5" hidden="false" customHeight="false" outlineLevel="0" collapsed="false">
      <c r="A1575" s="172" t="n">
        <v>1295</v>
      </c>
      <c r="B1575" s="173" t="n">
        <v>1665</v>
      </c>
      <c r="C1575" s="174" t="n">
        <f aca="false">ROUND($P$1*A1575,2)</f>
        <v>76500.05</v>
      </c>
      <c r="D1575" s="175" t="n">
        <f aca="false">TRUNC(C1575/12,2)</f>
        <v>6375</v>
      </c>
      <c r="E1575" s="176" t="n">
        <f aca="false">TRUNC(D1575*$P$3,2)</f>
        <v>707.62</v>
      </c>
      <c r="F1575" s="177" t="n">
        <f aca="false">TRUNC(IF(A1575&lt;=$A$270,$D$270*$P$5,D1575*$P$5),2)</f>
        <v>191.25</v>
      </c>
      <c r="G1575" s="178" t="n">
        <f aca="false">TRUNC(IF(A1575&lt;=$A$270,$D$270*$P$6,D1575*$P$6),2)</f>
        <v>63.75</v>
      </c>
      <c r="H1575" s="177" t="n">
        <f aca="false">TRUNC($P$9,2)</f>
        <v>2.29</v>
      </c>
      <c r="I1575" s="177" t="n">
        <f aca="false">TRUNC(IF(A1575&lt;$A$427,$D$427*$R$10+$P$10,IF(A1575&gt;$A$782,$D$782*$R$10+$P$10,D1575*$R$10+$P$10)),2)</f>
        <v>117.29</v>
      </c>
      <c r="J1575" s="174" t="n">
        <f aca="false">TRUNC(IF(A1575&lt;$A$427,($D$427*$R$11)+$P$11,IF(A1575&gt;$A$782,$D$782*$R$11+$P$11,D1575*$R$11+$P$11)),2)</f>
        <v>299.57</v>
      </c>
      <c r="K1575" s="176" t="n">
        <f aca="false">TRUNC(IF(A1575&lt;$A$427,$D$427*$R$12+$P$12,IF(A1575&gt;$A$782,$D$782*$R$12+$P$12,D1575*$R$12+$P$12)),2)</f>
        <v>217.82</v>
      </c>
      <c r="L1575" s="179" t="n">
        <v>1665</v>
      </c>
      <c r="M1575" s="164" t="n">
        <f aca="false">A1575</f>
        <v>1295</v>
      </c>
      <c r="N1575" s="181" t="n">
        <v>1665</v>
      </c>
      <c r="O1575" s="182" t="n">
        <f aca="false">A1575</f>
        <v>1295</v>
      </c>
      <c r="U1575" s="171"/>
    </row>
    <row r="1576" customFormat="false" ht="10.5" hidden="false" customHeight="false" outlineLevel="0" collapsed="false">
      <c r="A1576" s="156" t="n">
        <v>1295</v>
      </c>
      <c r="B1576" s="157" t="n">
        <v>1666</v>
      </c>
      <c r="C1576" s="158" t="n">
        <f aca="false">ROUND($P$1*A1576,2)</f>
        <v>76500.05</v>
      </c>
      <c r="D1576" s="159" t="n">
        <f aca="false">TRUNC(C1576/12,2)</f>
        <v>6375</v>
      </c>
      <c r="E1576" s="160" t="n">
        <f aca="false">TRUNC(D1576*$P$3,2)</f>
        <v>707.62</v>
      </c>
      <c r="F1576" s="161" t="n">
        <f aca="false">TRUNC(IF(A1576&lt;=$A$270,$D$270*$P$5,D1576*$P$5),2)</f>
        <v>191.25</v>
      </c>
      <c r="G1576" s="162" t="n">
        <f aca="false">TRUNC(IF(A1576&lt;=$A$270,$D$270*$P$6,D1576*$P$6),2)</f>
        <v>63.75</v>
      </c>
      <c r="H1576" s="161" t="n">
        <f aca="false">TRUNC($P$9,2)</f>
        <v>2.29</v>
      </c>
      <c r="I1576" s="161" t="n">
        <f aca="false">TRUNC(IF(A1576&lt;$A$427,$D$427*$R$10+$P$10,IF(A1576&gt;$A$782,$D$782*$R$10+$P$10,D1576*$R$10+$P$10)),2)</f>
        <v>117.29</v>
      </c>
      <c r="J1576" s="158" t="n">
        <f aca="false">TRUNC(IF(A1576&lt;$A$427,($D$427*$R$11)+$P$11,IF(A1576&gt;$A$782,$D$782*$R$11+$P$11,D1576*$R$11+$P$11)),2)</f>
        <v>299.57</v>
      </c>
      <c r="K1576" s="160" t="n">
        <f aca="false">TRUNC(IF(A1576&lt;$A$427,$D$427*$R$12+$P$12,IF(A1576&gt;$A$782,$D$782*$R$12+$P$12,D1576*$R$12+$P$12)),2)</f>
        <v>217.82</v>
      </c>
      <c r="L1576" s="163" t="n">
        <v>1666</v>
      </c>
      <c r="M1576" s="180" t="n">
        <f aca="false">A1576</f>
        <v>1295</v>
      </c>
      <c r="N1576" s="165" t="n">
        <v>1666</v>
      </c>
      <c r="O1576" s="166" t="n">
        <f aca="false">A1576</f>
        <v>1295</v>
      </c>
      <c r="U1576" s="171"/>
    </row>
    <row r="1577" customFormat="false" ht="10.5" hidden="false" customHeight="false" outlineLevel="0" collapsed="false">
      <c r="A1577" s="172" t="n">
        <v>1296</v>
      </c>
      <c r="B1577" s="173" t="n">
        <v>1667</v>
      </c>
      <c r="C1577" s="174" t="n">
        <f aca="false">ROUND($P$1*A1577,2)</f>
        <v>76559.13</v>
      </c>
      <c r="D1577" s="175" t="n">
        <f aca="false">TRUNC(C1577/12,2)</f>
        <v>6379.92</v>
      </c>
      <c r="E1577" s="176" t="n">
        <f aca="false">TRUNC(D1577*$P$3,2)</f>
        <v>708.17</v>
      </c>
      <c r="F1577" s="177" t="n">
        <f aca="false">TRUNC(IF(A1577&lt;=$A$270,$D$270*$P$5,D1577*$P$5),2)</f>
        <v>191.39</v>
      </c>
      <c r="G1577" s="178" t="n">
        <f aca="false">TRUNC(IF(A1577&lt;=$A$270,$D$270*$P$6,D1577*$P$6),2)</f>
        <v>63.79</v>
      </c>
      <c r="H1577" s="177" t="n">
        <f aca="false">TRUNC($P$9,2)</f>
        <v>2.29</v>
      </c>
      <c r="I1577" s="177" t="n">
        <f aca="false">TRUNC(IF(A1577&lt;$A$427,$D$427*$R$10+$P$10,IF(A1577&gt;$A$782,$D$782*$R$10+$P$10,D1577*$R$10+$P$10)),2)</f>
        <v>117.29</v>
      </c>
      <c r="J1577" s="174" t="n">
        <f aca="false">TRUNC(IF(A1577&lt;$A$427,($D$427*$R$11)+$P$11,IF(A1577&gt;$A$782,$D$782*$R$11+$P$11,D1577*$R$11+$P$11)),2)</f>
        <v>299.57</v>
      </c>
      <c r="K1577" s="176" t="n">
        <f aca="false">TRUNC(IF(A1577&lt;$A$427,$D$427*$R$12+$P$12,IF(A1577&gt;$A$782,$D$782*$R$12+$P$12,D1577*$R$12+$P$12)),2)</f>
        <v>217.82</v>
      </c>
      <c r="L1577" s="179" t="n">
        <v>1667</v>
      </c>
      <c r="M1577" s="164" t="n">
        <f aca="false">A1577</f>
        <v>1296</v>
      </c>
      <c r="N1577" s="181" t="n">
        <v>1667</v>
      </c>
      <c r="O1577" s="182" t="n">
        <f aca="false">A1577</f>
        <v>1296</v>
      </c>
      <c r="U1577" s="171"/>
    </row>
    <row r="1578" customFormat="false" ht="10.5" hidden="false" customHeight="false" outlineLevel="0" collapsed="false">
      <c r="A1578" s="156" t="n">
        <v>1297</v>
      </c>
      <c r="B1578" s="157" t="n">
        <v>1668</v>
      </c>
      <c r="C1578" s="158" t="n">
        <f aca="false">ROUND($P$1*A1578,2)</f>
        <v>76618.2</v>
      </c>
      <c r="D1578" s="159" t="n">
        <f aca="false">TRUNC(C1578/12,2)</f>
        <v>6384.85</v>
      </c>
      <c r="E1578" s="160" t="n">
        <f aca="false">TRUNC(D1578*$P$3,2)</f>
        <v>708.71</v>
      </c>
      <c r="F1578" s="161" t="n">
        <f aca="false">TRUNC(IF(A1578&lt;=$A$270,$D$270*$P$5,D1578*$P$5),2)</f>
        <v>191.54</v>
      </c>
      <c r="G1578" s="162" t="n">
        <f aca="false">TRUNC(IF(A1578&lt;=$A$270,$D$270*$P$6,D1578*$P$6),2)</f>
        <v>63.84</v>
      </c>
      <c r="H1578" s="161" t="n">
        <f aca="false">TRUNC($P$9,2)</f>
        <v>2.29</v>
      </c>
      <c r="I1578" s="161" t="n">
        <f aca="false">TRUNC(IF(A1578&lt;$A$427,$D$427*$R$10+$P$10,IF(A1578&gt;$A$782,$D$782*$R$10+$P$10,D1578*$R$10+$P$10)),2)</f>
        <v>117.29</v>
      </c>
      <c r="J1578" s="158" t="n">
        <f aca="false">TRUNC(IF(A1578&lt;$A$427,($D$427*$R$11)+$P$11,IF(A1578&gt;$A$782,$D$782*$R$11+$P$11,D1578*$R$11+$P$11)),2)</f>
        <v>299.57</v>
      </c>
      <c r="K1578" s="160" t="n">
        <f aca="false">TRUNC(IF(A1578&lt;$A$427,$D$427*$R$12+$P$12,IF(A1578&gt;$A$782,$D$782*$R$12+$P$12,D1578*$R$12+$P$12)),2)</f>
        <v>217.82</v>
      </c>
      <c r="L1578" s="163" t="n">
        <v>1668</v>
      </c>
      <c r="M1578" s="180" t="n">
        <f aca="false">A1578</f>
        <v>1297</v>
      </c>
      <c r="N1578" s="165" t="n">
        <v>1668</v>
      </c>
      <c r="O1578" s="166" t="n">
        <f aca="false">A1578</f>
        <v>1297</v>
      </c>
      <c r="U1578" s="171"/>
    </row>
    <row r="1579" customFormat="false" ht="10.5" hidden="false" customHeight="false" outlineLevel="0" collapsed="false">
      <c r="A1579" s="172" t="n">
        <v>1298</v>
      </c>
      <c r="B1579" s="173" t="n">
        <v>1669</v>
      </c>
      <c r="C1579" s="174" t="n">
        <f aca="false">ROUND($P$1*A1579,2)</f>
        <v>76677.27</v>
      </c>
      <c r="D1579" s="175" t="n">
        <f aca="false">TRUNC(C1579/12,2)</f>
        <v>6389.77</v>
      </c>
      <c r="E1579" s="176" t="n">
        <f aca="false">TRUNC(D1579*$P$3,2)</f>
        <v>709.26</v>
      </c>
      <c r="F1579" s="177" t="n">
        <f aca="false">TRUNC(IF(A1579&lt;=$A$270,$D$270*$P$5,D1579*$P$5),2)</f>
        <v>191.69</v>
      </c>
      <c r="G1579" s="178" t="n">
        <f aca="false">TRUNC(IF(A1579&lt;=$A$270,$D$270*$P$6,D1579*$P$6),2)</f>
        <v>63.89</v>
      </c>
      <c r="H1579" s="177" t="n">
        <f aca="false">TRUNC($P$9,2)</f>
        <v>2.29</v>
      </c>
      <c r="I1579" s="177" t="n">
        <f aca="false">TRUNC(IF(A1579&lt;$A$427,$D$427*$R$10+$P$10,IF(A1579&gt;$A$782,$D$782*$R$10+$P$10,D1579*$R$10+$P$10)),2)</f>
        <v>117.29</v>
      </c>
      <c r="J1579" s="174" t="n">
        <f aca="false">TRUNC(IF(A1579&lt;$A$427,($D$427*$R$11)+$P$11,IF(A1579&gt;$A$782,$D$782*$R$11+$P$11,D1579*$R$11+$P$11)),2)</f>
        <v>299.57</v>
      </c>
      <c r="K1579" s="176" t="n">
        <f aca="false">TRUNC(IF(A1579&lt;$A$427,$D$427*$R$12+$P$12,IF(A1579&gt;$A$782,$D$782*$R$12+$P$12,D1579*$R$12+$P$12)),2)</f>
        <v>217.82</v>
      </c>
      <c r="L1579" s="179" t="n">
        <v>1669</v>
      </c>
      <c r="M1579" s="164" t="n">
        <f aca="false">A1579</f>
        <v>1298</v>
      </c>
      <c r="N1579" s="181" t="n">
        <v>1669</v>
      </c>
      <c r="O1579" s="182" t="n">
        <f aca="false">A1579</f>
        <v>1298</v>
      </c>
      <c r="U1579" s="171"/>
    </row>
    <row r="1580" customFormat="false" ht="10.5" hidden="false" customHeight="false" outlineLevel="0" collapsed="false">
      <c r="A1580" s="156" t="n">
        <v>1299</v>
      </c>
      <c r="B1580" s="157" t="n">
        <v>1670</v>
      </c>
      <c r="C1580" s="158" t="n">
        <f aca="false">ROUND($P$1*A1580,2)</f>
        <v>76736.35</v>
      </c>
      <c r="D1580" s="159" t="n">
        <f aca="false">TRUNC(C1580/12,2)</f>
        <v>6394.69</v>
      </c>
      <c r="E1580" s="160" t="n">
        <f aca="false">TRUNC(D1580*$P$3,2)</f>
        <v>709.81</v>
      </c>
      <c r="F1580" s="161" t="n">
        <f aca="false">TRUNC(IF(A1580&lt;=$A$270,$D$270*$P$5,D1580*$P$5),2)</f>
        <v>191.84</v>
      </c>
      <c r="G1580" s="162" t="n">
        <f aca="false">TRUNC(IF(A1580&lt;=$A$270,$D$270*$P$6,D1580*$P$6),2)</f>
        <v>63.94</v>
      </c>
      <c r="H1580" s="161" t="n">
        <f aca="false">TRUNC($P$9,2)</f>
        <v>2.29</v>
      </c>
      <c r="I1580" s="161" t="n">
        <f aca="false">TRUNC(IF(A1580&lt;$A$427,$D$427*$R$10+$P$10,IF(A1580&gt;$A$782,$D$782*$R$10+$P$10,D1580*$R$10+$P$10)),2)</f>
        <v>117.29</v>
      </c>
      <c r="J1580" s="158" t="n">
        <f aca="false">TRUNC(IF(A1580&lt;$A$427,($D$427*$R$11)+$P$11,IF(A1580&gt;$A$782,$D$782*$R$11+$P$11,D1580*$R$11+$P$11)),2)</f>
        <v>299.57</v>
      </c>
      <c r="K1580" s="160" t="n">
        <f aca="false">TRUNC(IF(A1580&lt;$A$427,$D$427*$R$12+$P$12,IF(A1580&gt;$A$782,$D$782*$R$12+$P$12,D1580*$R$12+$P$12)),2)</f>
        <v>217.82</v>
      </c>
      <c r="L1580" s="163" t="n">
        <v>1670</v>
      </c>
      <c r="M1580" s="180" t="n">
        <f aca="false">A1580</f>
        <v>1299</v>
      </c>
      <c r="N1580" s="165" t="n">
        <v>1670</v>
      </c>
      <c r="O1580" s="166" t="n">
        <f aca="false">A1580</f>
        <v>1299</v>
      </c>
      <c r="U1580" s="171"/>
    </row>
    <row r="1581" customFormat="false" ht="10.5" hidden="false" customHeight="false" outlineLevel="0" collapsed="false">
      <c r="A1581" s="172" t="n">
        <v>1299</v>
      </c>
      <c r="B1581" s="173" t="n">
        <v>1671</v>
      </c>
      <c r="C1581" s="174" t="n">
        <f aca="false">ROUND($P$1*A1581,2)</f>
        <v>76736.35</v>
      </c>
      <c r="D1581" s="175" t="n">
        <f aca="false">TRUNC(C1581/12,2)</f>
        <v>6394.69</v>
      </c>
      <c r="E1581" s="176" t="n">
        <f aca="false">TRUNC(D1581*$P$3,2)</f>
        <v>709.81</v>
      </c>
      <c r="F1581" s="177" t="n">
        <f aca="false">TRUNC(IF(A1581&lt;=$A$270,$D$270*$P$5,D1581*$P$5),2)</f>
        <v>191.84</v>
      </c>
      <c r="G1581" s="178" t="n">
        <f aca="false">TRUNC(IF(A1581&lt;=$A$270,$D$270*$P$6,D1581*$P$6),2)</f>
        <v>63.94</v>
      </c>
      <c r="H1581" s="177" t="n">
        <f aca="false">TRUNC($P$9,2)</f>
        <v>2.29</v>
      </c>
      <c r="I1581" s="177" t="n">
        <f aca="false">TRUNC(IF(A1581&lt;$A$427,$D$427*$R$10+$P$10,IF(A1581&gt;$A$782,$D$782*$R$10+$P$10,D1581*$R$10+$P$10)),2)</f>
        <v>117.29</v>
      </c>
      <c r="J1581" s="174" t="n">
        <f aca="false">TRUNC(IF(A1581&lt;$A$427,($D$427*$R$11)+$P$11,IF(A1581&gt;$A$782,$D$782*$R$11+$P$11,D1581*$R$11+$P$11)),2)</f>
        <v>299.57</v>
      </c>
      <c r="K1581" s="176" t="n">
        <f aca="false">TRUNC(IF(A1581&lt;$A$427,$D$427*$R$12+$P$12,IF(A1581&gt;$A$782,$D$782*$R$12+$P$12,D1581*$R$12+$P$12)),2)</f>
        <v>217.82</v>
      </c>
      <c r="L1581" s="179" t="n">
        <v>1671</v>
      </c>
      <c r="M1581" s="164" t="n">
        <f aca="false">A1581</f>
        <v>1299</v>
      </c>
      <c r="N1581" s="181" t="n">
        <v>1671</v>
      </c>
      <c r="O1581" s="182" t="n">
        <f aca="false">A1581</f>
        <v>1299</v>
      </c>
      <c r="U1581" s="171"/>
    </row>
    <row r="1582" customFormat="false" ht="10.5" hidden="false" customHeight="false" outlineLevel="0" collapsed="false">
      <c r="A1582" s="156" t="n">
        <v>1300</v>
      </c>
      <c r="B1582" s="157" t="n">
        <v>1672</v>
      </c>
      <c r="C1582" s="158" t="n">
        <f aca="false">ROUND($P$1*A1582,2)</f>
        <v>76795.42</v>
      </c>
      <c r="D1582" s="159" t="n">
        <f aca="false">TRUNC(C1582/12,2)</f>
        <v>6399.61</v>
      </c>
      <c r="E1582" s="160" t="n">
        <f aca="false">TRUNC(D1582*$P$3,2)</f>
        <v>710.35</v>
      </c>
      <c r="F1582" s="161" t="n">
        <f aca="false">TRUNC(IF(A1582&lt;=$A$270,$D$270*$P$5,D1582*$P$5),2)</f>
        <v>191.98</v>
      </c>
      <c r="G1582" s="162" t="n">
        <f aca="false">TRUNC(IF(A1582&lt;=$A$270,$D$270*$P$6,D1582*$P$6),2)</f>
        <v>63.99</v>
      </c>
      <c r="H1582" s="161" t="n">
        <f aca="false">TRUNC($P$9,2)</f>
        <v>2.29</v>
      </c>
      <c r="I1582" s="161" t="n">
        <f aca="false">TRUNC(IF(A1582&lt;$A$427,$D$427*$R$10+$P$10,IF(A1582&gt;$A$782,$D$782*$R$10+$P$10,D1582*$R$10+$P$10)),2)</f>
        <v>117.29</v>
      </c>
      <c r="J1582" s="158" t="n">
        <f aca="false">TRUNC(IF(A1582&lt;$A$427,($D$427*$R$11)+$P$11,IF(A1582&gt;$A$782,$D$782*$R$11+$P$11,D1582*$R$11+$P$11)),2)</f>
        <v>299.57</v>
      </c>
      <c r="K1582" s="160" t="n">
        <f aca="false">TRUNC(IF(A1582&lt;$A$427,$D$427*$R$12+$P$12,IF(A1582&gt;$A$782,$D$782*$R$12+$P$12,D1582*$R$12+$P$12)),2)</f>
        <v>217.82</v>
      </c>
      <c r="L1582" s="163" t="n">
        <v>1672</v>
      </c>
      <c r="M1582" s="180" t="n">
        <f aca="false">A1582</f>
        <v>1300</v>
      </c>
      <c r="N1582" s="165" t="n">
        <v>1672</v>
      </c>
      <c r="O1582" s="166" t="n">
        <f aca="false">A1582</f>
        <v>1300</v>
      </c>
      <c r="U1582" s="171"/>
    </row>
    <row r="1583" customFormat="false" ht="10.5" hidden="false" customHeight="false" outlineLevel="0" collapsed="false">
      <c r="A1583" s="172" t="n">
        <v>1301</v>
      </c>
      <c r="B1583" s="173" t="n">
        <v>1673</v>
      </c>
      <c r="C1583" s="174" t="n">
        <f aca="false">ROUND($P$1*A1583,2)</f>
        <v>76854.49</v>
      </c>
      <c r="D1583" s="175" t="n">
        <f aca="false">TRUNC(C1583/12,2)</f>
        <v>6404.54</v>
      </c>
      <c r="E1583" s="176" t="n">
        <f aca="false">TRUNC(D1583*$P$3,2)</f>
        <v>710.9</v>
      </c>
      <c r="F1583" s="177" t="n">
        <f aca="false">TRUNC(IF(A1583&lt;=$A$270,$D$270*$P$5,D1583*$P$5),2)</f>
        <v>192.13</v>
      </c>
      <c r="G1583" s="178" t="n">
        <f aca="false">TRUNC(IF(A1583&lt;=$A$270,$D$270*$P$6,D1583*$P$6),2)</f>
        <v>64.04</v>
      </c>
      <c r="H1583" s="177" t="n">
        <f aca="false">TRUNC($P$9,2)</f>
        <v>2.29</v>
      </c>
      <c r="I1583" s="177" t="n">
        <f aca="false">TRUNC(IF(A1583&lt;$A$427,$D$427*$R$10+$P$10,IF(A1583&gt;$A$782,$D$782*$R$10+$P$10,D1583*$R$10+$P$10)),2)</f>
        <v>117.29</v>
      </c>
      <c r="J1583" s="174" t="n">
        <f aca="false">TRUNC(IF(A1583&lt;$A$427,($D$427*$R$11)+$P$11,IF(A1583&gt;$A$782,$D$782*$R$11+$P$11,D1583*$R$11+$P$11)),2)</f>
        <v>299.57</v>
      </c>
      <c r="K1583" s="176" t="n">
        <f aca="false">TRUNC(IF(A1583&lt;$A$427,$D$427*$R$12+$P$12,IF(A1583&gt;$A$782,$D$782*$R$12+$P$12,D1583*$R$12+$P$12)),2)</f>
        <v>217.82</v>
      </c>
      <c r="L1583" s="179" t="n">
        <v>1673</v>
      </c>
      <c r="M1583" s="164" t="n">
        <f aca="false">A1583</f>
        <v>1301</v>
      </c>
      <c r="N1583" s="181" t="n">
        <v>1673</v>
      </c>
      <c r="O1583" s="182" t="n">
        <f aca="false">A1583</f>
        <v>1301</v>
      </c>
      <c r="U1583" s="171"/>
    </row>
    <row r="1584" customFormat="false" ht="10.5" hidden="false" customHeight="false" outlineLevel="0" collapsed="false">
      <c r="A1584" s="156" t="n">
        <v>1301</v>
      </c>
      <c r="B1584" s="157" t="n">
        <v>1674</v>
      </c>
      <c r="C1584" s="158" t="n">
        <f aca="false">ROUND($P$1*A1584,2)</f>
        <v>76854.49</v>
      </c>
      <c r="D1584" s="159" t="n">
        <f aca="false">TRUNC(C1584/12,2)</f>
        <v>6404.54</v>
      </c>
      <c r="E1584" s="160" t="n">
        <f aca="false">TRUNC(D1584*$P$3,2)</f>
        <v>710.9</v>
      </c>
      <c r="F1584" s="161" t="n">
        <f aca="false">TRUNC(IF(A1584&lt;=$A$270,$D$270*$P$5,D1584*$P$5),2)</f>
        <v>192.13</v>
      </c>
      <c r="G1584" s="162" t="n">
        <f aca="false">TRUNC(IF(A1584&lt;=$A$270,$D$270*$P$6,D1584*$P$6),2)</f>
        <v>64.04</v>
      </c>
      <c r="H1584" s="161" t="n">
        <f aca="false">TRUNC($P$9,2)</f>
        <v>2.29</v>
      </c>
      <c r="I1584" s="161" t="n">
        <f aca="false">TRUNC(IF(A1584&lt;$A$427,$D$427*$R$10+$P$10,IF(A1584&gt;$A$782,$D$782*$R$10+$P$10,D1584*$R$10+$P$10)),2)</f>
        <v>117.29</v>
      </c>
      <c r="J1584" s="158" t="n">
        <f aca="false">TRUNC(IF(A1584&lt;$A$427,($D$427*$R$11)+$P$11,IF(A1584&gt;$A$782,$D$782*$R$11+$P$11,D1584*$R$11+$P$11)),2)</f>
        <v>299.57</v>
      </c>
      <c r="K1584" s="160" t="n">
        <f aca="false">TRUNC(IF(A1584&lt;$A$427,$D$427*$R$12+$P$12,IF(A1584&gt;$A$782,$D$782*$R$12+$P$12,D1584*$R$12+$P$12)),2)</f>
        <v>217.82</v>
      </c>
      <c r="L1584" s="163" t="n">
        <v>1674</v>
      </c>
      <c r="M1584" s="164" t="n">
        <f aca="false">A1584</f>
        <v>1301</v>
      </c>
      <c r="N1584" s="165" t="n">
        <v>1674</v>
      </c>
      <c r="O1584" s="166" t="n">
        <f aca="false">A1584</f>
        <v>1301</v>
      </c>
      <c r="U1584" s="171"/>
    </row>
    <row r="1585" customFormat="false" ht="10.5" hidden="false" customHeight="false" outlineLevel="0" collapsed="false">
      <c r="A1585" s="172" t="n">
        <v>1302</v>
      </c>
      <c r="B1585" s="173" t="n">
        <v>1675</v>
      </c>
      <c r="C1585" s="174" t="n">
        <f aca="false">ROUND($P$1*A1585,2)</f>
        <v>76913.57</v>
      </c>
      <c r="D1585" s="175" t="n">
        <f aca="false">TRUNC(C1585/12,2)</f>
        <v>6409.46</v>
      </c>
      <c r="E1585" s="176" t="n">
        <f aca="false">TRUNC(D1585*$P$3,2)</f>
        <v>711.45</v>
      </c>
      <c r="F1585" s="177" t="n">
        <f aca="false">TRUNC(IF(A1585&lt;=$A$270,$D$270*$P$5,D1585*$P$5),2)</f>
        <v>192.28</v>
      </c>
      <c r="G1585" s="178" t="n">
        <f aca="false">TRUNC(IF(A1585&lt;=$A$270,$D$270*$P$6,D1585*$P$6),2)</f>
        <v>64.09</v>
      </c>
      <c r="H1585" s="177" t="n">
        <f aca="false">TRUNC($P$9,2)</f>
        <v>2.29</v>
      </c>
      <c r="I1585" s="177" t="n">
        <f aca="false">TRUNC(IF(A1585&lt;$A$427,$D$427*$R$10+$P$10,IF(A1585&gt;$A$782,$D$782*$R$10+$P$10,D1585*$R$10+$P$10)),2)</f>
        <v>117.29</v>
      </c>
      <c r="J1585" s="174" t="n">
        <f aca="false">TRUNC(IF(A1585&lt;$A$427,($D$427*$R$11)+$P$11,IF(A1585&gt;$A$782,$D$782*$R$11+$P$11,D1585*$R$11+$P$11)),2)</f>
        <v>299.57</v>
      </c>
      <c r="K1585" s="176" t="n">
        <f aca="false">TRUNC(IF(A1585&lt;$A$427,$D$427*$R$12+$P$12,IF(A1585&gt;$A$782,$D$782*$R$12+$P$12,D1585*$R$12+$P$12)),2)</f>
        <v>217.82</v>
      </c>
      <c r="L1585" s="179" t="n">
        <v>1675</v>
      </c>
      <c r="M1585" s="180" t="n">
        <f aca="false">A1585</f>
        <v>1302</v>
      </c>
      <c r="N1585" s="181" t="n">
        <v>1675</v>
      </c>
      <c r="O1585" s="182" t="n">
        <f aca="false">A1585</f>
        <v>1302</v>
      </c>
      <c r="U1585" s="171"/>
    </row>
    <row r="1586" customFormat="false" ht="10.5" hidden="false" customHeight="false" outlineLevel="0" collapsed="false">
      <c r="A1586" s="156" t="n">
        <v>1303</v>
      </c>
      <c r="B1586" s="157" t="n">
        <v>1676</v>
      </c>
      <c r="C1586" s="158" t="n">
        <f aca="false">ROUND($P$1*A1586,2)</f>
        <v>76972.64</v>
      </c>
      <c r="D1586" s="159" t="n">
        <f aca="false">TRUNC(C1586/12,2)</f>
        <v>6414.38</v>
      </c>
      <c r="E1586" s="160" t="n">
        <f aca="false">TRUNC(D1586*$P$3,2)</f>
        <v>711.99</v>
      </c>
      <c r="F1586" s="161" t="n">
        <f aca="false">TRUNC(IF(A1586&lt;=$A$270,$D$270*$P$5,D1586*$P$5),2)</f>
        <v>192.43</v>
      </c>
      <c r="G1586" s="162" t="n">
        <f aca="false">TRUNC(IF(A1586&lt;=$A$270,$D$270*$P$6,D1586*$P$6),2)</f>
        <v>64.14</v>
      </c>
      <c r="H1586" s="161" t="n">
        <f aca="false">TRUNC($P$9,2)</f>
        <v>2.29</v>
      </c>
      <c r="I1586" s="161" t="n">
        <f aca="false">TRUNC(IF(A1586&lt;$A$427,$D$427*$R$10+$P$10,IF(A1586&gt;$A$782,$D$782*$R$10+$P$10,D1586*$R$10+$P$10)),2)</f>
        <v>117.29</v>
      </c>
      <c r="J1586" s="158" t="n">
        <f aca="false">TRUNC(IF(A1586&lt;$A$427,($D$427*$R$11)+$P$11,IF(A1586&gt;$A$782,$D$782*$R$11+$P$11,D1586*$R$11+$P$11)),2)</f>
        <v>299.57</v>
      </c>
      <c r="K1586" s="160" t="n">
        <f aca="false">TRUNC(IF(A1586&lt;$A$427,$D$427*$R$12+$P$12,IF(A1586&gt;$A$782,$D$782*$R$12+$P$12,D1586*$R$12+$P$12)),2)</f>
        <v>217.82</v>
      </c>
      <c r="L1586" s="163" t="n">
        <v>1676</v>
      </c>
      <c r="M1586" s="164" t="n">
        <f aca="false">A1586</f>
        <v>1303</v>
      </c>
      <c r="N1586" s="165" t="n">
        <v>1676</v>
      </c>
      <c r="O1586" s="166" t="n">
        <f aca="false">A1586</f>
        <v>1303</v>
      </c>
      <c r="U1586" s="171"/>
    </row>
    <row r="1587" customFormat="false" ht="10.5" hidden="false" customHeight="false" outlineLevel="0" collapsed="false">
      <c r="A1587" s="172" t="n">
        <v>1303</v>
      </c>
      <c r="B1587" s="173" t="n">
        <v>1677</v>
      </c>
      <c r="C1587" s="174" t="n">
        <f aca="false">ROUND($P$1*A1587,2)</f>
        <v>76972.64</v>
      </c>
      <c r="D1587" s="175" t="n">
        <f aca="false">TRUNC(C1587/12,2)</f>
        <v>6414.38</v>
      </c>
      <c r="E1587" s="176" t="n">
        <f aca="false">TRUNC(D1587*$P$3,2)</f>
        <v>711.99</v>
      </c>
      <c r="F1587" s="177" t="n">
        <f aca="false">TRUNC(IF(A1587&lt;=$A$270,$D$270*$P$5,D1587*$P$5),2)</f>
        <v>192.43</v>
      </c>
      <c r="G1587" s="178" t="n">
        <f aca="false">TRUNC(IF(A1587&lt;=$A$270,$D$270*$P$6,D1587*$P$6),2)</f>
        <v>64.14</v>
      </c>
      <c r="H1587" s="177" t="n">
        <f aca="false">TRUNC($P$9,2)</f>
        <v>2.29</v>
      </c>
      <c r="I1587" s="177" t="n">
        <f aca="false">TRUNC(IF(A1587&lt;$A$427,$D$427*$R$10+$P$10,IF(A1587&gt;$A$782,$D$782*$R$10+$P$10,D1587*$R$10+$P$10)),2)</f>
        <v>117.29</v>
      </c>
      <c r="J1587" s="174" t="n">
        <f aca="false">TRUNC(IF(A1587&lt;$A$427,($D$427*$R$11)+$P$11,IF(A1587&gt;$A$782,$D$782*$R$11+$P$11,D1587*$R$11+$P$11)),2)</f>
        <v>299.57</v>
      </c>
      <c r="K1587" s="176" t="n">
        <f aca="false">TRUNC(IF(A1587&lt;$A$427,$D$427*$R$12+$P$12,IF(A1587&gt;$A$782,$D$782*$R$12+$P$12,D1587*$R$12+$P$12)),2)</f>
        <v>217.82</v>
      </c>
      <c r="L1587" s="179" t="n">
        <v>1677</v>
      </c>
      <c r="M1587" s="180" t="n">
        <f aca="false">A1587</f>
        <v>1303</v>
      </c>
      <c r="N1587" s="181" t="n">
        <v>1677</v>
      </c>
      <c r="O1587" s="182" t="n">
        <f aca="false">A1587</f>
        <v>1303</v>
      </c>
      <c r="U1587" s="171"/>
    </row>
    <row r="1588" customFormat="false" ht="10.5" hidden="false" customHeight="false" outlineLevel="0" collapsed="false">
      <c r="A1588" s="156" t="n">
        <v>1304</v>
      </c>
      <c r="B1588" s="157" t="n">
        <v>1678</v>
      </c>
      <c r="C1588" s="158" t="n">
        <f aca="false">ROUND($P$1*A1588,2)</f>
        <v>77031.71</v>
      </c>
      <c r="D1588" s="159" t="n">
        <f aca="false">TRUNC(C1588/12,2)</f>
        <v>6419.3</v>
      </c>
      <c r="E1588" s="160" t="n">
        <f aca="false">TRUNC(D1588*$P$3,2)</f>
        <v>712.54</v>
      </c>
      <c r="F1588" s="161" t="n">
        <f aca="false">TRUNC(IF(A1588&lt;=$A$270,$D$270*$P$5,D1588*$P$5),2)</f>
        <v>192.57</v>
      </c>
      <c r="G1588" s="162" t="n">
        <f aca="false">TRUNC(IF(A1588&lt;=$A$270,$D$270*$P$6,D1588*$P$6),2)</f>
        <v>64.19</v>
      </c>
      <c r="H1588" s="161" t="n">
        <f aca="false">TRUNC($P$9,2)</f>
        <v>2.29</v>
      </c>
      <c r="I1588" s="161" t="n">
        <f aca="false">TRUNC(IF(A1588&lt;$A$427,$D$427*$R$10+$P$10,IF(A1588&gt;$A$782,$D$782*$R$10+$P$10,D1588*$R$10+$P$10)),2)</f>
        <v>117.29</v>
      </c>
      <c r="J1588" s="158" t="n">
        <f aca="false">TRUNC(IF(A1588&lt;$A$427,($D$427*$R$11)+$P$11,IF(A1588&gt;$A$782,$D$782*$R$11+$P$11,D1588*$R$11+$P$11)),2)</f>
        <v>299.57</v>
      </c>
      <c r="K1588" s="160" t="n">
        <f aca="false">TRUNC(IF(A1588&lt;$A$427,$D$427*$R$12+$P$12,IF(A1588&gt;$A$782,$D$782*$R$12+$P$12,D1588*$R$12+$P$12)),2)</f>
        <v>217.82</v>
      </c>
      <c r="L1588" s="163" t="n">
        <v>1678</v>
      </c>
      <c r="M1588" s="164" t="n">
        <f aca="false">A1588</f>
        <v>1304</v>
      </c>
      <c r="N1588" s="165" t="n">
        <v>1678</v>
      </c>
      <c r="O1588" s="166" t="n">
        <f aca="false">A1588</f>
        <v>1304</v>
      </c>
      <c r="U1588" s="171"/>
    </row>
    <row r="1589" customFormat="false" ht="10.5" hidden="false" customHeight="false" outlineLevel="0" collapsed="false">
      <c r="A1589" s="172" t="n">
        <v>1305</v>
      </c>
      <c r="B1589" s="173" t="n">
        <v>1679</v>
      </c>
      <c r="C1589" s="174" t="n">
        <f aca="false">ROUND($P$1*A1589,2)</f>
        <v>77090.79</v>
      </c>
      <c r="D1589" s="175" t="n">
        <f aca="false">TRUNC(C1589/12,2)</f>
        <v>6424.23</v>
      </c>
      <c r="E1589" s="176" t="n">
        <f aca="false">TRUNC(D1589*$P$3,2)</f>
        <v>713.08</v>
      </c>
      <c r="F1589" s="177" t="n">
        <f aca="false">TRUNC(IF(A1589&lt;=$A$270,$D$270*$P$5,D1589*$P$5),2)</f>
        <v>192.72</v>
      </c>
      <c r="G1589" s="178" t="n">
        <f aca="false">TRUNC(IF(A1589&lt;=$A$270,$D$270*$P$6,D1589*$P$6),2)</f>
        <v>64.24</v>
      </c>
      <c r="H1589" s="177" t="n">
        <f aca="false">TRUNC($P$9,2)</f>
        <v>2.29</v>
      </c>
      <c r="I1589" s="177" t="n">
        <f aca="false">TRUNC(IF(A1589&lt;$A$427,$D$427*$R$10+$P$10,IF(A1589&gt;$A$782,$D$782*$R$10+$P$10,D1589*$R$10+$P$10)),2)</f>
        <v>117.29</v>
      </c>
      <c r="J1589" s="174" t="n">
        <f aca="false">TRUNC(IF(A1589&lt;$A$427,($D$427*$R$11)+$P$11,IF(A1589&gt;$A$782,$D$782*$R$11+$P$11,D1589*$R$11+$P$11)),2)</f>
        <v>299.57</v>
      </c>
      <c r="K1589" s="176" t="n">
        <f aca="false">TRUNC(IF(A1589&lt;$A$427,$D$427*$R$12+$P$12,IF(A1589&gt;$A$782,$D$782*$R$12+$P$12,D1589*$R$12+$P$12)),2)</f>
        <v>217.82</v>
      </c>
      <c r="L1589" s="179" t="n">
        <v>1679</v>
      </c>
      <c r="M1589" s="180" t="n">
        <f aca="false">A1589</f>
        <v>1305</v>
      </c>
      <c r="N1589" s="181" t="n">
        <v>1679</v>
      </c>
      <c r="O1589" s="182" t="n">
        <f aca="false">A1589</f>
        <v>1305</v>
      </c>
      <c r="U1589" s="171"/>
    </row>
    <row r="1590" customFormat="false" ht="10.5" hidden="false" customHeight="false" outlineLevel="0" collapsed="false">
      <c r="A1590" s="156" t="n">
        <v>1305</v>
      </c>
      <c r="B1590" s="157" t="n">
        <v>1680</v>
      </c>
      <c r="C1590" s="158" t="n">
        <f aca="false">ROUND($P$1*A1590,2)</f>
        <v>77090.79</v>
      </c>
      <c r="D1590" s="159" t="n">
        <f aca="false">TRUNC(C1590/12,2)</f>
        <v>6424.23</v>
      </c>
      <c r="E1590" s="160" t="n">
        <f aca="false">TRUNC(D1590*$P$3,2)</f>
        <v>713.08</v>
      </c>
      <c r="F1590" s="161" t="n">
        <f aca="false">TRUNC(IF(A1590&lt;=$A$270,$D$270*$P$5,D1590*$P$5),2)</f>
        <v>192.72</v>
      </c>
      <c r="G1590" s="162" t="n">
        <f aca="false">TRUNC(IF(A1590&lt;=$A$270,$D$270*$P$6,D1590*$P$6),2)</f>
        <v>64.24</v>
      </c>
      <c r="H1590" s="161" t="n">
        <f aca="false">TRUNC($P$9,2)</f>
        <v>2.29</v>
      </c>
      <c r="I1590" s="161" t="n">
        <f aca="false">TRUNC(IF(A1590&lt;$A$427,$D$427*$R$10+$P$10,IF(A1590&gt;$A$782,$D$782*$R$10+$P$10,D1590*$R$10+$P$10)),2)</f>
        <v>117.29</v>
      </c>
      <c r="J1590" s="158" t="n">
        <f aca="false">TRUNC(IF(A1590&lt;$A$427,($D$427*$R$11)+$P$11,IF(A1590&gt;$A$782,$D$782*$R$11+$P$11,D1590*$R$11+$P$11)),2)</f>
        <v>299.57</v>
      </c>
      <c r="K1590" s="160" t="n">
        <f aca="false">TRUNC(IF(A1590&lt;$A$427,$D$427*$R$12+$P$12,IF(A1590&gt;$A$782,$D$782*$R$12+$P$12,D1590*$R$12+$P$12)),2)</f>
        <v>217.82</v>
      </c>
      <c r="L1590" s="163" t="n">
        <v>1680</v>
      </c>
      <c r="M1590" s="164" t="n">
        <f aca="false">A1590</f>
        <v>1305</v>
      </c>
      <c r="N1590" s="165" t="n">
        <v>1680</v>
      </c>
      <c r="O1590" s="166" t="n">
        <f aca="false">A1590</f>
        <v>1305</v>
      </c>
      <c r="U1590" s="171"/>
    </row>
    <row r="1591" customFormat="false" ht="10.5" hidden="false" customHeight="false" outlineLevel="0" collapsed="false">
      <c r="A1591" s="172" t="n">
        <v>1306</v>
      </c>
      <c r="B1591" s="173" t="n">
        <v>1681</v>
      </c>
      <c r="C1591" s="174" t="n">
        <f aca="false">ROUND($P$1*A1591,2)</f>
        <v>77149.86</v>
      </c>
      <c r="D1591" s="175" t="n">
        <f aca="false">TRUNC(C1591/12,2)</f>
        <v>6429.15</v>
      </c>
      <c r="E1591" s="176" t="n">
        <f aca="false">TRUNC(D1591*$P$3,2)</f>
        <v>713.63</v>
      </c>
      <c r="F1591" s="177" t="n">
        <f aca="false">TRUNC(IF(A1591&lt;=$A$270,$D$270*$P$5,D1591*$P$5),2)</f>
        <v>192.87</v>
      </c>
      <c r="G1591" s="178" t="n">
        <f aca="false">TRUNC(IF(A1591&lt;=$A$270,$D$270*$P$6,D1591*$P$6),2)</f>
        <v>64.29</v>
      </c>
      <c r="H1591" s="177" t="n">
        <f aca="false">TRUNC($P$9,2)</f>
        <v>2.29</v>
      </c>
      <c r="I1591" s="177" t="n">
        <f aca="false">TRUNC(IF(A1591&lt;$A$427,$D$427*$R$10+$P$10,IF(A1591&gt;$A$782,$D$782*$R$10+$P$10,D1591*$R$10+$P$10)),2)</f>
        <v>117.29</v>
      </c>
      <c r="J1591" s="174" t="n">
        <f aca="false">TRUNC(IF(A1591&lt;$A$427,($D$427*$R$11)+$P$11,IF(A1591&gt;$A$782,$D$782*$R$11+$P$11,D1591*$R$11+$P$11)),2)</f>
        <v>299.57</v>
      </c>
      <c r="K1591" s="176" t="n">
        <f aca="false">TRUNC(IF(A1591&lt;$A$427,$D$427*$R$12+$P$12,IF(A1591&gt;$A$782,$D$782*$R$12+$P$12,D1591*$R$12+$P$12)),2)</f>
        <v>217.82</v>
      </c>
      <c r="L1591" s="179" t="n">
        <v>1681</v>
      </c>
      <c r="M1591" s="180" t="n">
        <f aca="false">A1591</f>
        <v>1306</v>
      </c>
      <c r="N1591" s="181" t="n">
        <v>1681</v>
      </c>
      <c r="O1591" s="182" t="n">
        <f aca="false">A1591</f>
        <v>1306</v>
      </c>
      <c r="U1591" s="171"/>
    </row>
    <row r="1592" customFormat="false" ht="10.5" hidden="false" customHeight="false" outlineLevel="0" collapsed="false">
      <c r="A1592" s="156" t="n">
        <v>1307</v>
      </c>
      <c r="B1592" s="157" t="n">
        <v>1682</v>
      </c>
      <c r="C1592" s="158" t="n">
        <f aca="false">ROUND($P$1*A1592,2)</f>
        <v>77208.93</v>
      </c>
      <c r="D1592" s="159" t="n">
        <f aca="false">TRUNC(C1592/12,2)</f>
        <v>6434.07</v>
      </c>
      <c r="E1592" s="160" t="n">
        <f aca="false">TRUNC(D1592*$P$3,2)</f>
        <v>714.18</v>
      </c>
      <c r="F1592" s="161" t="n">
        <f aca="false">TRUNC(IF(A1592&lt;=$A$270,$D$270*$P$5,D1592*$P$5),2)</f>
        <v>193.02</v>
      </c>
      <c r="G1592" s="162" t="n">
        <f aca="false">TRUNC(IF(A1592&lt;=$A$270,$D$270*$P$6,D1592*$P$6),2)</f>
        <v>64.34</v>
      </c>
      <c r="H1592" s="161" t="n">
        <f aca="false">TRUNC($P$9,2)</f>
        <v>2.29</v>
      </c>
      <c r="I1592" s="161" t="n">
        <f aca="false">TRUNC(IF(A1592&lt;$A$427,$D$427*$R$10+$P$10,IF(A1592&gt;$A$782,$D$782*$R$10+$P$10,D1592*$R$10+$P$10)),2)</f>
        <v>117.29</v>
      </c>
      <c r="J1592" s="158" t="n">
        <f aca="false">TRUNC(IF(A1592&lt;$A$427,($D$427*$R$11)+$P$11,IF(A1592&gt;$A$782,$D$782*$R$11+$P$11,D1592*$R$11+$P$11)),2)</f>
        <v>299.57</v>
      </c>
      <c r="K1592" s="160" t="n">
        <f aca="false">TRUNC(IF(A1592&lt;$A$427,$D$427*$R$12+$P$12,IF(A1592&gt;$A$782,$D$782*$R$12+$P$12,D1592*$R$12+$P$12)),2)</f>
        <v>217.82</v>
      </c>
      <c r="L1592" s="163" t="n">
        <v>1682</v>
      </c>
      <c r="M1592" s="164" t="n">
        <f aca="false">A1592</f>
        <v>1307</v>
      </c>
      <c r="N1592" s="165" t="n">
        <v>1682</v>
      </c>
      <c r="O1592" s="166" t="n">
        <f aca="false">A1592</f>
        <v>1307</v>
      </c>
      <c r="U1592" s="171"/>
    </row>
    <row r="1593" customFormat="false" ht="10.5" hidden="false" customHeight="false" outlineLevel="0" collapsed="false">
      <c r="A1593" s="172" t="n">
        <v>1307</v>
      </c>
      <c r="B1593" s="173" t="n">
        <v>1683</v>
      </c>
      <c r="C1593" s="174" t="n">
        <f aca="false">ROUND($P$1*A1593,2)</f>
        <v>77208.93</v>
      </c>
      <c r="D1593" s="175" t="n">
        <f aca="false">TRUNC(C1593/12,2)</f>
        <v>6434.07</v>
      </c>
      <c r="E1593" s="176" t="n">
        <f aca="false">TRUNC(D1593*$P$3,2)</f>
        <v>714.18</v>
      </c>
      <c r="F1593" s="177" t="n">
        <f aca="false">TRUNC(IF(A1593&lt;=$A$270,$D$270*$P$5,D1593*$P$5),2)</f>
        <v>193.02</v>
      </c>
      <c r="G1593" s="178" t="n">
        <f aca="false">TRUNC(IF(A1593&lt;=$A$270,$D$270*$P$6,D1593*$P$6),2)</f>
        <v>64.34</v>
      </c>
      <c r="H1593" s="177" t="n">
        <f aca="false">TRUNC($P$9,2)</f>
        <v>2.29</v>
      </c>
      <c r="I1593" s="177" t="n">
        <f aca="false">TRUNC(IF(A1593&lt;$A$427,$D$427*$R$10+$P$10,IF(A1593&gt;$A$782,$D$782*$R$10+$P$10,D1593*$R$10+$P$10)),2)</f>
        <v>117.29</v>
      </c>
      <c r="J1593" s="174" t="n">
        <f aca="false">TRUNC(IF(A1593&lt;$A$427,($D$427*$R$11)+$P$11,IF(A1593&gt;$A$782,$D$782*$R$11+$P$11,D1593*$R$11+$P$11)),2)</f>
        <v>299.57</v>
      </c>
      <c r="K1593" s="176" t="n">
        <f aca="false">TRUNC(IF(A1593&lt;$A$427,$D$427*$R$12+$P$12,IF(A1593&gt;$A$782,$D$782*$R$12+$P$12,D1593*$R$12+$P$12)),2)</f>
        <v>217.82</v>
      </c>
      <c r="L1593" s="179" t="n">
        <v>1683</v>
      </c>
      <c r="M1593" s="180" t="n">
        <f aca="false">A1593</f>
        <v>1307</v>
      </c>
      <c r="N1593" s="181" t="n">
        <v>1683</v>
      </c>
      <c r="O1593" s="182" t="n">
        <f aca="false">A1593</f>
        <v>1307</v>
      </c>
      <c r="U1593" s="171"/>
    </row>
    <row r="1594" customFormat="false" ht="10.5" hidden="false" customHeight="false" outlineLevel="0" collapsed="false">
      <c r="A1594" s="156" t="n">
        <v>1308</v>
      </c>
      <c r="B1594" s="157" t="n">
        <v>1684</v>
      </c>
      <c r="C1594" s="158" t="n">
        <f aca="false">ROUND($P$1*A1594,2)</f>
        <v>77268.01</v>
      </c>
      <c r="D1594" s="159" t="n">
        <f aca="false">TRUNC(C1594/12,2)</f>
        <v>6439</v>
      </c>
      <c r="E1594" s="160" t="n">
        <f aca="false">TRUNC(D1594*$P$3,2)</f>
        <v>714.72</v>
      </c>
      <c r="F1594" s="161" t="n">
        <f aca="false">TRUNC(IF(A1594&lt;=$A$270,$D$270*$P$5,D1594*$P$5),2)</f>
        <v>193.17</v>
      </c>
      <c r="G1594" s="162" t="n">
        <f aca="false">TRUNC(IF(A1594&lt;=$A$270,$D$270*$P$6,D1594*$P$6),2)</f>
        <v>64.39</v>
      </c>
      <c r="H1594" s="161" t="n">
        <f aca="false">TRUNC($P$9,2)</f>
        <v>2.29</v>
      </c>
      <c r="I1594" s="161" t="n">
        <f aca="false">TRUNC(IF(A1594&lt;$A$427,$D$427*$R$10+$P$10,IF(A1594&gt;$A$782,$D$782*$R$10+$P$10,D1594*$R$10+$P$10)),2)</f>
        <v>117.29</v>
      </c>
      <c r="J1594" s="158" t="n">
        <f aca="false">TRUNC(IF(A1594&lt;$A$427,($D$427*$R$11)+$P$11,IF(A1594&gt;$A$782,$D$782*$R$11+$P$11,D1594*$R$11+$P$11)),2)</f>
        <v>299.57</v>
      </c>
      <c r="K1594" s="160" t="n">
        <f aca="false">TRUNC(IF(A1594&lt;$A$427,$D$427*$R$12+$P$12,IF(A1594&gt;$A$782,$D$782*$R$12+$P$12,D1594*$R$12+$P$12)),2)</f>
        <v>217.82</v>
      </c>
      <c r="L1594" s="163" t="n">
        <v>1684</v>
      </c>
      <c r="M1594" s="164" t="n">
        <f aca="false">A1594</f>
        <v>1308</v>
      </c>
      <c r="N1594" s="165" t="n">
        <v>1684</v>
      </c>
      <c r="O1594" s="166" t="n">
        <f aca="false">A1594</f>
        <v>1308</v>
      </c>
      <c r="U1594" s="171"/>
    </row>
    <row r="1595" customFormat="false" ht="10.5" hidden="false" customHeight="false" outlineLevel="0" collapsed="false">
      <c r="A1595" s="172" t="n">
        <v>1309</v>
      </c>
      <c r="B1595" s="173" t="n">
        <v>1685</v>
      </c>
      <c r="C1595" s="174" t="n">
        <f aca="false">ROUND($P$1*A1595,2)</f>
        <v>77327.08</v>
      </c>
      <c r="D1595" s="175" t="n">
        <f aca="false">TRUNC(C1595/12,2)</f>
        <v>6443.92</v>
      </c>
      <c r="E1595" s="176" t="n">
        <f aca="false">TRUNC(D1595*$P$3,2)</f>
        <v>715.27</v>
      </c>
      <c r="F1595" s="177" t="n">
        <f aca="false">TRUNC(IF(A1595&lt;=$A$270,$D$270*$P$5,D1595*$P$5),2)</f>
        <v>193.31</v>
      </c>
      <c r="G1595" s="178" t="n">
        <f aca="false">TRUNC(IF(A1595&lt;=$A$270,$D$270*$P$6,D1595*$P$6),2)</f>
        <v>64.43</v>
      </c>
      <c r="H1595" s="177" t="n">
        <f aca="false">TRUNC($P$9,2)</f>
        <v>2.29</v>
      </c>
      <c r="I1595" s="177" t="n">
        <f aca="false">TRUNC(IF(A1595&lt;$A$427,$D$427*$R$10+$P$10,IF(A1595&gt;$A$782,$D$782*$R$10+$P$10,D1595*$R$10+$P$10)),2)</f>
        <v>117.29</v>
      </c>
      <c r="J1595" s="174" t="n">
        <f aca="false">TRUNC(IF(A1595&lt;$A$427,($D$427*$R$11)+$P$11,IF(A1595&gt;$A$782,$D$782*$R$11+$P$11,D1595*$R$11+$P$11)),2)</f>
        <v>299.57</v>
      </c>
      <c r="K1595" s="176" t="n">
        <f aca="false">TRUNC(IF(A1595&lt;$A$427,$D$427*$R$12+$P$12,IF(A1595&gt;$A$782,$D$782*$R$12+$P$12,D1595*$R$12+$P$12)),2)</f>
        <v>217.82</v>
      </c>
      <c r="L1595" s="179" t="n">
        <v>1685</v>
      </c>
      <c r="M1595" s="180" t="n">
        <f aca="false">A1595</f>
        <v>1309</v>
      </c>
      <c r="N1595" s="181" t="n">
        <v>1685</v>
      </c>
      <c r="O1595" s="182" t="n">
        <f aca="false">A1595</f>
        <v>1309</v>
      </c>
      <c r="U1595" s="171"/>
    </row>
    <row r="1596" customFormat="false" ht="10.5" hidden="false" customHeight="false" outlineLevel="0" collapsed="false">
      <c r="A1596" s="156" t="n">
        <v>1309</v>
      </c>
      <c r="B1596" s="157" t="n">
        <v>1686</v>
      </c>
      <c r="C1596" s="158" t="n">
        <f aca="false">ROUND($P$1*A1596,2)</f>
        <v>77327.08</v>
      </c>
      <c r="D1596" s="159" t="n">
        <f aca="false">TRUNC(C1596/12,2)</f>
        <v>6443.92</v>
      </c>
      <c r="E1596" s="160" t="n">
        <f aca="false">TRUNC(D1596*$P$3,2)</f>
        <v>715.27</v>
      </c>
      <c r="F1596" s="161" t="n">
        <f aca="false">TRUNC(IF(A1596&lt;=$A$270,$D$270*$P$5,D1596*$P$5),2)</f>
        <v>193.31</v>
      </c>
      <c r="G1596" s="162" t="n">
        <f aca="false">TRUNC(IF(A1596&lt;=$A$270,$D$270*$P$6,D1596*$P$6),2)</f>
        <v>64.43</v>
      </c>
      <c r="H1596" s="161" t="n">
        <f aca="false">TRUNC($P$9,2)</f>
        <v>2.29</v>
      </c>
      <c r="I1596" s="161" t="n">
        <f aca="false">TRUNC(IF(A1596&lt;$A$427,$D$427*$R$10+$P$10,IF(A1596&gt;$A$782,$D$782*$R$10+$P$10,D1596*$R$10+$P$10)),2)</f>
        <v>117.29</v>
      </c>
      <c r="J1596" s="158" t="n">
        <f aca="false">TRUNC(IF(A1596&lt;$A$427,($D$427*$R$11)+$P$11,IF(A1596&gt;$A$782,$D$782*$R$11+$P$11,D1596*$R$11+$P$11)),2)</f>
        <v>299.57</v>
      </c>
      <c r="K1596" s="160" t="n">
        <f aca="false">TRUNC(IF(A1596&lt;$A$427,$D$427*$R$12+$P$12,IF(A1596&gt;$A$782,$D$782*$R$12+$P$12,D1596*$R$12+$P$12)),2)</f>
        <v>217.82</v>
      </c>
      <c r="L1596" s="163" t="n">
        <v>1686</v>
      </c>
      <c r="M1596" s="164" t="n">
        <f aca="false">A1596</f>
        <v>1309</v>
      </c>
      <c r="N1596" s="165" t="n">
        <v>1686</v>
      </c>
      <c r="O1596" s="166" t="n">
        <f aca="false">A1596</f>
        <v>1309</v>
      </c>
      <c r="U1596" s="171"/>
    </row>
    <row r="1597" customFormat="false" ht="10.5" hidden="false" customHeight="false" outlineLevel="0" collapsed="false">
      <c r="A1597" s="172" t="n">
        <v>1310</v>
      </c>
      <c r="B1597" s="173" t="n">
        <v>1687</v>
      </c>
      <c r="C1597" s="174" t="n">
        <f aca="false">ROUND($P$1*A1597,2)</f>
        <v>77386.15</v>
      </c>
      <c r="D1597" s="175" t="n">
        <f aca="false">TRUNC(C1597/12,2)</f>
        <v>6448.84</v>
      </c>
      <c r="E1597" s="176" t="n">
        <f aca="false">TRUNC(D1597*$P$3,2)</f>
        <v>715.82</v>
      </c>
      <c r="F1597" s="177" t="n">
        <f aca="false">TRUNC(IF(A1597&lt;=$A$270,$D$270*$P$5,D1597*$P$5),2)</f>
        <v>193.46</v>
      </c>
      <c r="G1597" s="178" t="n">
        <f aca="false">TRUNC(IF(A1597&lt;=$A$270,$D$270*$P$6,D1597*$P$6),2)</f>
        <v>64.48</v>
      </c>
      <c r="H1597" s="177" t="n">
        <f aca="false">TRUNC($P$9,2)</f>
        <v>2.29</v>
      </c>
      <c r="I1597" s="177" t="n">
        <f aca="false">TRUNC(IF(A1597&lt;$A$427,$D$427*$R$10+$P$10,IF(A1597&gt;$A$782,$D$782*$R$10+$P$10,D1597*$R$10+$P$10)),2)</f>
        <v>117.29</v>
      </c>
      <c r="J1597" s="174" t="n">
        <f aca="false">TRUNC(IF(A1597&lt;$A$427,($D$427*$R$11)+$P$11,IF(A1597&gt;$A$782,$D$782*$R$11+$P$11,D1597*$R$11+$P$11)),2)</f>
        <v>299.57</v>
      </c>
      <c r="K1597" s="176" t="n">
        <f aca="false">TRUNC(IF(A1597&lt;$A$427,$D$427*$R$12+$P$12,IF(A1597&gt;$A$782,$D$782*$R$12+$P$12,D1597*$R$12+$P$12)),2)</f>
        <v>217.82</v>
      </c>
      <c r="L1597" s="179" t="n">
        <v>1687</v>
      </c>
      <c r="M1597" s="180" t="n">
        <f aca="false">A1597</f>
        <v>1310</v>
      </c>
      <c r="N1597" s="181" t="n">
        <v>1687</v>
      </c>
      <c r="O1597" s="182" t="n">
        <f aca="false">A1597</f>
        <v>1310</v>
      </c>
      <c r="U1597" s="171"/>
    </row>
    <row r="1598" customFormat="false" ht="10.5" hidden="false" customHeight="false" outlineLevel="0" collapsed="false">
      <c r="A1598" s="156" t="n">
        <v>1311</v>
      </c>
      <c r="B1598" s="157" t="n">
        <v>1688</v>
      </c>
      <c r="C1598" s="158" t="n">
        <f aca="false">ROUND($P$1*A1598,2)</f>
        <v>77445.23</v>
      </c>
      <c r="D1598" s="159" t="n">
        <f aca="false">TRUNC(C1598/12,2)</f>
        <v>6453.76</v>
      </c>
      <c r="E1598" s="160" t="n">
        <f aca="false">TRUNC(D1598*$P$3,2)</f>
        <v>716.36</v>
      </c>
      <c r="F1598" s="161" t="n">
        <f aca="false">TRUNC(IF(A1598&lt;=$A$270,$D$270*$P$5,D1598*$P$5),2)</f>
        <v>193.61</v>
      </c>
      <c r="G1598" s="162" t="n">
        <f aca="false">TRUNC(IF(A1598&lt;=$A$270,$D$270*$P$6,D1598*$P$6),2)</f>
        <v>64.53</v>
      </c>
      <c r="H1598" s="161" t="n">
        <f aca="false">TRUNC($P$9,2)</f>
        <v>2.29</v>
      </c>
      <c r="I1598" s="161" t="n">
        <f aca="false">TRUNC(IF(A1598&lt;$A$427,$D$427*$R$10+$P$10,IF(A1598&gt;$A$782,$D$782*$R$10+$P$10,D1598*$R$10+$P$10)),2)</f>
        <v>117.29</v>
      </c>
      <c r="J1598" s="158" t="n">
        <f aca="false">TRUNC(IF(A1598&lt;$A$427,($D$427*$R$11)+$P$11,IF(A1598&gt;$A$782,$D$782*$R$11+$P$11,D1598*$R$11+$P$11)),2)</f>
        <v>299.57</v>
      </c>
      <c r="K1598" s="160" t="n">
        <f aca="false">TRUNC(IF(A1598&lt;$A$427,$D$427*$R$12+$P$12,IF(A1598&gt;$A$782,$D$782*$R$12+$P$12,D1598*$R$12+$P$12)),2)</f>
        <v>217.82</v>
      </c>
      <c r="L1598" s="163" t="n">
        <v>1688</v>
      </c>
      <c r="M1598" s="164" t="n">
        <f aca="false">A1598</f>
        <v>1311</v>
      </c>
      <c r="N1598" s="165" t="n">
        <v>1688</v>
      </c>
      <c r="O1598" s="166" t="n">
        <f aca="false">A1598</f>
        <v>1311</v>
      </c>
      <c r="U1598" s="171"/>
    </row>
    <row r="1599" customFormat="false" ht="10.5" hidden="false" customHeight="false" outlineLevel="0" collapsed="false">
      <c r="A1599" s="172" t="n">
        <v>1312</v>
      </c>
      <c r="B1599" s="173" t="n">
        <v>1689</v>
      </c>
      <c r="C1599" s="174" t="n">
        <f aca="false">ROUND($P$1*A1599,2)</f>
        <v>77504.3</v>
      </c>
      <c r="D1599" s="175" t="n">
        <f aca="false">TRUNC(C1599/12,2)</f>
        <v>6458.69</v>
      </c>
      <c r="E1599" s="176" t="n">
        <f aca="false">TRUNC(D1599*$P$3,2)</f>
        <v>716.91</v>
      </c>
      <c r="F1599" s="177" t="n">
        <f aca="false">TRUNC(IF(A1599&lt;=$A$270,$D$270*$P$5,D1599*$P$5),2)</f>
        <v>193.76</v>
      </c>
      <c r="G1599" s="178" t="n">
        <f aca="false">TRUNC(IF(A1599&lt;=$A$270,$D$270*$P$6,D1599*$P$6),2)</f>
        <v>64.58</v>
      </c>
      <c r="H1599" s="177" t="n">
        <f aca="false">TRUNC($P$9,2)</f>
        <v>2.29</v>
      </c>
      <c r="I1599" s="177" t="n">
        <f aca="false">TRUNC(IF(A1599&lt;$A$427,$D$427*$R$10+$P$10,IF(A1599&gt;$A$782,$D$782*$R$10+$P$10,D1599*$R$10+$P$10)),2)</f>
        <v>117.29</v>
      </c>
      <c r="J1599" s="174" t="n">
        <f aca="false">TRUNC(IF(A1599&lt;$A$427,($D$427*$R$11)+$P$11,IF(A1599&gt;$A$782,$D$782*$R$11+$P$11,D1599*$R$11+$P$11)),2)</f>
        <v>299.57</v>
      </c>
      <c r="K1599" s="176" t="n">
        <f aca="false">TRUNC(IF(A1599&lt;$A$427,$D$427*$R$12+$P$12,IF(A1599&gt;$A$782,$D$782*$R$12+$P$12,D1599*$R$12+$P$12)),2)</f>
        <v>217.82</v>
      </c>
      <c r="L1599" s="179" t="n">
        <v>1689</v>
      </c>
      <c r="M1599" s="180" t="n">
        <f aca="false">A1599</f>
        <v>1312</v>
      </c>
      <c r="N1599" s="181" t="n">
        <v>1689</v>
      </c>
      <c r="O1599" s="182" t="n">
        <f aca="false">A1599</f>
        <v>1312</v>
      </c>
      <c r="U1599" s="171"/>
    </row>
    <row r="1600" customFormat="false" ht="10.5" hidden="false" customHeight="false" outlineLevel="0" collapsed="false">
      <c r="A1600" s="156" t="n">
        <v>1312</v>
      </c>
      <c r="B1600" s="157" t="n">
        <v>1690</v>
      </c>
      <c r="C1600" s="158" t="n">
        <f aca="false">ROUND($P$1*A1600,2)</f>
        <v>77504.3</v>
      </c>
      <c r="D1600" s="159" t="n">
        <f aca="false">TRUNC(C1600/12,2)</f>
        <v>6458.69</v>
      </c>
      <c r="E1600" s="160" t="n">
        <f aca="false">TRUNC(D1600*$P$3,2)</f>
        <v>716.91</v>
      </c>
      <c r="F1600" s="161" t="n">
        <f aca="false">TRUNC(IF(A1600&lt;=$A$270,$D$270*$P$5,D1600*$P$5),2)</f>
        <v>193.76</v>
      </c>
      <c r="G1600" s="162" t="n">
        <f aca="false">TRUNC(IF(A1600&lt;=$A$270,$D$270*$P$6,D1600*$P$6),2)</f>
        <v>64.58</v>
      </c>
      <c r="H1600" s="161" t="n">
        <f aca="false">TRUNC($P$9,2)</f>
        <v>2.29</v>
      </c>
      <c r="I1600" s="161" t="n">
        <f aca="false">TRUNC(IF(A1600&lt;$A$427,$D$427*$R$10+$P$10,IF(A1600&gt;$A$782,$D$782*$R$10+$P$10,D1600*$R$10+$P$10)),2)</f>
        <v>117.29</v>
      </c>
      <c r="J1600" s="158" t="n">
        <f aca="false">TRUNC(IF(A1600&lt;$A$427,($D$427*$R$11)+$P$11,IF(A1600&gt;$A$782,$D$782*$R$11+$P$11,D1600*$R$11+$P$11)),2)</f>
        <v>299.57</v>
      </c>
      <c r="K1600" s="160" t="n">
        <f aca="false">TRUNC(IF(A1600&lt;$A$427,$D$427*$R$12+$P$12,IF(A1600&gt;$A$782,$D$782*$R$12+$P$12,D1600*$R$12+$P$12)),2)</f>
        <v>217.82</v>
      </c>
      <c r="L1600" s="163" t="n">
        <v>1690</v>
      </c>
      <c r="M1600" s="164" t="n">
        <f aca="false">A1600</f>
        <v>1312</v>
      </c>
      <c r="N1600" s="165" t="n">
        <v>1690</v>
      </c>
      <c r="O1600" s="166" t="n">
        <f aca="false">A1600</f>
        <v>1312</v>
      </c>
      <c r="U1600" s="171"/>
    </row>
    <row r="1601" customFormat="false" ht="10.5" hidden="false" customHeight="false" outlineLevel="0" collapsed="false">
      <c r="A1601" s="172" t="n">
        <v>1313</v>
      </c>
      <c r="B1601" s="173" t="n">
        <v>1691</v>
      </c>
      <c r="C1601" s="174" t="n">
        <f aca="false">ROUND($P$1*A1601,2)</f>
        <v>77563.37</v>
      </c>
      <c r="D1601" s="175" t="n">
        <f aca="false">TRUNC(C1601/12,2)</f>
        <v>6463.61</v>
      </c>
      <c r="E1601" s="176" t="n">
        <f aca="false">TRUNC(D1601*$P$3,2)</f>
        <v>717.46</v>
      </c>
      <c r="F1601" s="177" t="n">
        <f aca="false">TRUNC(IF(A1601&lt;=$A$270,$D$270*$P$5,D1601*$P$5),2)</f>
        <v>193.9</v>
      </c>
      <c r="G1601" s="178" t="n">
        <f aca="false">TRUNC(IF(A1601&lt;=$A$270,$D$270*$P$6,D1601*$P$6),2)</f>
        <v>64.63</v>
      </c>
      <c r="H1601" s="177" t="n">
        <f aca="false">TRUNC($P$9,2)</f>
        <v>2.29</v>
      </c>
      <c r="I1601" s="177" t="n">
        <f aca="false">TRUNC(IF(A1601&lt;$A$427,$D$427*$R$10+$P$10,IF(A1601&gt;$A$782,$D$782*$R$10+$P$10,D1601*$R$10+$P$10)),2)</f>
        <v>117.29</v>
      </c>
      <c r="J1601" s="174" t="n">
        <f aca="false">TRUNC(IF(A1601&lt;$A$427,($D$427*$R$11)+$P$11,IF(A1601&gt;$A$782,$D$782*$R$11+$P$11,D1601*$R$11+$P$11)),2)</f>
        <v>299.57</v>
      </c>
      <c r="K1601" s="176" t="n">
        <f aca="false">TRUNC(IF(A1601&lt;$A$427,$D$427*$R$12+$P$12,IF(A1601&gt;$A$782,$D$782*$R$12+$P$12,D1601*$R$12+$P$12)),2)</f>
        <v>217.82</v>
      </c>
      <c r="L1601" s="179" t="n">
        <v>1691</v>
      </c>
      <c r="M1601" s="180" t="n">
        <f aca="false">A1601</f>
        <v>1313</v>
      </c>
      <c r="N1601" s="181" t="n">
        <v>1691</v>
      </c>
      <c r="O1601" s="182" t="n">
        <f aca="false">A1601</f>
        <v>1313</v>
      </c>
      <c r="U1601" s="171"/>
    </row>
    <row r="1602" customFormat="false" ht="10.5" hidden="false" customHeight="false" outlineLevel="0" collapsed="false">
      <c r="A1602" s="156" t="n">
        <v>1314</v>
      </c>
      <c r="B1602" s="157" t="n">
        <v>1692</v>
      </c>
      <c r="C1602" s="158" t="n">
        <f aca="false">ROUND($P$1*A1602,2)</f>
        <v>77622.45</v>
      </c>
      <c r="D1602" s="159" t="n">
        <f aca="false">TRUNC(C1602/12,2)</f>
        <v>6468.53</v>
      </c>
      <c r="E1602" s="160" t="n">
        <f aca="false">TRUNC(D1602*$P$3,2)</f>
        <v>718</v>
      </c>
      <c r="F1602" s="161" t="n">
        <f aca="false">TRUNC(IF(A1602&lt;=$A$270,$D$270*$P$5,D1602*$P$5),2)</f>
        <v>194.05</v>
      </c>
      <c r="G1602" s="162" t="n">
        <f aca="false">TRUNC(IF(A1602&lt;=$A$270,$D$270*$P$6,D1602*$P$6),2)</f>
        <v>64.68</v>
      </c>
      <c r="H1602" s="161" t="n">
        <f aca="false">TRUNC($P$9,2)</f>
        <v>2.29</v>
      </c>
      <c r="I1602" s="161" t="n">
        <f aca="false">TRUNC(IF(A1602&lt;$A$427,$D$427*$R$10+$P$10,IF(A1602&gt;$A$782,$D$782*$R$10+$P$10,D1602*$R$10+$P$10)),2)</f>
        <v>117.29</v>
      </c>
      <c r="J1602" s="158" t="n">
        <f aca="false">TRUNC(IF(A1602&lt;$A$427,($D$427*$R$11)+$P$11,IF(A1602&gt;$A$782,$D$782*$R$11+$P$11,D1602*$R$11+$P$11)),2)</f>
        <v>299.57</v>
      </c>
      <c r="K1602" s="160" t="n">
        <f aca="false">TRUNC(IF(A1602&lt;$A$427,$D$427*$R$12+$P$12,IF(A1602&gt;$A$782,$D$782*$R$12+$P$12,D1602*$R$12+$P$12)),2)</f>
        <v>217.82</v>
      </c>
      <c r="L1602" s="163" t="n">
        <v>1692</v>
      </c>
      <c r="M1602" s="164" t="n">
        <f aca="false">A1602</f>
        <v>1314</v>
      </c>
      <c r="N1602" s="165" t="n">
        <v>1692</v>
      </c>
      <c r="O1602" s="166" t="n">
        <f aca="false">A1602</f>
        <v>1314</v>
      </c>
      <c r="U1602" s="171"/>
    </row>
    <row r="1603" customFormat="false" ht="10.5" hidden="false" customHeight="false" outlineLevel="0" collapsed="false">
      <c r="A1603" s="172" t="n">
        <v>1314</v>
      </c>
      <c r="B1603" s="173" t="n">
        <v>1693</v>
      </c>
      <c r="C1603" s="174" t="n">
        <f aca="false">ROUND($P$1*A1603,2)</f>
        <v>77622.45</v>
      </c>
      <c r="D1603" s="175" t="n">
        <f aca="false">TRUNC(C1603/12,2)</f>
        <v>6468.53</v>
      </c>
      <c r="E1603" s="176" t="n">
        <f aca="false">TRUNC(D1603*$P$3,2)</f>
        <v>718</v>
      </c>
      <c r="F1603" s="177" t="n">
        <f aca="false">TRUNC(IF(A1603&lt;=$A$270,$D$270*$P$5,D1603*$P$5),2)</f>
        <v>194.05</v>
      </c>
      <c r="G1603" s="178" t="n">
        <f aca="false">TRUNC(IF(A1603&lt;=$A$270,$D$270*$P$6,D1603*$P$6),2)</f>
        <v>64.68</v>
      </c>
      <c r="H1603" s="177" t="n">
        <f aca="false">TRUNC($P$9,2)</f>
        <v>2.29</v>
      </c>
      <c r="I1603" s="177" t="n">
        <f aca="false">TRUNC(IF(A1603&lt;$A$427,$D$427*$R$10+$P$10,IF(A1603&gt;$A$782,$D$782*$R$10+$P$10,D1603*$R$10+$P$10)),2)</f>
        <v>117.29</v>
      </c>
      <c r="J1603" s="174" t="n">
        <f aca="false">TRUNC(IF(A1603&lt;$A$427,($D$427*$R$11)+$P$11,IF(A1603&gt;$A$782,$D$782*$R$11+$P$11,D1603*$R$11+$P$11)),2)</f>
        <v>299.57</v>
      </c>
      <c r="K1603" s="176" t="n">
        <f aca="false">TRUNC(IF(A1603&lt;$A$427,$D$427*$R$12+$P$12,IF(A1603&gt;$A$782,$D$782*$R$12+$P$12,D1603*$R$12+$P$12)),2)</f>
        <v>217.82</v>
      </c>
      <c r="L1603" s="179" t="n">
        <v>1693</v>
      </c>
      <c r="M1603" s="164" t="n">
        <f aca="false">A1603</f>
        <v>1314</v>
      </c>
      <c r="N1603" s="181" t="n">
        <v>1693</v>
      </c>
      <c r="O1603" s="182" t="n">
        <f aca="false">A1603</f>
        <v>1314</v>
      </c>
      <c r="U1603" s="171"/>
    </row>
    <row r="1604" customFormat="false" ht="10.5" hidden="false" customHeight="false" outlineLevel="0" collapsed="false">
      <c r="A1604" s="156" t="n">
        <v>1315</v>
      </c>
      <c r="B1604" s="157" t="n">
        <v>1694</v>
      </c>
      <c r="C1604" s="158" t="n">
        <f aca="false">ROUND($P$1*A1604,2)</f>
        <v>77681.52</v>
      </c>
      <c r="D1604" s="159" t="n">
        <f aca="false">TRUNC(C1604/12,2)</f>
        <v>6473.46</v>
      </c>
      <c r="E1604" s="160" t="n">
        <f aca="false">TRUNC(D1604*$P$3,2)</f>
        <v>718.55</v>
      </c>
      <c r="F1604" s="161" t="n">
        <f aca="false">TRUNC(IF(A1604&lt;=$A$270,$D$270*$P$5,D1604*$P$5),2)</f>
        <v>194.2</v>
      </c>
      <c r="G1604" s="162" t="n">
        <f aca="false">TRUNC(IF(A1604&lt;=$A$270,$D$270*$P$6,D1604*$P$6),2)</f>
        <v>64.73</v>
      </c>
      <c r="H1604" s="161" t="n">
        <f aca="false">TRUNC($P$9,2)</f>
        <v>2.29</v>
      </c>
      <c r="I1604" s="161" t="n">
        <f aca="false">TRUNC(IF(A1604&lt;$A$427,$D$427*$R$10+$P$10,IF(A1604&gt;$A$782,$D$782*$R$10+$P$10,D1604*$R$10+$P$10)),2)</f>
        <v>117.29</v>
      </c>
      <c r="J1604" s="158" t="n">
        <f aca="false">TRUNC(IF(A1604&lt;$A$427,($D$427*$R$11)+$P$11,IF(A1604&gt;$A$782,$D$782*$R$11+$P$11,D1604*$R$11+$P$11)),2)</f>
        <v>299.57</v>
      </c>
      <c r="K1604" s="160" t="n">
        <f aca="false">TRUNC(IF(A1604&lt;$A$427,$D$427*$R$12+$P$12,IF(A1604&gt;$A$782,$D$782*$R$12+$P$12,D1604*$R$12+$P$12)),2)</f>
        <v>217.82</v>
      </c>
      <c r="L1604" s="163" t="n">
        <v>1694</v>
      </c>
      <c r="M1604" s="180" t="n">
        <f aca="false">A1604</f>
        <v>1315</v>
      </c>
      <c r="N1604" s="165" t="n">
        <v>1694</v>
      </c>
      <c r="O1604" s="166" t="n">
        <f aca="false">A1604</f>
        <v>1315</v>
      </c>
      <c r="U1604" s="171"/>
    </row>
    <row r="1605" customFormat="false" ht="10.5" hidden="false" customHeight="false" outlineLevel="0" collapsed="false">
      <c r="A1605" s="172" t="n">
        <v>1316</v>
      </c>
      <c r="B1605" s="173" t="n">
        <v>1695</v>
      </c>
      <c r="C1605" s="174" t="n">
        <f aca="false">ROUND($P$1*A1605,2)</f>
        <v>77740.59</v>
      </c>
      <c r="D1605" s="175" t="n">
        <f aca="false">TRUNC(C1605/12,2)</f>
        <v>6478.38</v>
      </c>
      <c r="E1605" s="176" t="n">
        <f aca="false">TRUNC(D1605*$P$3,2)</f>
        <v>719.1</v>
      </c>
      <c r="F1605" s="177" t="n">
        <f aca="false">TRUNC(IF(A1605&lt;=$A$270,$D$270*$P$5,D1605*$P$5),2)</f>
        <v>194.35</v>
      </c>
      <c r="G1605" s="178" t="n">
        <f aca="false">TRUNC(IF(A1605&lt;=$A$270,$D$270*$P$6,D1605*$P$6),2)</f>
        <v>64.78</v>
      </c>
      <c r="H1605" s="177" t="n">
        <f aca="false">TRUNC($P$9,2)</f>
        <v>2.29</v>
      </c>
      <c r="I1605" s="177" t="n">
        <f aca="false">TRUNC(IF(A1605&lt;$A$427,$D$427*$R$10+$P$10,IF(A1605&gt;$A$782,$D$782*$R$10+$P$10,D1605*$R$10+$P$10)),2)</f>
        <v>117.29</v>
      </c>
      <c r="J1605" s="174" t="n">
        <f aca="false">TRUNC(IF(A1605&lt;$A$427,($D$427*$R$11)+$P$11,IF(A1605&gt;$A$782,$D$782*$R$11+$P$11,D1605*$R$11+$P$11)),2)</f>
        <v>299.57</v>
      </c>
      <c r="K1605" s="176" t="n">
        <f aca="false">TRUNC(IF(A1605&lt;$A$427,$D$427*$R$12+$P$12,IF(A1605&gt;$A$782,$D$782*$R$12+$P$12,D1605*$R$12+$P$12)),2)</f>
        <v>217.82</v>
      </c>
      <c r="L1605" s="179" t="n">
        <v>1695</v>
      </c>
      <c r="M1605" s="164" t="n">
        <f aca="false">A1605</f>
        <v>1316</v>
      </c>
      <c r="N1605" s="181" t="n">
        <v>1695</v>
      </c>
      <c r="O1605" s="182" t="n">
        <f aca="false">A1605</f>
        <v>1316</v>
      </c>
      <c r="U1605" s="171"/>
    </row>
    <row r="1606" customFormat="false" ht="10.5" hidden="false" customHeight="false" outlineLevel="0" collapsed="false">
      <c r="A1606" s="156" t="n">
        <v>1316</v>
      </c>
      <c r="B1606" s="157" t="n">
        <v>1696</v>
      </c>
      <c r="C1606" s="158" t="n">
        <f aca="false">ROUND($P$1*A1606,2)</f>
        <v>77740.59</v>
      </c>
      <c r="D1606" s="159" t="n">
        <f aca="false">TRUNC(C1606/12,2)</f>
        <v>6478.38</v>
      </c>
      <c r="E1606" s="160" t="n">
        <f aca="false">TRUNC(D1606*$P$3,2)</f>
        <v>719.1</v>
      </c>
      <c r="F1606" s="161" t="n">
        <f aca="false">TRUNC(IF(A1606&lt;=$A$270,$D$270*$P$5,D1606*$P$5),2)</f>
        <v>194.35</v>
      </c>
      <c r="G1606" s="162" t="n">
        <f aca="false">TRUNC(IF(A1606&lt;=$A$270,$D$270*$P$6,D1606*$P$6),2)</f>
        <v>64.78</v>
      </c>
      <c r="H1606" s="161" t="n">
        <f aca="false">TRUNC($P$9,2)</f>
        <v>2.29</v>
      </c>
      <c r="I1606" s="161" t="n">
        <f aca="false">TRUNC(IF(A1606&lt;$A$427,$D$427*$R$10+$P$10,IF(A1606&gt;$A$782,$D$782*$R$10+$P$10,D1606*$R$10+$P$10)),2)</f>
        <v>117.29</v>
      </c>
      <c r="J1606" s="158" t="n">
        <f aca="false">TRUNC(IF(A1606&lt;$A$427,($D$427*$R$11)+$P$11,IF(A1606&gt;$A$782,$D$782*$R$11+$P$11,D1606*$R$11+$P$11)),2)</f>
        <v>299.57</v>
      </c>
      <c r="K1606" s="160" t="n">
        <f aca="false">TRUNC(IF(A1606&lt;$A$427,$D$427*$R$12+$P$12,IF(A1606&gt;$A$782,$D$782*$R$12+$P$12,D1606*$R$12+$P$12)),2)</f>
        <v>217.82</v>
      </c>
      <c r="L1606" s="163" t="n">
        <v>1696</v>
      </c>
      <c r="M1606" s="180" t="n">
        <f aca="false">A1606</f>
        <v>1316</v>
      </c>
      <c r="N1606" s="165" t="n">
        <v>1696</v>
      </c>
      <c r="O1606" s="166" t="n">
        <f aca="false">A1606</f>
        <v>1316</v>
      </c>
      <c r="U1606" s="171"/>
    </row>
    <row r="1607" customFormat="false" ht="10.5" hidden="false" customHeight="false" outlineLevel="0" collapsed="false">
      <c r="A1607" s="172" t="n">
        <v>1317</v>
      </c>
      <c r="B1607" s="173" t="n">
        <v>1697</v>
      </c>
      <c r="C1607" s="174" t="n">
        <f aca="false">ROUND($P$1*A1607,2)</f>
        <v>77799.67</v>
      </c>
      <c r="D1607" s="175" t="n">
        <f aca="false">TRUNC(C1607/12,2)</f>
        <v>6483.3</v>
      </c>
      <c r="E1607" s="176" t="n">
        <f aca="false">TRUNC(D1607*$P$3,2)</f>
        <v>719.64</v>
      </c>
      <c r="F1607" s="177" t="n">
        <f aca="false">TRUNC(IF(A1607&lt;=$A$270,$D$270*$P$5,D1607*$P$5),2)</f>
        <v>194.49</v>
      </c>
      <c r="G1607" s="178" t="n">
        <f aca="false">TRUNC(IF(A1607&lt;=$A$270,$D$270*$P$6,D1607*$P$6),2)</f>
        <v>64.83</v>
      </c>
      <c r="H1607" s="177" t="n">
        <f aca="false">TRUNC($P$9,2)</f>
        <v>2.29</v>
      </c>
      <c r="I1607" s="177" t="n">
        <f aca="false">TRUNC(IF(A1607&lt;$A$427,$D$427*$R$10+$P$10,IF(A1607&gt;$A$782,$D$782*$R$10+$P$10,D1607*$R$10+$P$10)),2)</f>
        <v>117.29</v>
      </c>
      <c r="J1607" s="174" t="n">
        <f aca="false">TRUNC(IF(A1607&lt;$A$427,($D$427*$R$11)+$P$11,IF(A1607&gt;$A$782,$D$782*$R$11+$P$11,D1607*$R$11+$P$11)),2)</f>
        <v>299.57</v>
      </c>
      <c r="K1607" s="176" t="n">
        <f aca="false">TRUNC(IF(A1607&lt;$A$427,$D$427*$R$12+$P$12,IF(A1607&gt;$A$782,$D$782*$R$12+$P$12,D1607*$R$12+$P$12)),2)</f>
        <v>217.82</v>
      </c>
      <c r="L1607" s="179" t="n">
        <v>1697</v>
      </c>
      <c r="M1607" s="164" t="n">
        <f aca="false">A1607</f>
        <v>1317</v>
      </c>
      <c r="N1607" s="181" t="n">
        <v>1697</v>
      </c>
      <c r="O1607" s="182" t="n">
        <f aca="false">A1607</f>
        <v>1317</v>
      </c>
      <c r="U1607" s="171"/>
    </row>
    <row r="1608" customFormat="false" ht="10.5" hidden="false" customHeight="false" outlineLevel="0" collapsed="false">
      <c r="A1608" s="156" t="n">
        <v>1317</v>
      </c>
      <c r="B1608" s="157" t="n">
        <v>1698</v>
      </c>
      <c r="C1608" s="158" t="n">
        <f aca="false">ROUND($P$1*A1608,2)</f>
        <v>77799.67</v>
      </c>
      <c r="D1608" s="159" t="n">
        <f aca="false">TRUNC(C1608/12,2)</f>
        <v>6483.3</v>
      </c>
      <c r="E1608" s="160" t="n">
        <f aca="false">TRUNC(D1608*$P$3,2)</f>
        <v>719.64</v>
      </c>
      <c r="F1608" s="161" t="n">
        <f aca="false">TRUNC(IF(A1608&lt;=$A$270,$D$270*$P$5,D1608*$P$5),2)</f>
        <v>194.49</v>
      </c>
      <c r="G1608" s="162" t="n">
        <f aca="false">TRUNC(IF(A1608&lt;=$A$270,$D$270*$P$6,D1608*$P$6),2)</f>
        <v>64.83</v>
      </c>
      <c r="H1608" s="161" t="n">
        <f aca="false">TRUNC($P$9,2)</f>
        <v>2.29</v>
      </c>
      <c r="I1608" s="161" t="n">
        <f aca="false">TRUNC(IF(A1608&lt;$A$427,$D$427*$R$10+$P$10,IF(A1608&gt;$A$782,$D$782*$R$10+$P$10,D1608*$R$10+$P$10)),2)</f>
        <v>117.29</v>
      </c>
      <c r="J1608" s="158" t="n">
        <f aca="false">TRUNC(IF(A1608&lt;$A$427,($D$427*$R$11)+$P$11,IF(A1608&gt;$A$782,$D$782*$R$11+$P$11,D1608*$R$11+$P$11)),2)</f>
        <v>299.57</v>
      </c>
      <c r="K1608" s="160" t="n">
        <f aca="false">TRUNC(IF(A1608&lt;$A$427,$D$427*$R$12+$P$12,IF(A1608&gt;$A$782,$D$782*$R$12+$P$12,D1608*$R$12+$P$12)),2)</f>
        <v>217.82</v>
      </c>
      <c r="L1608" s="163" t="n">
        <v>1698</v>
      </c>
      <c r="M1608" s="180" t="n">
        <f aca="false">A1608</f>
        <v>1317</v>
      </c>
      <c r="N1608" s="165" t="n">
        <v>1698</v>
      </c>
      <c r="O1608" s="166" t="n">
        <f aca="false">A1608</f>
        <v>1317</v>
      </c>
      <c r="U1608" s="171"/>
    </row>
    <row r="1609" customFormat="false" ht="10.5" hidden="false" customHeight="false" outlineLevel="0" collapsed="false">
      <c r="A1609" s="172" t="n">
        <v>1318</v>
      </c>
      <c r="B1609" s="173" t="n">
        <v>1699</v>
      </c>
      <c r="C1609" s="174" t="n">
        <f aca="false">ROUND($P$1*A1609,2)</f>
        <v>77858.74</v>
      </c>
      <c r="D1609" s="175" t="n">
        <f aca="false">TRUNC(C1609/12,2)</f>
        <v>6488.22</v>
      </c>
      <c r="E1609" s="176" t="n">
        <f aca="false">TRUNC(D1609*$P$3,2)</f>
        <v>720.19</v>
      </c>
      <c r="F1609" s="177" t="n">
        <f aca="false">TRUNC(IF(A1609&lt;=$A$270,$D$270*$P$5,D1609*$P$5),2)</f>
        <v>194.64</v>
      </c>
      <c r="G1609" s="178" t="n">
        <f aca="false">TRUNC(IF(A1609&lt;=$A$270,$D$270*$P$6,D1609*$P$6),2)</f>
        <v>64.88</v>
      </c>
      <c r="H1609" s="177" t="n">
        <f aca="false">TRUNC($P$9,2)</f>
        <v>2.29</v>
      </c>
      <c r="I1609" s="177" t="n">
        <f aca="false">TRUNC(IF(A1609&lt;$A$427,$D$427*$R$10+$P$10,IF(A1609&gt;$A$782,$D$782*$R$10+$P$10,D1609*$R$10+$P$10)),2)</f>
        <v>117.29</v>
      </c>
      <c r="J1609" s="174" t="n">
        <f aca="false">TRUNC(IF(A1609&lt;$A$427,($D$427*$R$11)+$P$11,IF(A1609&gt;$A$782,$D$782*$R$11+$P$11,D1609*$R$11+$P$11)),2)</f>
        <v>299.57</v>
      </c>
      <c r="K1609" s="176" t="n">
        <f aca="false">TRUNC(IF(A1609&lt;$A$427,$D$427*$R$12+$P$12,IF(A1609&gt;$A$782,$D$782*$R$12+$P$12,D1609*$R$12+$P$12)),2)</f>
        <v>217.82</v>
      </c>
      <c r="L1609" s="179" t="n">
        <v>1699</v>
      </c>
      <c r="M1609" s="164" t="n">
        <f aca="false">A1609</f>
        <v>1318</v>
      </c>
      <c r="N1609" s="181" t="n">
        <v>1699</v>
      </c>
      <c r="O1609" s="182" t="n">
        <f aca="false">A1609</f>
        <v>1318</v>
      </c>
      <c r="U1609" s="171"/>
    </row>
    <row r="1610" customFormat="false" ht="10.5" hidden="false" customHeight="false" outlineLevel="0" collapsed="false">
      <c r="A1610" s="156" t="n">
        <v>1319</v>
      </c>
      <c r="B1610" s="157" t="n">
        <v>1700</v>
      </c>
      <c r="C1610" s="158" t="n">
        <f aca="false">ROUND($P$1*A1610,2)</f>
        <v>77917.81</v>
      </c>
      <c r="D1610" s="159" t="n">
        <f aca="false">TRUNC(C1610/12,2)</f>
        <v>6493.15</v>
      </c>
      <c r="E1610" s="160" t="n">
        <f aca="false">TRUNC(D1610*$P$3,2)</f>
        <v>720.73</v>
      </c>
      <c r="F1610" s="161" t="n">
        <f aca="false">TRUNC(IF(A1610&lt;=$A$270,$D$270*$P$5,D1610*$P$5),2)</f>
        <v>194.79</v>
      </c>
      <c r="G1610" s="162" t="n">
        <f aca="false">TRUNC(IF(A1610&lt;=$A$270,$D$270*$P$6,D1610*$P$6),2)</f>
        <v>64.93</v>
      </c>
      <c r="H1610" s="161" t="n">
        <f aca="false">TRUNC($P$9,2)</f>
        <v>2.29</v>
      </c>
      <c r="I1610" s="161" t="n">
        <f aca="false">TRUNC(IF(A1610&lt;$A$427,$D$427*$R$10+$P$10,IF(A1610&gt;$A$782,$D$782*$R$10+$P$10,D1610*$R$10+$P$10)),2)</f>
        <v>117.29</v>
      </c>
      <c r="J1610" s="158" t="n">
        <f aca="false">TRUNC(IF(A1610&lt;$A$427,($D$427*$R$11)+$P$11,IF(A1610&gt;$A$782,$D$782*$R$11+$P$11,D1610*$R$11+$P$11)),2)</f>
        <v>299.57</v>
      </c>
      <c r="K1610" s="160" t="n">
        <f aca="false">TRUNC(IF(A1610&lt;$A$427,$D$427*$R$12+$P$12,IF(A1610&gt;$A$782,$D$782*$R$12+$P$12,D1610*$R$12+$P$12)),2)</f>
        <v>217.82</v>
      </c>
      <c r="L1610" s="163" t="n">
        <v>1700</v>
      </c>
      <c r="M1610" s="180" t="n">
        <f aca="false">A1610</f>
        <v>1319</v>
      </c>
      <c r="N1610" s="165" t="n">
        <v>1700</v>
      </c>
      <c r="O1610" s="166" t="n">
        <f aca="false">A1610</f>
        <v>1319</v>
      </c>
      <c r="U1610" s="171"/>
    </row>
    <row r="1611" customFormat="false" ht="10.5" hidden="false" customHeight="false" outlineLevel="0" collapsed="false">
      <c r="A1611" s="172" t="n">
        <v>1319</v>
      </c>
      <c r="B1611" s="173" t="n">
        <v>1701</v>
      </c>
      <c r="C1611" s="174" t="n">
        <f aca="false">ROUND($P$1*A1611,2)</f>
        <v>77917.81</v>
      </c>
      <c r="D1611" s="175" t="n">
        <f aca="false">TRUNC(C1611/12,2)</f>
        <v>6493.15</v>
      </c>
      <c r="E1611" s="176" t="n">
        <f aca="false">TRUNC(D1611*$P$3,2)</f>
        <v>720.73</v>
      </c>
      <c r="F1611" s="177" t="n">
        <f aca="false">TRUNC(IF(A1611&lt;=$A$270,$D$270*$P$5,D1611*$P$5),2)</f>
        <v>194.79</v>
      </c>
      <c r="G1611" s="178" t="n">
        <f aca="false">TRUNC(IF(A1611&lt;=$A$270,$D$270*$P$6,D1611*$P$6),2)</f>
        <v>64.93</v>
      </c>
      <c r="H1611" s="177" t="n">
        <f aca="false">TRUNC($P$9,2)</f>
        <v>2.29</v>
      </c>
      <c r="I1611" s="177" t="n">
        <f aca="false">TRUNC(IF(A1611&lt;$A$427,$D$427*$R$10+$P$10,IF(A1611&gt;$A$782,$D$782*$R$10+$P$10,D1611*$R$10+$P$10)),2)</f>
        <v>117.29</v>
      </c>
      <c r="J1611" s="174" t="n">
        <f aca="false">TRUNC(IF(A1611&lt;$A$427,($D$427*$R$11)+$P$11,IF(A1611&gt;$A$782,$D$782*$R$11+$P$11,D1611*$R$11+$P$11)),2)</f>
        <v>299.57</v>
      </c>
      <c r="K1611" s="176" t="n">
        <f aca="false">TRUNC(IF(A1611&lt;$A$427,$D$427*$R$12+$P$12,IF(A1611&gt;$A$782,$D$782*$R$12+$P$12,D1611*$R$12+$P$12)),2)</f>
        <v>217.82</v>
      </c>
      <c r="L1611" s="179" t="n">
        <v>1701</v>
      </c>
      <c r="M1611" s="164" t="n">
        <f aca="false">A1611</f>
        <v>1319</v>
      </c>
      <c r="N1611" s="181" t="n">
        <v>1701</v>
      </c>
      <c r="O1611" s="182" t="n">
        <f aca="false">A1611</f>
        <v>1319</v>
      </c>
      <c r="U1611" s="171"/>
    </row>
    <row r="1612" customFormat="false" ht="10.5" hidden="false" customHeight="false" outlineLevel="0" collapsed="false">
      <c r="A1612" s="156" t="n">
        <v>1320</v>
      </c>
      <c r="B1612" s="157" t="n">
        <v>1702</v>
      </c>
      <c r="C1612" s="158" t="n">
        <f aca="false">ROUND($P$1*A1612,2)</f>
        <v>77976.89</v>
      </c>
      <c r="D1612" s="159" t="n">
        <f aca="false">TRUNC(C1612/12,2)</f>
        <v>6498.07</v>
      </c>
      <c r="E1612" s="160" t="n">
        <f aca="false">TRUNC(D1612*$P$3,2)</f>
        <v>721.28</v>
      </c>
      <c r="F1612" s="161" t="n">
        <f aca="false">TRUNC(IF(A1612&lt;=$A$270,$D$270*$P$5,D1612*$P$5),2)</f>
        <v>194.94</v>
      </c>
      <c r="G1612" s="162" t="n">
        <f aca="false">TRUNC(IF(A1612&lt;=$A$270,$D$270*$P$6,D1612*$P$6),2)</f>
        <v>64.98</v>
      </c>
      <c r="H1612" s="161" t="n">
        <f aca="false">TRUNC($P$9,2)</f>
        <v>2.29</v>
      </c>
      <c r="I1612" s="161" t="n">
        <f aca="false">TRUNC(IF(A1612&lt;$A$427,$D$427*$R$10+$P$10,IF(A1612&gt;$A$782,$D$782*$R$10+$P$10,D1612*$R$10+$P$10)),2)</f>
        <v>117.29</v>
      </c>
      <c r="J1612" s="158" t="n">
        <f aca="false">TRUNC(IF(A1612&lt;$A$427,($D$427*$R$11)+$P$11,IF(A1612&gt;$A$782,$D$782*$R$11+$P$11,D1612*$R$11+$P$11)),2)</f>
        <v>299.57</v>
      </c>
      <c r="K1612" s="160" t="n">
        <f aca="false">TRUNC(IF(A1612&lt;$A$427,$D$427*$R$12+$P$12,IF(A1612&gt;$A$782,$D$782*$R$12+$P$12,D1612*$R$12+$P$12)),2)</f>
        <v>217.82</v>
      </c>
      <c r="L1612" s="163" t="n">
        <v>1702</v>
      </c>
      <c r="M1612" s="180" t="n">
        <f aca="false">A1612</f>
        <v>1320</v>
      </c>
      <c r="N1612" s="165" t="n">
        <v>1702</v>
      </c>
      <c r="O1612" s="166" t="n">
        <f aca="false">A1612</f>
        <v>1320</v>
      </c>
      <c r="U1612" s="171"/>
    </row>
    <row r="1613" customFormat="false" ht="10.5" hidden="false" customHeight="false" outlineLevel="0" collapsed="false">
      <c r="A1613" s="172" t="n">
        <v>1320</v>
      </c>
      <c r="B1613" s="173" t="n">
        <v>1703</v>
      </c>
      <c r="C1613" s="174" t="n">
        <f aca="false">ROUND($P$1*A1613,2)</f>
        <v>77976.89</v>
      </c>
      <c r="D1613" s="175" t="n">
        <f aca="false">TRUNC(C1613/12,2)</f>
        <v>6498.07</v>
      </c>
      <c r="E1613" s="176" t="n">
        <f aca="false">TRUNC(D1613*$P$3,2)</f>
        <v>721.28</v>
      </c>
      <c r="F1613" s="177" t="n">
        <f aca="false">TRUNC(IF(A1613&lt;=$A$270,$D$270*$P$5,D1613*$P$5),2)</f>
        <v>194.94</v>
      </c>
      <c r="G1613" s="178" t="n">
        <f aca="false">TRUNC(IF(A1613&lt;=$A$270,$D$270*$P$6,D1613*$P$6),2)</f>
        <v>64.98</v>
      </c>
      <c r="H1613" s="177" t="n">
        <f aca="false">TRUNC($P$9,2)</f>
        <v>2.29</v>
      </c>
      <c r="I1613" s="177" t="n">
        <f aca="false">TRUNC(IF(A1613&lt;$A$427,$D$427*$R$10+$P$10,IF(A1613&gt;$A$782,$D$782*$R$10+$P$10,D1613*$R$10+$P$10)),2)</f>
        <v>117.29</v>
      </c>
      <c r="J1613" s="174" t="n">
        <f aca="false">TRUNC(IF(A1613&lt;$A$427,($D$427*$R$11)+$P$11,IF(A1613&gt;$A$782,$D$782*$R$11+$P$11,D1613*$R$11+$P$11)),2)</f>
        <v>299.57</v>
      </c>
      <c r="K1613" s="176" t="n">
        <f aca="false">TRUNC(IF(A1613&lt;$A$427,$D$427*$R$12+$P$12,IF(A1613&gt;$A$782,$D$782*$R$12+$P$12,D1613*$R$12+$P$12)),2)</f>
        <v>217.82</v>
      </c>
      <c r="L1613" s="179" t="n">
        <v>1703</v>
      </c>
      <c r="M1613" s="164" t="n">
        <f aca="false">A1613</f>
        <v>1320</v>
      </c>
      <c r="N1613" s="181" t="n">
        <v>1703</v>
      </c>
      <c r="O1613" s="182" t="n">
        <f aca="false">A1613</f>
        <v>1320</v>
      </c>
      <c r="U1613" s="171"/>
    </row>
    <row r="1614" customFormat="false" ht="10.5" hidden="false" customHeight="false" outlineLevel="0" collapsed="false">
      <c r="A1614" s="156" t="n">
        <v>1321</v>
      </c>
      <c r="B1614" s="157" t="n">
        <v>1704</v>
      </c>
      <c r="C1614" s="158" t="n">
        <f aca="false">ROUND($P$1*A1614,2)</f>
        <v>78035.96</v>
      </c>
      <c r="D1614" s="159" t="n">
        <f aca="false">TRUNC(C1614/12,2)</f>
        <v>6502.99</v>
      </c>
      <c r="E1614" s="160" t="n">
        <f aca="false">TRUNC(D1614*$P$3,2)</f>
        <v>721.83</v>
      </c>
      <c r="F1614" s="161" t="n">
        <f aca="false">TRUNC(IF(A1614&lt;=$A$270,$D$270*$P$5,D1614*$P$5),2)</f>
        <v>195.08</v>
      </c>
      <c r="G1614" s="162" t="n">
        <f aca="false">TRUNC(IF(A1614&lt;=$A$270,$D$270*$P$6,D1614*$P$6),2)</f>
        <v>65.02</v>
      </c>
      <c r="H1614" s="161" t="n">
        <f aca="false">TRUNC($P$9,2)</f>
        <v>2.29</v>
      </c>
      <c r="I1614" s="161" t="n">
        <f aca="false">TRUNC(IF(A1614&lt;$A$427,$D$427*$R$10+$P$10,IF(A1614&gt;$A$782,$D$782*$R$10+$P$10,D1614*$R$10+$P$10)),2)</f>
        <v>117.29</v>
      </c>
      <c r="J1614" s="158" t="n">
        <f aca="false">TRUNC(IF(A1614&lt;$A$427,($D$427*$R$11)+$P$11,IF(A1614&gt;$A$782,$D$782*$R$11+$P$11,D1614*$R$11+$P$11)),2)</f>
        <v>299.57</v>
      </c>
      <c r="K1614" s="160" t="n">
        <f aca="false">TRUNC(IF(A1614&lt;$A$427,$D$427*$R$12+$P$12,IF(A1614&gt;$A$782,$D$782*$R$12+$P$12,D1614*$R$12+$P$12)),2)</f>
        <v>217.82</v>
      </c>
      <c r="L1614" s="163" t="n">
        <v>1704</v>
      </c>
      <c r="M1614" s="180" t="n">
        <f aca="false">A1614</f>
        <v>1321</v>
      </c>
      <c r="N1614" s="165" t="n">
        <v>1704</v>
      </c>
      <c r="O1614" s="166" t="n">
        <f aca="false">A1614</f>
        <v>1321</v>
      </c>
      <c r="U1614" s="171"/>
    </row>
    <row r="1615" customFormat="false" ht="10.5" hidden="false" customHeight="false" outlineLevel="0" collapsed="false">
      <c r="A1615" s="172" t="n">
        <v>1322</v>
      </c>
      <c r="B1615" s="173" t="n">
        <v>1705</v>
      </c>
      <c r="C1615" s="174" t="n">
        <f aca="false">ROUND($P$1*A1615,2)</f>
        <v>78095.03</v>
      </c>
      <c r="D1615" s="175" t="n">
        <f aca="false">TRUNC(C1615/12,2)</f>
        <v>6507.91</v>
      </c>
      <c r="E1615" s="176" t="n">
        <f aca="false">TRUNC(D1615*$P$3,2)</f>
        <v>722.37</v>
      </c>
      <c r="F1615" s="177" t="n">
        <f aca="false">TRUNC(IF(A1615&lt;=$A$270,$D$270*$P$5,D1615*$P$5),2)</f>
        <v>195.23</v>
      </c>
      <c r="G1615" s="178" t="n">
        <f aca="false">TRUNC(IF(A1615&lt;=$A$270,$D$270*$P$6,D1615*$P$6),2)</f>
        <v>65.07</v>
      </c>
      <c r="H1615" s="177" t="n">
        <f aca="false">TRUNC($P$9,2)</f>
        <v>2.29</v>
      </c>
      <c r="I1615" s="177" t="n">
        <f aca="false">TRUNC(IF(A1615&lt;$A$427,$D$427*$R$10+$P$10,IF(A1615&gt;$A$782,$D$782*$R$10+$P$10,D1615*$R$10+$P$10)),2)</f>
        <v>117.29</v>
      </c>
      <c r="J1615" s="174" t="n">
        <f aca="false">TRUNC(IF(A1615&lt;$A$427,($D$427*$R$11)+$P$11,IF(A1615&gt;$A$782,$D$782*$R$11+$P$11,D1615*$R$11+$P$11)),2)</f>
        <v>299.57</v>
      </c>
      <c r="K1615" s="176" t="n">
        <f aca="false">TRUNC(IF(A1615&lt;$A$427,$D$427*$R$12+$P$12,IF(A1615&gt;$A$782,$D$782*$R$12+$P$12,D1615*$R$12+$P$12)),2)</f>
        <v>217.82</v>
      </c>
      <c r="L1615" s="179" t="n">
        <v>1705</v>
      </c>
      <c r="M1615" s="164" t="n">
        <f aca="false">A1615</f>
        <v>1322</v>
      </c>
      <c r="N1615" s="181" t="n">
        <v>1705</v>
      </c>
      <c r="O1615" s="182" t="n">
        <f aca="false">A1615</f>
        <v>1322</v>
      </c>
      <c r="U1615" s="171"/>
    </row>
    <row r="1616" customFormat="false" ht="10.5" hidden="false" customHeight="false" outlineLevel="0" collapsed="false">
      <c r="A1616" s="156" t="n">
        <v>1322</v>
      </c>
      <c r="B1616" s="157" t="n">
        <v>1706</v>
      </c>
      <c r="C1616" s="158" t="n">
        <f aca="false">ROUND($P$1*A1616,2)</f>
        <v>78095.03</v>
      </c>
      <c r="D1616" s="159" t="n">
        <f aca="false">TRUNC(C1616/12,2)</f>
        <v>6507.91</v>
      </c>
      <c r="E1616" s="160" t="n">
        <f aca="false">TRUNC(D1616*$P$3,2)</f>
        <v>722.37</v>
      </c>
      <c r="F1616" s="161" t="n">
        <f aca="false">TRUNC(IF(A1616&lt;=$A$270,$D$270*$P$5,D1616*$P$5),2)</f>
        <v>195.23</v>
      </c>
      <c r="G1616" s="162" t="n">
        <f aca="false">TRUNC(IF(A1616&lt;=$A$270,$D$270*$P$6,D1616*$P$6),2)</f>
        <v>65.07</v>
      </c>
      <c r="H1616" s="161" t="n">
        <f aca="false">TRUNC($P$9,2)</f>
        <v>2.29</v>
      </c>
      <c r="I1616" s="161" t="n">
        <f aca="false">TRUNC(IF(A1616&lt;$A$427,$D$427*$R$10+$P$10,IF(A1616&gt;$A$782,$D$782*$R$10+$P$10,D1616*$R$10+$P$10)),2)</f>
        <v>117.29</v>
      </c>
      <c r="J1616" s="158" t="n">
        <f aca="false">TRUNC(IF(A1616&lt;$A$427,($D$427*$R$11)+$P$11,IF(A1616&gt;$A$782,$D$782*$R$11+$P$11,D1616*$R$11+$P$11)),2)</f>
        <v>299.57</v>
      </c>
      <c r="K1616" s="160" t="n">
        <f aca="false">TRUNC(IF(A1616&lt;$A$427,$D$427*$R$12+$P$12,IF(A1616&gt;$A$782,$D$782*$R$12+$P$12,D1616*$R$12+$P$12)),2)</f>
        <v>217.82</v>
      </c>
      <c r="L1616" s="163" t="n">
        <v>1706</v>
      </c>
      <c r="M1616" s="180" t="n">
        <f aca="false">A1616</f>
        <v>1322</v>
      </c>
      <c r="N1616" s="165" t="n">
        <v>1706</v>
      </c>
      <c r="O1616" s="166" t="n">
        <f aca="false">A1616</f>
        <v>1322</v>
      </c>
      <c r="U1616" s="171"/>
    </row>
    <row r="1617" customFormat="false" ht="10.5" hidden="false" customHeight="false" outlineLevel="0" collapsed="false">
      <c r="A1617" s="172" t="n">
        <v>1323</v>
      </c>
      <c r="B1617" s="173" t="n">
        <v>1707</v>
      </c>
      <c r="C1617" s="174" t="n">
        <f aca="false">ROUND($P$1*A1617,2)</f>
        <v>78154.11</v>
      </c>
      <c r="D1617" s="175" t="n">
        <f aca="false">TRUNC(C1617/12,2)</f>
        <v>6512.84</v>
      </c>
      <c r="E1617" s="176" t="n">
        <f aca="false">TRUNC(D1617*$P$3,2)</f>
        <v>722.92</v>
      </c>
      <c r="F1617" s="177" t="n">
        <f aca="false">TRUNC(IF(A1617&lt;=$A$270,$D$270*$P$5,D1617*$P$5),2)</f>
        <v>195.38</v>
      </c>
      <c r="G1617" s="178" t="n">
        <f aca="false">TRUNC(IF(A1617&lt;=$A$270,$D$270*$P$6,D1617*$P$6),2)</f>
        <v>65.12</v>
      </c>
      <c r="H1617" s="177" t="n">
        <f aca="false">TRUNC($P$9,2)</f>
        <v>2.29</v>
      </c>
      <c r="I1617" s="177" t="n">
        <f aca="false">TRUNC(IF(A1617&lt;$A$427,$D$427*$R$10+$P$10,IF(A1617&gt;$A$782,$D$782*$R$10+$P$10,D1617*$R$10+$P$10)),2)</f>
        <v>117.29</v>
      </c>
      <c r="J1617" s="174" t="n">
        <f aca="false">TRUNC(IF(A1617&lt;$A$427,($D$427*$R$11)+$P$11,IF(A1617&gt;$A$782,$D$782*$R$11+$P$11,D1617*$R$11+$P$11)),2)</f>
        <v>299.57</v>
      </c>
      <c r="K1617" s="176" t="n">
        <f aca="false">TRUNC(IF(A1617&lt;$A$427,$D$427*$R$12+$P$12,IF(A1617&gt;$A$782,$D$782*$R$12+$P$12,D1617*$R$12+$P$12)),2)</f>
        <v>217.82</v>
      </c>
      <c r="L1617" s="179" t="n">
        <v>1707</v>
      </c>
      <c r="M1617" s="164" t="n">
        <f aca="false">A1617</f>
        <v>1323</v>
      </c>
      <c r="N1617" s="181" t="n">
        <v>1707</v>
      </c>
      <c r="O1617" s="182" t="n">
        <f aca="false">A1617</f>
        <v>1323</v>
      </c>
      <c r="U1617" s="171"/>
    </row>
    <row r="1618" customFormat="false" ht="10.5" hidden="false" customHeight="false" outlineLevel="0" collapsed="false">
      <c r="A1618" s="156" t="n">
        <v>1324</v>
      </c>
      <c r="B1618" s="157" t="n">
        <v>1708</v>
      </c>
      <c r="C1618" s="158" t="n">
        <f aca="false">ROUND($P$1*A1618,2)</f>
        <v>78213.18</v>
      </c>
      <c r="D1618" s="159" t="n">
        <f aca="false">TRUNC(C1618/12,2)</f>
        <v>6517.76</v>
      </c>
      <c r="E1618" s="160" t="n">
        <f aca="false">TRUNC(D1618*$P$3,2)</f>
        <v>723.47</v>
      </c>
      <c r="F1618" s="161" t="n">
        <f aca="false">TRUNC(IF(A1618&lt;=$A$270,$D$270*$P$5,D1618*$P$5),2)</f>
        <v>195.53</v>
      </c>
      <c r="G1618" s="162" t="n">
        <f aca="false">TRUNC(IF(A1618&lt;=$A$270,$D$270*$P$6,D1618*$P$6),2)</f>
        <v>65.17</v>
      </c>
      <c r="H1618" s="161" t="n">
        <f aca="false">TRUNC($P$9,2)</f>
        <v>2.29</v>
      </c>
      <c r="I1618" s="161" t="n">
        <f aca="false">TRUNC(IF(A1618&lt;$A$427,$D$427*$R$10+$P$10,IF(A1618&gt;$A$782,$D$782*$R$10+$P$10,D1618*$R$10+$P$10)),2)</f>
        <v>117.29</v>
      </c>
      <c r="J1618" s="158" t="n">
        <f aca="false">TRUNC(IF(A1618&lt;$A$427,($D$427*$R$11)+$P$11,IF(A1618&gt;$A$782,$D$782*$R$11+$P$11,D1618*$R$11+$P$11)),2)</f>
        <v>299.57</v>
      </c>
      <c r="K1618" s="160" t="n">
        <f aca="false">TRUNC(IF(A1618&lt;$A$427,$D$427*$R$12+$P$12,IF(A1618&gt;$A$782,$D$782*$R$12+$P$12,D1618*$R$12+$P$12)),2)</f>
        <v>217.82</v>
      </c>
      <c r="L1618" s="163" t="n">
        <v>1708</v>
      </c>
      <c r="M1618" s="180" t="n">
        <f aca="false">A1618</f>
        <v>1324</v>
      </c>
      <c r="N1618" s="165" t="n">
        <v>1708</v>
      </c>
      <c r="O1618" s="166" t="n">
        <f aca="false">A1618</f>
        <v>1324</v>
      </c>
      <c r="U1618" s="171"/>
    </row>
    <row r="1619" customFormat="false" ht="10.5" hidden="false" customHeight="false" outlineLevel="0" collapsed="false">
      <c r="A1619" s="172" t="n">
        <v>1324</v>
      </c>
      <c r="B1619" s="173" t="n">
        <v>1709</v>
      </c>
      <c r="C1619" s="174" t="n">
        <f aca="false">ROUND($P$1*A1619,2)</f>
        <v>78213.18</v>
      </c>
      <c r="D1619" s="175" t="n">
        <f aca="false">TRUNC(C1619/12,2)</f>
        <v>6517.76</v>
      </c>
      <c r="E1619" s="176" t="n">
        <f aca="false">TRUNC(D1619*$P$3,2)</f>
        <v>723.47</v>
      </c>
      <c r="F1619" s="177" t="n">
        <f aca="false">TRUNC(IF(A1619&lt;=$A$270,$D$270*$P$5,D1619*$P$5),2)</f>
        <v>195.53</v>
      </c>
      <c r="G1619" s="178" t="n">
        <f aca="false">TRUNC(IF(A1619&lt;=$A$270,$D$270*$P$6,D1619*$P$6),2)</f>
        <v>65.17</v>
      </c>
      <c r="H1619" s="177" t="n">
        <f aca="false">TRUNC($P$9,2)</f>
        <v>2.29</v>
      </c>
      <c r="I1619" s="177" t="n">
        <f aca="false">TRUNC(IF(A1619&lt;$A$427,$D$427*$R$10+$P$10,IF(A1619&gt;$A$782,$D$782*$R$10+$P$10,D1619*$R$10+$P$10)),2)</f>
        <v>117.29</v>
      </c>
      <c r="J1619" s="174" t="n">
        <f aca="false">TRUNC(IF(A1619&lt;$A$427,($D$427*$R$11)+$P$11,IF(A1619&gt;$A$782,$D$782*$R$11+$P$11,D1619*$R$11+$P$11)),2)</f>
        <v>299.57</v>
      </c>
      <c r="K1619" s="176" t="n">
        <f aca="false">TRUNC(IF(A1619&lt;$A$427,$D$427*$R$12+$P$12,IF(A1619&gt;$A$782,$D$782*$R$12+$P$12,D1619*$R$12+$P$12)),2)</f>
        <v>217.82</v>
      </c>
      <c r="L1619" s="179" t="n">
        <v>1709</v>
      </c>
      <c r="M1619" s="164" t="n">
        <f aca="false">A1619</f>
        <v>1324</v>
      </c>
      <c r="N1619" s="181" t="n">
        <v>1709</v>
      </c>
      <c r="O1619" s="182" t="n">
        <f aca="false">A1619</f>
        <v>1324</v>
      </c>
      <c r="U1619" s="171"/>
    </row>
    <row r="1620" customFormat="false" ht="10.5" hidden="false" customHeight="false" outlineLevel="0" collapsed="false">
      <c r="A1620" s="156" t="n">
        <v>1325</v>
      </c>
      <c r="B1620" s="157" t="n">
        <v>1710</v>
      </c>
      <c r="C1620" s="158" t="n">
        <f aca="false">ROUND($P$1*A1620,2)</f>
        <v>78272.26</v>
      </c>
      <c r="D1620" s="159" t="n">
        <f aca="false">TRUNC(C1620/12,2)</f>
        <v>6522.68</v>
      </c>
      <c r="E1620" s="160" t="n">
        <f aca="false">TRUNC(D1620*$P$3,2)</f>
        <v>724.01</v>
      </c>
      <c r="F1620" s="161" t="n">
        <f aca="false">TRUNC(IF(A1620&lt;=$A$270,$D$270*$P$5,D1620*$P$5),2)</f>
        <v>195.68</v>
      </c>
      <c r="G1620" s="162" t="n">
        <f aca="false">TRUNC(IF(A1620&lt;=$A$270,$D$270*$P$6,D1620*$P$6),2)</f>
        <v>65.22</v>
      </c>
      <c r="H1620" s="161" t="n">
        <f aca="false">TRUNC($P$9,2)</f>
        <v>2.29</v>
      </c>
      <c r="I1620" s="161" t="n">
        <f aca="false">TRUNC(IF(A1620&lt;$A$427,$D$427*$R$10+$P$10,IF(A1620&gt;$A$782,$D$782*$R$10+$P$10,D1620*$R$10+$P$10)),2)</f>
        <v>117.29</v>
      </c>
      <c r="J1620" s="158" t="n">
        <f aca="false">TRUNC(IF(A1620&lt;$A$427,($D$427*$R$11)+$P$11,IF(A1620&gt;$A$782,$D$782*$R$11+$P$11,D1620*$R$11+$P$11)),2)</f>
        <v>299.57</v>
      </c>
      <c r="K1620" s="160" t="n">
        <f aca="false">TRUNC(IF(A1620&lt;$A$427,$D$427*$R$12+$P$12,IF(A1620&gt;$A$782,$D$782*$R$12+$P$12,D1620*$R$12+$P$12)),2)</f>
        <v>217.82</v>
      </c>
      <c r="L1620" s="163" t="n">
        <v>1710</v>
      </c>
      <c r="M1620" s="180" t="n">
        <f aca="false">A1620</f>
        <v>1325</v>
      </c>
      <c r="N1620" s="165" t="n">
        <v>1710</v>
      </c>
      <c r="O1620" s="166" t="n">
        <f aca="false">A1620</f>
        <v>1325</v>
      </c>
      <c r="U1620" s="171"/>
    </row>
    <row r="1621" customFormat="false" ht="10.5" hidden="false" customHeight="false" outlineLevel="0" collapsed="false">
      <c r="A1621" s="172" t="n">
        <v>1325</v>
      </c>
      <c r="B1621" s="173" t="n">
        <v>1711</v>
      </c>
      <c r="C1621" s="174" t="n">
        <f aca="false">ROUND($P$1*A1621,2)</f>
        <v>78272.26</v>
      </c>
      <c r="D1621" s="175" t="n">
        <f aca="false">TRUNC(C1621/12,2)</f>
        <v>6522.68</v>
      </c>
      <c r="E1621" s="176" t="n">
        <f aca="false">TRUNC(D1621*$P$3,2)</f>
        <v>724.01</v>
      </c>
      <c r="F1621" s="177" t="n">
        <f aca="false">TRUNC(IF(A1621&lt;=$A$270,$D$270*$P$5,D1621*$P$5),2)</f>
        <v>195.68</v>
      </c>
      <c r="G1621" s="178" t="n">
        <f aca="false">TRUNC(IF(A1621&lt;=$A$270,$D$270*$P$6,D1621*$P$6),2)</f>
        <v>65.22</v>
      </c>
      <c r="H1621" s="177" t="n">
        <f aca="false">TRUNC($P$9,2)</f>
        <v>2.29</v>
      </c>
      <c r="I1621" s="177" t="n">
        <f aca="false">TRUNC(IF(A1621&lt;$A$427,$D$427*$R$10+$P$10,IF(A1621&gt;$A$782,$D$782*$R$10+$P$10,D1621*$R$10+$P$10)),2)</f>
        <v>117.29</v>
      </c>
      <c r="J1621" s="174" t="n">
        <f aca="false">TRUNC(IF(A1621&lt;$A$427,($D$427*$R$11)+$P$11,IF(A1621&gt;$A$782,$D$782*$R$11+$P$11,D1621*$R$11+$P$11)),2)</f>
        <v>299.57</v>
      </c>
      <c r="K1621" s="176" t="n">
        <f aca="false">TRUNC(IF(A1621&lt;$A$427,$D$427*$R$12+$P$12,IF(A1621&gt;$A$782,$D$782*$R$12+$P$12,D1621*$R$12+$P$12)),2)</f>
        <v>217.82</v>
      </c>
      <c r="L1621" s="179" t="n">
        <v>1711</v>
      </c>
      <c r="M1621" s="164" t="n">
        <f aca="false">A1621</f>
        <v>1325</v>
      </c>
      <c r="N1621" s="181" t="n">
        <v>1711</v>
      </c>
      <c r="O1621" s="182" t="n">
        <f aca="false">A1621</f>
        <v>1325</v>
      </c>
      <c r="U1621" s="171"/>
    </row>
    <row r="1622" customFormat="false" ht="10.5" hidden="false" customHeight="false" outlineLevel="0" collapsed="false">
      <c r="A1622" s="156" t="n">
        <v>1326</v>
      </c>
      <c r="B1622" s="157" t="n">
        <v>1712</v>
      </c>
      <c r="C1622" s="158" t="n">
        <f aca="false">ROUND($P$1*A1622,2)</f>
        <v>78331.33</v>
      </c>
      <c r="D1622" s="159" t="n">
        <f aca="false">TRUNC(C1622/12,2)</f>
        <v>6527.61</v>
      </c>
      <c r="E1622" s="160" t="n">
        <f aca="false">TRUNC(D1622*$P$3,2)</f>
        <v>724.56</v>
      </c>
      <c r="F1622" s="161" t="n">
        <f aca="false">TRUNC(IF(A1622&lt;=$A$270,$D$270*$P$5,D1622*$P$5),2)</f>
        <v>195.82</v>
      </c>
      <c r="G1622" s="162" t="n">
        <f aca="false">TRUNC(IF(A1622&lt;=$A$270,$D$270*$P$6,D1622*$P$6),2)</f>
        <v>65.27</v>
      </c>
      <c r="H1622" s="161" t="n">
        <f aca="false">TRUNC($P$9,2)</f>
        <v>2.29</v>
      </c>
      <c r="I1622" s="161" t="n">
        <f aca="false">TRUNC(IF(A1622&lt;$A$427,$D$427*$R$10+$P$10,IF(A1622&gt;$A$782,$D$782*$R$10+$P$10,D1622*$R$10+$P$10)),2)</f>
        <v>117.29</v>
      </c>
      <c r="J1622" s="158" t="n">
        <f aca="false">TRUNC(IF(A1622&lt;$A$427,($D$427*$R$11)+$P$11,IF(A1622&gt;$A$782,$D$782*$R$11+$P$11,D1622*$R$11+$P$11)),2)</f>
        <v>299.57</v>
      </c>
      <c r="K1622" s="160" t="n">
        <f aca="false">TRUNC(IF(A1622&lt;$A$427,$D$427*$R$12+$P$12,IF(A1622&gt;$A$782,$D$782*$R$12+$P$12,D1622*$R$12+$P$12)),2)</f>
        <v>217.82</v>
      </c>
      <c r="L1622" s="163" t="n">
        <v>1712</v>
      </c>
      <c r="M1622" s="164" t="n">
        <f aca="false">A1622</f>
        <v>1326</v>
      </c>
      <c r="N1622" s="165" t="n">
        <v>1712</v>
      </c>
      <c r="O1622" s="166" t="n">
        <f aca="false">A1622</f>
        <v>1326</v>
      </c>
      <c r="U1622" s="171"/>
    </row>
    <row r="1623" customFormat="false" ht="10.5" hidden="false" customHeight="false" outlineLevel="0" collapsed="false">
      <c r="A1623" s="172" t="n">
        <v>1327</v>
      </c>
      <c r="B1623" s="173" t="n">
        <v>1713</v>
      </c>
      <c r="C1623" s="174" t="n">
        <f aca="false">ROUND($P$1*A1623,2)</f>
        <v>78390.4</v>
      </c>
      <c r="D1623" s="175" t="n">
        <f aca="false">TRUNC(C1623/12,2)</f>
        <v>6532.53</v>
      </c>
      <c r="E1623" s="176" t="n">
        <f aca="false">TRUNC(D1623*$P$3,2)</f>
        <v>725.11</v>
      </c>
      <c r="F1623" s="177" t="n">
        <f aca="false">TRUNC(IF(A1623&lt;=$A$270,$D$270*$P$5,D1623*$P$5),2)</f>
        <v>195.97</v>
      </c>
      <c r="G1623" s="178" t="n">
        <f aca="false">TRUNC(IF(A1623&lt;=$A$270,$D$270*$P$6,D1623*$P$6),2)</f>
        <v>65.32</v>
      </c>
      <c r="H1623" s="177" t="n">
        <f aca="false">TRUNC($P$9,2)</f>
        <v>2.29</v>
      </c>
      <c r="I1623" s="177" t="n">
        <f aca="false">TRUNC(IF(A1623&lt;$A$427,$D$427*$R$10+$P$10,IF(A1623&gt;$A$782,$D$782*$R$10+$P$10,D1623*$R$10+$P$10)),2)</f>
        <v>117.29</v>
      </c>
      <c r="J1623" s="174" t="n">
        <f aca="false">TRUNC(IF(A1623&lt;$A$427,($D$427*$R$11)+$P$11,IF(A1623&gt;$A$782,$D$782*$R$11+$P$11,D1623*$R$11+$P$11)),2)</f>
        <v>299.57</v>
      </c>
      <c r="K1623" s="176" t="n">
        <f aca="false">TRUNC(IF(A1623&lt;$A$427,$D$427*$R$12+$P$12,IF(A1623&gt;$A$782,$D$782*$R$12+$P$12,D1623*$R$12+$P$12)),2)</f>
        <v>217.82</v>
      </c>
      <c r="L1623" s="179" t="n">
        <v>1713</v>
      </c>
      <c r="M1623" s="180" t="n">
        <f aca="false">A1623</f>
        <v>1327</v>
      </c>
      <c r="N1623" s="181" t="n">
        <v>1713</v>
      </c>
      <c r="O1623" s="182" t="n">
        <f aca="false">A1623</f>
        <v>1327</v>
      </c>
      <c r="U1623" s="171"/>
    </row>
    <row r="1624" customFormat="false" ht="10.5" hidden="false" customHeight="false" outlineLevel="0" collapsed="false">
      <c r="A1624" s="156" t="n">
        <v>1327</v>
      </c>
      <c r="B1624" s="157" t="n">
        <v>1714</v>
      </c>
      <c r="C1624" s="158" t="n">
        <f aca="false">ROUND($P$1*A1624,2)</f>
        <v>78390.4</v>
      </c>
      <c r="D1624" s="159" t="n">
        <f aca="false">TRUNC(C1624/12,2)</f>
        <v>6532.53</v>
      </c>
      <c r="E1624" s="160" t="n">
        <f aca="false">TRUNC(D1624*$P$3,2)</f>
        <v>725.11</v>
      </c>
      <c r="F1624" s="161" t="n">
        <f aca="false">TRUNC(IF(A1624&lt;=$A$270,$D$270*$P$5,D1624*$P$5),2)</f>
        <v>195.97</v>
      </c>
      <c r="G1624" s="162" t="n">
        <f aca="false">TRUNC(IF(A1624&lt;=$A$270,$D$270*$P$6,D1624*$P$6),2)</f>
        <v>65.32</v>
      </c>
      <c r="H1624" s="161" t="n">
        <f aca="false">TRUNC($P$9,2)</f>
        <v>2.29</v>
      </c>
      <c r="I1624" s="161" t="n">
        <f aca="false">TRUNC(IF(A1624&lt;$A$427,$D$427*$R$10+$P$10,IF(A1624&gt;$A$782,$D$782*$R$10+$P$10,D1624*$R$10+$P$10)),2)</f>
        <v>117.29</v>
      </c>
      <c r="J1624" s="158" t="n">
        <f aca="false">TRUNC(IF(A1624&lt;$A$427,($D$427*$R$11)+$P$11,IF(A1624&gt;$A$782,$D$782*$R$11+$P$11,D1624*$R$11+$P$11)),2)</f>
        <v>299.57</v>
      </c>
      <c r="K1624" s="160" t="n">
        <f aca="false">TRUNC(IF(A1624&lt;$A$427,$D$427*$R$12+$P$12,IF(A1624&gt;$A$782,$D$782*$R$12+$P$12,D1624*$R$12+$P$12)),2)</f>
        <v>217.82</v>
      </c>
      <c r="L1624" s="163" t="n">
        <v>1714</v>
      </c>
      <c r="M1624" s="164" t="n">
        <f aca="false">A1624</f>
        <v>1327</v>
      </c>
      <c r="N1624" s="165" t="n">
        <v>1714</v>
      </c>
      <c r="O1624" s="166" t="n">
        <f aca="false">A1624</f>
        <v>1327</v>
      </c>
      <c r="U1624" s="171"/>
    </row>
    <row r="1625" customFormat="false" ht="10.5" hidden="false" customHeight="false" outlineLevel="0" collapsed="false">
      <c r="A1625" s="172" t="n">
        <v>1328</v>
      </c>
      <c r="B1625" s="173" t="n">
        <v>1715</v>
      </c>
      <c r="C1625" s="174" t="n">
        <f aca="false">ROUND($P$1*A1625,2)</f>
        <v>78449.48</v>
      </c>
      <c r="D1625" s="175" t="n">
        <f aca="false">TRUNC(C1625/12,2)</f>
        <v>6537.45</v>
      </c>
      <c r="E1625" s="176" t="n">
        <f aca="false">TRUNC(D1625*$P$3,2)</f>
        <v>725.65</v>
      </c>
      <c r="F1625" s="177" t="n">
        <f aca="false">TRUNC(IF(A1625&lt;=$A$270,$D$270*$P$5,D1625*$P$5),2)</f>
        <v>196.12</v>
      </c>
      <c r="G1625" s="178" t="n">
        <f aca="false">TRUNC(IF(A1625&lt;=$A$270,$D$270*$P$6,D1625*$P$6),2)</f>
        <v>65.37</v>
      </c>
      <c r="H1625" s="177" t="n">
        <f aca="false">TRUNC($P$9,2)</f>
        <v>2.29</v>
      </c>
      <c r="I1625" s="177" t="n">
        <f aca="false">TRUNC(IF(A1625&lt;$A$427,$D$427*$R$10+$P$10,IF(A1625&gt;$A$782,$D$782*$R$10+$P$10,D1625*$R$10+$P$10)),2)</f>
        <v>117.29</v>
      </c>
      <c r="J1625" s="174" t="n">
        <f aca="false">TRUNC(IF(A1625&lt;$A$427,($D$427*$R$11)+$P$11,IF(A1625&gt;$A$782,$D$782*$R$11+$P$11,D1625*$R$11+$P$11)),2)</f>
        <v>299.57</v>
      </c>
      <c r="K1625" s="176" t="n">
        <f aca="false">TRUNC(IF(A1625&lt;$A$427,$D$427*$R$12+$P$12,IF(A1625&gt;$A$782,$D$782*$R$12+$P$12,D1625*$R$12+$P$12)),2)</f>
        <v>217.82</v>
      </c>
      <c r="L1625" s="179" t="n">
        <v>1715</v>
      </c>
      <c r="M1625" s="180" t="n">
        <f aca="false">A1625</f>
        <v>1328</v>
      </c>
      <c r="N1625" s="181" t="n">
        <v>1715</v>
      </c>
      <c r="O1625" s="182" t="n">
        <f aca="false">A1625</f>
        <v>1328</v>
      </c>
      <c r="U1625" s="171"/>
    </row>
    <row r="1626" customFormat="false" ht="10.5" hidden="false" customHeight="false" outlineLevel="0" collapsed="false">
      <c r="A1626" s="156" t="n">
        <v>1329</v>
      </c>
      <c r="B1626" s="157" t="n">
        <v>1716</v>
      </c>
      <c r="C1626" s="158" t="n">
        <f aca="false">ROUND($P$1*A1626,2)</f>
        <v>78508.55</v>
      </c>
      <c r="D1626" s="159" t="n">
        <f aca="false">TRUNC(C1626/12,2)</f>
        <v>6542.37</v>
      </c>
      <c r="E1626" s="160" t="n">
        <f aca="false">TRUNC(D1626*$P$3,2)</f>
        <v>726.2</v>
      </c>
      <c r="F1626" s="161" t="n">
        <f aca="false">TRUNC(IF(A1626&lt;=$A$270,$D$270*$P$5,D1626*$P$5),2)</f>
        <v>196.27</v>
      </c>
      <c r="G1626" s="162" t="n">
        <f aca="false">TRUNC(IF(A1626&lt;=$A$270,$D$270*$P$6,D1626*$P$6),2)</f>
        <v>65.42</v>
      </c>
      <c r="H1626" s="161" t="n">
        <f aca="false">TRUNC($P$9,2)</f>
        <v>2.29</v>
      </c>
      <c r="I1626" s="161" t="n">
        <f aca="false">TRUNC(IF(A1626&lt;$A$427,$D$427*$R$10+$P$10,IF(A1626&gt;$A$782,$D$782*$R$10+$P$10,D1626*$R$10+$P$10)),2)</f>
        <v>117.29</v>
      </c>
      <c r="J1626" s="158" t="n">
        <f aca="false">TRUNC(IF(A1626&lt;$A$427,($D$427*$R$11)+$P$11,IF(A1626&gt;$A$782,$D$782*$R$11+$P$11,D1626*$R$11+$P$11)),2)</f>
        <v>299.57</v>
      </c>
      <c r="K1626" s="160" t="n">
        <f aca="false">TRUNC(IF(A1626&lt;$A$427,$D$427*$R$12+$P$12,IF(A1626&gt;$A$782,$D$782*$R$12+$P$12,D1626*$R$12+$P$12)),2)</f>
        <v>217.82</v>
      </c>
      <c r="L1626" s="163" t="n">
        <v>1716</v>
      </c>
      <c r="M1626" s="164" t="n">
        <f aca="false">A1626</f>
        <v>1329</v>
      </c>
      <c r="N1626" s="165" t="n">
        <v>1716</v>
      </c>
      <c r="O1626" s="166" t="n">
        <f aca="false">A1626</f>
        <v>1329</v>
      </c>
      <c r="U1626" s="171"/>
    </row>
    <row r="1627" customFormat="false" ht="10.5" hidden="false" customHeight="false" outlineLevel="0" collapsed="false">
      <c r="A1627" s="172" t="n">
        <v>1329</v>
      </c>
      <c r="B1627" s="173" t="n">
        <v>1717</v>
      </c>
      <c r="C1627" s="174" t="n">
        <f aca="false">ROUND($P$1*A1627,2)</f>
        <v>78508.55</v>
      </c>
      <c r="D1627" s="175" t="n">
        <f aca="false">TRUNC(C1627/12,2)</f>
        <v>6542.37</v>
      </c>
      <c r="E1627" s="176" t="n">
        <f aca="false">TRUNC(D1627*$P$3,2)</f>
        <v>726.2</v>
      </c>
      <c r="F1627" s="177" t="n">
        <f aca="false">TRUNC(IF(A1627&lt;=$A$270,$D$270*$P$5,D1627*$P$5),2)</f>
        <v>196.27</v>
      </c>
      <c r="G1627" s="178" t="n">
        <f aca="false">TRUNC(IF(A1627&lt;=$A$270,$D$270*$P$6,D1627*$P$6),2)</f>
        <v>65.42</v>
      </c>
      <c r="H1627" s="177" t="n">
        <f aca="false">TRUNC($P$9,2)</f>
        <v>2.29</v>
      </c>
      <c r="I1627" s="177" t="n">
        <f aca="false">TRUNC(IF(A1627&lt;$A$427,$D$427*$R$10+$P$10,IF(A1627&gt;$A$782,$D$782*$R$10+$P$10,D1627*$R$10+$P$10)),2)</f>
        <v>117.29</v>
      </c>
      <c r="J1627" s="174" t="n">
        <f aca="false">TRUNC(IF(A1627&lt;$A$427,($D$427*$R$11)+$P$11,IF(A1627&gt;$A$782,$D$782*$R$11+$P$11,D1627*$R$11+$P$11)),2)</f>
        <v>299.57</v>
      </c>
      <c r="K1627" s="176" t="n">
        <f aca="false">TRUNC(IF(A1627&lt;$A$427,$D$427*$R$12+$P$12,IF(A1627&gt;$A$782,$D$782*$R$12+$P$12,D1627*$R$12+$P$12)),2)</f>
        <v>217.82</v>
      </c>
      <c r="L1627" s="179" t="n">
        <v>1717</v>
      </c>
      <c r="M1627" s="180" t="n">
        <f aca="false">A1627</f>
        <v>1329</v>
      </c>
      <c r="N1627" s="181" t="n">
        <v>1717</v>
      </c>
      <c r="O1627" s="182" t="n">
        <f aca="false">A1627</f>
        <v>1329</v>
      </c>
      <c r="U1627" s="171"/>
    </row>
    <row r="1628" customFormat="false" ht="10.5" hidden="false" customHeight="false" outlineLevel="0" collapsed="false">
      <c r="A1628" s="156" t="n">
        <v>1330</v>
      </c>
      <c r="B1628" s="157" t="n">
        <v>1718</v>
      </c>
      <c r="C1628" s="158" t="n">
        <f aca="false">ROUND($P$1*A1628,2)</f>
        <v>78567.62</v>
      </c>
      <c r="D1628" s="159" t="n">
        <f aca="false">TRUNC(C1628/12,2)</f>
        <v>6547.3</v>
      </c>
      <c r="E1628" s="160" t="n">
        <f aca="false">TRUNC(D1628*$P$3,2)</f>
        <v>726.75</v>
      </c>
      <c r="F1628" s="161" t="n">
        <f aca="false">TRUNC(IF(A1628&lt;=$A$270,$D$270*$P$5,D1628*$P$5),2)</f>
        <v>196.41</v>
      </c>
      <c r="G1628" s="162" t="n">
        <f aca="false">TRUNC(IF(A1628&lt;=$A$270,$D$270*$P$6,D1628*$P$6),2)</f>
        <v>65.47</v>
      </c>
      <c r="H1628" s="161" t="n">
        <f aca="false">TRUNC($P$9,2)</f>
        <v>2.29</v>
      </c>
      <c r="I1628" s="161" t="n">
        <f aca="false">TRUNC(IF(A1628&lt;$A$427,$D$427*$R$10+$P$10,IF(A1628&gt;$A$782,$D$782*$R$10+$P$10,D1628*$R$10+$P$10)),2)</f>
        <v>117.29</v>
      </c>
      <c r="J1628" s="158" t="n">
        <f aca="false">TRUNC(IF(A1628&lt;$A$427,($D$427*$R$11)+$P$11,IF(A1628&gt;$A$782,$D$782*$R$11+$P$11,D1628*$R$11+$P$11)),2)</f>
        <v>299.57</v>
      </c>
      <c r="K1628" s="160" t="n">
        <f aca="false">TRUNC(IF(A1628&lt;$A$427,$D$427*$R$12+$P$12,IF(A1628&gt;$A$782,$D$782*$R$12+$P$12,D1628*$R$12+$P$12)),2)</f>
        <v>217.82</v>
      </c>
      <c r="L1628" s="163" t="n">
        <v>1718</v>
      </c>
      <c r="M1628" s="164" t="n">
        <f aca="false">A1628</f>
        <v>1330</v>
      </c>
      <c r="N1628" s="165" t="n">
        <v>1718</v>
      </c>
      <c r="O1628" s="166" t="n">
        <f aca="false">A1628</f>
        <v>1330</v>
      </c>
      <c r="U1628" s="171"/>
    </row>
    <row r="1629" customFormat="false" ht="10.5" hidden="false" customHeight="false" outlineLevel="0" collapsed="false">
      <c r="A1629" s="172" t="n">
        <v>1330</v>
      </c>
      <c r="B1629" s="173" t="n">
        <v>1719</v>
      </c>
      <c r="C1629" s="174" t="n">
        <f aca="false">ROUND($P$1*A1629,2)</f>
        <v>78567.62</v>
      </c>
      <c r="D1629" s="175" t="n">
        <f aca="false">TRUNC(C1629/12,2)</f>
        <v>6547.3</v>
      </c>
      <c r="E1629" s="176" t="n">
        <f aca="false">TRUNC(D1629*$P$3,2)</f>
        <v>726.75</v>
      </c>
      <c r="F1629" s="177" t="n">
        <f aca="false">TRUNC(IF(A1629&lt;=$A$270,$D$270*$P$5,D1629*$P$5),2)</f>
        <v>196.41</v>
      </c>
      <c r="G1629" s="178" t="n">
        <f aca="false">TRUNC(IF(A1629&lt;=$A$270,$D$270*$P$6,D1629*$P$6),2)</f>
        <v>65.47</v>
      </c>
      <c r="H1629" s="177" t="n">
        <f aca="false">TRUNC($P$9,2)</f>
        <v>2.29</v>
      </c>
      <c r="I1629" s="177" t="n">
        <f aca="false">TRUNC(IF(A1629&lt;$A$427,$D$427*$R$10+$P$10,IF(A1629&gt;$A$782,$D$782*$R$10+$P$10,D1629*$R$10+$P$10)),2)</f>
        <v>117.29</v>
      </c>
      <c r="J1629" s="174" t="n">
        <f aca="false">TRUNC(IF(A1629&lt;$A$427,($D$427*$R$11)+$P$11,IF(A1629&gt;$A$782,$D$782*$R$11+$P$11,D1629*$R$11+$P$11)),2)</f>
        <v>299.57</v>
      </c>
      <c r="K1629" s="176" t="n">
        <f aca="false">TRUNC(IF(A1629&lt;$A$427,$D$427*$R$12+$P$12,IF(A1629&gt;$A$782,$D$782*$R$12+$P$12,D1629*$R$12+$P$12)),2)</f>
        <v>217.82</v>
      </c>
      <c r="L1629" s="179" t="n">
        <v>1719</v>
      </c>
      <c r="M1629" s="180" t="n">
        <f aca="false">A1629</f>
        <v>1330</v>
      </c>
      <c r="N1629" s="181" t="n">
        <v>1719</v>
      </c>
      <c r="O1629" s="182" t="n">
        <f aca="false">A1629</f>
        <v>1330</v>
      </c>
      <c r="U1629" s="171"/>
    </row>
    <row r="1630" customFormat="false" ht="10.5" hidden="false" customHeight="false" outlineLevel="0" collapsed="false">
      <c r="A1630" s="156" t="n">
        <v>1331</v>
      </c>
      <c r="B1630" s="157" t="n">
        <v>1720</v>
      </c>
      <c r="C1630" s="158" t="n">
        <f aca="false">ROUND($P$1*A1630,2)</f>
        <v>78626.7</v>
      </c>
      <c r="D1630" s="159" t="n">
        <f aca="false">TRUNC(C1630/12,2)</f>
        <v>6552.22</v>
      </c>
      <c r="E1630" s="160" t="n">
        <f aca="false">TRUNC(D1630*$P$3,2)</f>
        <v>727.29</v>
      </c>
      <c r="F1630" s="161" t="n">
        <f aca="false">TRUNC(IF(A1630&lt;=$A$270,$D$270*$P$5,D1630*$P$5),2)</f>
        <v>196.56</v>
      </c>
      <c r="G1630" s="162" t="n">
        <f aca="false">TRUNC(IF(A1630&lt;=$A$270,$D$270*$P$6,D1630*$P$6),2)</f>
        <v>65.52</v>
      </c>
      <c r="H1630" s="161" t="n">
        <f aca="false">TRUNC($P$9,2)</f>
        <v>2.29</v>
      </c>
      <c r="I1630" s="161" t="n">
        <f aca="false">TRUNC(IF(A1630&lt;$A$427,$D$427*$R$10+$P$10,IF(A1630&gt;$A$782,$D$782*$R$10+$P$10,D1630*$R$10+$P$10)),2)</f>
        <v>117.29</v>
      </c>
      <c r="J1630" s="158" t="n">
        <f aca="false">TRUNC(IF(A1630&lt;$A$427,($D$427*$R$11)+$P$11,IF(A1630&gt;$A$782,$D$782*$R$11+$P$11,D1630*$R$11+$P$11)),2)</f>
        <v>299.57</v>
      </c>
      <c r="K1630" s="160" t="n">
        <f aca="false">TRUNC(IF(A1630&lt;$A$427,$D$427*$R$12+$P$12,IF(A1630&gt;$A$782,$D$782*$R$12+$P$12,D1630*$R$12+$P$12)),2)</f>
        <v>217.82</v>
      </c>
      <c r="L1630" s="163" t="n">
        <v>1720</v>
      </c>
      <c r="M1630" s="164" t="n">
        <f aca="false">A1630</f>
        <v>1331</v>
      </c>
      <c r="N1630" s="165" t="n">
        <v>1720</v>
      </c>
      <c r="O1630" s="166" t="n">
        <f aca="false">A1630</f>
        <v>1331</v>
      </c>
      <c r="U1630" s="171"/>
    </row>
    <row r="1631" customFormat="false" ht="10.5" hidden="false" customHeight="false" outlineLevel="0" collapsed="false">
      <c r="A1631" s="172" t="n">
        <v>1331</v>
      </c>
      <c r="B1631" s="173" t="n">
        <v>1721</v>
      </c>
      <c r="C1631" s="174" t="n">
        <f aca="false">ROUND($P$1*A1631,2)</f>
        <v>78626.7</v>
      </c>
      <c r="D1631" s="175" t="n">
        <f aca="false">TRUNC(C1631/12,2)</f>
        <v>6552.22</v>
      </c>
      <c r="E1631" s="176" t="n">
        <f aca="false">TRUNC(D1631*$P$3,2)</f>
        <v>727.29</v>
      </c>
      <c r="F1631" s="177" t="n">
        <f aca="false">TRUNC(IF(A1631&lt;=$A$270,$D$270*$P$5,D1631*$P$5),2)</f>
        <v>196.56</v>
      </c>
      <c r="G1631" s="178" t="n">
        <f aca="false">TRUNC(IF(A1631&lt;=$A$270,$D$270*$P$6,D1631*$P$6),2)</f>
        <v>65.52</v>
      </c>
      <c r="H1631" s="177" t="n">
        <f aca="false">TRUNC($P$9,2)</f>
        <v>2.29</v>
      </c>
      <c r="I1631" s="177" t="n">
        <f aca="false">TRUNC(IF(A1631&lt;$A$427,$D$427*$R$10+$P$10,IF(A1631&gt;$A$782,$D$782*$R$10+$P$10,D1631*$R$10+$P$10)),2)</f>
        <v>117.29</v>
      </c>
      <c r="J1631" s="174" t="n">
        <f aca="false">TRUNC(IF(A1631&lt;$A$427,($D$427*$R$11)+$P$11,IF(A1631&gt;$A$782,$D$782*$R$11+$P$11,D1631*$R$11+$P$11)),2)</f>
        <v>299.57</v>
      </c>
      <c r="K1631" s="176" t="n">
        <f aca="false">TRUNC(IF(A1631&lt;$A$427,$D$427*$R$12+$P$12,IF(A1631&gt;$A$782,$D$782*$R$12+$P$12,D1631*$R$12+$P$12)),2)</f>
        <v>217.82</v>
      </c>
      <c r="L1631" s="179" t="n">
        <v>1721</v>
      </c>
      <c r="M1631" s="180" t="n">
        <f aca="false">A1631</f>
        <v>1331</v>
      </c>
      <c r="N1631" s="181" t="n">
        <v>1721</v>
      </c>
      <c r="O1631" s="182" t="n">
        <f aca="false">A1631</f>
        <v>1331</v>
      </c>
      <c r="U1631" s="171"/>
    </row>
    <row r="1632" customFormat="false" ht="10.5" hidden="false" customHeight="false" outlineLevel="0" collapsed="false">
      <c r="A1632" s="156" t="n">
        <v>1332</v>
      </c>
      <c r="B1632" s="157" t="n">
        <v>1722</v>
      </c>
      <c r="C1632" s="158" t="n">
        <f aca="false">ROUND($P$1*A1632,2)</f>
        <v>78685.77</v>
      </c>
      <c r="D1632" s="159" t="n">
        <f aca="false">TRUNC(C1632/12,2)</f>
        <v>6557.14</v>
      </c>
      <c r="E1632" s="160" t="n">
        <f aca="false">TRUNC(D1632*$P$3,2)</f>
        <v>727.84</v>
      </c>
      <c r="F1632" s="161" t="n">
        <f aca="false">TRUNC(IF(A1632&lt;=$A$270,$D$270*$P$5,D1632*$P$5),2)</f>
        <v>196.71</v>
      </c>
      <c r="G1632" s="162" t="n">
        <f aca="false">TRUNC(IF(A1632&lt;=$A$270,$D$270*$P$6,D1632*$P$6),2)</f>
        <v>65.57</v>
      </c>
      <c r="H1632" s="161" t="n">
        <f aca="false">TRUNC($P$9,2)</f>
        <v>2.29</v>
      </c>
      <c r="I1632" s="161" t="n">
        <f aca="false">TRUNC(IF(A1632&lt;$A$427,$D$427*$R$10+$P$10,IF(A1632&gt;$A$782,$D$782*$R$10+$P$10,D1632*$R$10+$P$10)),2)</f>
        <v>117.29</v>
      </c>
      <c r="J1632" s="158" t="n">
        <f aca="false">TRUNC(IF(A1632&lt;$A$427,($D$427*$R$11)+$P$11,IF(A1632&gt;$A$782,$D$782*$R$11+$P$11,D1632*$R$11+$P$11)),2)</f>
        <v>299.57</v>
      </c>
      <c r="K1632" s="160" t="n">
        <f aca="false">TRUNC(IF(A1632&lt;$A$427,$D$427*$R$12+$P$12,IF(A1632&gt;$A$782,$D$782*$R$12+$P$12,D1632*$R$12+$P$12)),2)</f>
        <v>217.82</v>
      </c>
      <c r="L1632" s="163" t="n">
        <v>1722</v>
      </c>
      <c r="M1632" s="164" t="n">
        <f aca="false">A1632</f>
        <v>1332</v>
      </c>
      <c r="N1632" s="165" t="n">
        <v>1722</v>
      </c>
      <c r="O1632" s="166" t="n">
        <f aca="false">A1632</f>
        <v>1332</v>
      </c>
      <c r="U1632" s="171"/>
    </row>
    <row r="1633" customFormat="false" ht="10.5" hidden="false" customHeight="false" outlineLevel="0" collapsed="false">
      <c r="A1633" s="172" t="n">
        <v>1333</v>
      </c>
      <c r="B1633" s="173" t="n">
        <v>1723</v>
      </c>
      <c r="C1633" s="174" t="n">
        <f aca="false">ROUND($P$1*A1633,2)</f>
        <v>78744.84</v>
      </c>
      <c r="D1633" s="175" t="n">
        <f aca="false">TRUNC(C1633/12,2)</f>
        <v>6562.07</v>
      </c>
      <c r="E1633" s="176" t="n">
        <f aca="false">TRUNC(D1633*$P$3,2)</f>
        <v>728.38</v>
      </c>
      <c r="F1633" s="177" t="n">
        <f aca="false">TRUNC(IF(A1633&lt;=$A$270,$D$270*$P$5,D1633*$P$5),2)</f>
        <v>196.86</v>
      </c>
      <c r="G1633" s="178" t="n">
        <f aca="false">TRUNC(IF(A1633&lt;=$A$270,$D$270*$P$6,D1633*$P$6),2)</f>
        <v>65.62</v>
      </c>
      <c r="H1633" s="177" t="n">
        <f aca="false">TRUNC($P$9,2)</f>
        <v>2.29</v>
      </c>
      <c r="I1633" s="177" t="n">
        <f aca="false">TRUNC(IF(A1633&lt;$A$427,$D$427*$R$10+$P$10,IF(A1633&gt;$A$782,$D$782*$R$10+$P$10,D1633*$R$10+$P$10)),2)</f>
        <v>117.29</v>
      </c>
      <c r="J1633" s="174" t="n">
        <f aca="false">TRUNC(IF(A1633&lt;$A$427,($D$427*$R$11)+$P$11,IF(A1633&gt;$A$782,$D$782*$R$11+$P$11,D1633*$R$11+$P$11)),2)</f>
        <v>299.57</v>
      </c>
      <c r="K1633" s="176" t="n">
        <f aca="false">TRUNC(IF(A1633&lt;$A$427,$D$427*$R$12+$P$12,IF(A1633&gt;$A$782,$D$782*$R$12+$P$12,D1633*$R$12+$P$12)),2)</f>
        <v>217.82</v>
      </c>
      <c r="L1633" s="179" t="n">
        <v>1723</v>
      </c>
      <c r="M1633" s="180" t="n">
        <f aca="false">A1633</f>
        <v>1333</v>
      </c>
      <c r="N1633" s="181" t="n">
        <v>1723</v>
      </c>
      <c r="O1633" s="182" t="n">
        <f aca="false">A1633</f>
        <v>1333</v>
      </c>
      <c r="U1633" s="171"/>
    </row>
    <row r="1634" customFormat="false" ht="10.5" hidden="false" customHeight="false" outlineLevel="0" collapsed="false">
      <c r="A1634" s="156" t="n">
        <v>1333</v>
      </c>
      <c r="B1634" s="157" t="n">
        <v>1724</v>
      </c>
      <c r="C1634" s="158" t="n">
        <f aca="false">ROUND($P$1*A1634,2)</f>
        <v>78744.84</v>
      </c>
      <c r="D1634" s="159" t="n">
        <f aca="false">TRUNC(C1634/12,2)</f>
        <v>6562.07</v>
      </c>
      <c r="E1634" s="160" t="n">
        <f aca="false">TRUNC(D1634*$P$3,2)</f>
        <v>728.38</v>
      </c>
      <c r="F1634" s="161" t="n">
        <f aca="false">TRUNC(IF(A1634&lt;=$A$270,$D$270*$P$5,D1634*$P$5),2)</f>
        <v>196.86</v>
      </c>
      <c r="G1634" s="162" t="n">
        <f aca="false">TRUNC(IF(A1634&lt;=$A$270,$D$270*$P$6,D1634*$P$6),2)</f>
        <v>65.62</v>
      </c>
      <c r="H1634" s="161" t="n">
        <f aca="false">TRUNC($P$9,2)</f>
        <v>2.29</v>
      </c>
      <c r="I1634" s="161" t="n">
        <f aca="false">TRUNC(IF(A1634&lt;$A$427,$D$427*$R$10+$P$10,IF(A1634&gt;$A$782,$D$782*$R$10+$P$10,D1634*$R$10+$P$10)),2)</f>
        <v>117.29</v>
      </c>
      <c r="J1634" s="158" t="n">
        <f aca="false">TRUNC(IF(A1634&lt;$A$427,($D$427*$R$11)+$P$11,IF(A1634&gt;$A$782,$D$782*$R$11+$P$11,D1634*$R$11+$P$11)),2)</f>
        <v>299.57</v>
      </c>
      <c r="K1634" s="160" t="n">
        <f aca="false">TRUNC(IF(A1634&lt;$A$427,$D$427*$R$12+$P$12,IF(A1634&gt;$A$782,$D$782*$R$12+$P$12,D1634*$R$12+$P$12)),2)</f>
        <v>217.82</v>
      </c>
      <c r="L1634" s="163" t="n">
        <v>1724</v>
      </c>
      <c r="M1634" s="164" t="n">
        <f aca="false">A1634</f>
        <v>1333</v>
      </c>
      <c r="N1634" s="165" t="n">
        <v>1724</v>
      </c>
      <c r="O1634" s="166" t="n">
        <f aca="false">A1634</f>
        <v>1333</v>
      </c>
      <c r="U1634" s="171"/>
    </row>
    <row r="1635" customFormat="false" ht="10.5" hidden="false" customHeight="false" outlineLevel="0" collapsed="false">
      <c r="A1635" s="172" t="n">
        <v>1334</v>
      </c>
      <c r="B1635" s="173" t="n">
        <v>1725</v>
      </c>
      <c r="C1635" s="174" t="n">
        <f aca="false">ROUND($P$1*A1635,2)</f>
        <v>78803.92</v>
      </c>
      <c r="D1635" s="175" t="n">
        <f aca="false">TRUNC(C1635/12,2)</f>
        <v>6566.99</v>
      </c>
      <c r="E1635" s="176" t="n">
        <f aca="false">TRUNC(D1635*$P$3,2)</f>
        <v>728.93</v>
      </c>
      <c r="F1635" s="177" t="n">
        <f aca="false">TRUNC(IF(A1635&lt;=$A$270,$D$270*$P$5,D1635*$P$5),2)</f>
        <v>197</v>
      </c>
      <c r="G1635" s="178" t="n">
        <f aca="false">TRUNC(IF(A1635&lt;=$A$270,$D$270*$P$6,D1635*$P$6),2)</f>
        <v>65.66</v>
      </c>
      <c r="H1635" s="177" t="n">
        <f aca="false">TRUNC($P$9,2)</f>
        <v>2.29</v>
      </c>
      <c r="I1635" s="177" t="n">
        <f aca="false">TRUNC(IF(A1635&lt;$A$427,$D$427*$R$10+$P$10,IF(A1635&gt;$A$782,$D$782*$R$10+$P$10,D1635*$R$10+$P$10)),2)</f>
        <v>117.29</v>
      </c>
      <c r="J1635" s="174" t="n">
        <f aca="false">TRUNC(IF(A1635&lt;$A$427,($D$427*$R$11)+$P$11,IF(A1635&gt;$A$782,$D$782*$R$11+$P$11,D1635*$R$11+$P$11)),2)</f>
        <v>299.57</v>
      </c>
      <c r="K1635" s="176" t="n">
        <f aca="false">TRUNC(IF(A1635&lt;$A$427,$D$427*$R$12+$P$12,IF(A1635&gt;$A$782,$D$782*$R$12+$P$12,D1635*$R$12+$P$12)),2)</f>
        <v>217.82</v>
      </c>
      <c r="L1635" s="179" t="n">
        <v>1725</v>
      </c>
      <c r="M1635" s="180" t="n">
        <f aca="false">A1635</f>
        <v>1334</v>
      </c>
      <c r="N1635" s="181" t="n">
        <v>1725</v>
      </c>
      <c r="O1635" s="182" t="n">
        <f aca="false">A1635</f>
        <v>1334</v>
      </c>
      <c r="U1635" s="171"/>
    </row>
    <row r="1636" customFormat="false" ht="10.5" hidden="false" customHeight="false" outlineLevel="0" collapsed="false">
      <c r="A1636" s="156" t="n">
        <v>1335</v>
      </c>
      <c r="B1636" s="157" t="n">
        <v>1726</v>
      </c>
      <c r="C1636" s="158" t="n">
        <f aca="false">ROUND($P$1*A1636,2)</f>
        <v>78862.99</v>
      </c>
      <c r="D1636" s="159" t="n">
        <f aca="false">TRUNC(C1636/12,2)</f>
        <v>6571.91</v>
      </c>
      <c r="E1636" s="160" t="n">
        <f aca="false">TRUNC(D1636*$P$3,2)</f>
        <v>729.48</v>
      </c>
      <c r="F1636" s="161" t="n">
        <f aca="false">TRUNC(IF(A1636&lt;=$A$270,$D$270*$P$5,D1636*$P$5),2)</f>
        <v>197.15</v>
      </c>
      <c r="G1636" s="162" t="n">
        <f aca="false">TRUNC(IF(A1636&lt;=$A$270,$D$270*$P$6,D1636*$P$6),2)</f>
        <v>65.71</v>
      </c>
      <c r="H1636" s="161" t="n">
        <f aca="false">TRUNC($P$9,2)</f>
        <v>2.29</v>
      </c>
      <c r="I1636" s="161" t="n">
        <f aca="false">TRUNC(IF(A1636&lt;$A$427,$D$427*$R$10+$P$10,IF(A1636&gt;$A$782,$D$782*$R$10+$P$10,D1636*$R$10+$P$10)),2)</f>
        <v>117.29</v>
      </c>
      <c r="J1636" s="158" t="n">
        <f aca="false">TRUNC(IF(A1636&lt;$A$427,($D$427*$R$11)+$P$11,IF(A1636&gt;$A$782,$D$782*$R$11+$P$11,D1636*$R$11+$P$11)),2)</f>
        <v>299.57</v>
      </c>
      <c r="K1636" s="160" t="n">
        <f aca="false">TRUNC(IF(A1636&lt;$A$427,$D$427*$R$12+$P$12,IF(A1636&gt;$A$782,$D$782*$R$12+$P$12,D1636*$R$12+$P$12)),2)</f>
        <v>217.82</v>
      </c>
      <c r="L1636" s="163" t="n">
        <v>1726</v>
      </c>
      <c r="M1636" s="164" t="n">
        <f aca="false">A1636</f>
        <v>1335</v>
      </c>
      <c r="N1636" s="165" t="n">
        <v>1726</v>
      </c>
      <c r="O1636" s="166" t="n">
        <f aca="false">A1636</f>
        <v>1335</v>
      </c>
      <c r="U1636" s="171"/>
    </row>
    <row r="1637" customFormat="false" ht="10.5" hidden="false" customHeight="false" outlineLevel="0" collapsed="false">
      <c r="A1637" s="172" t="n">
        <v>1335</v>
      </c>
      <c r="B1637" s="173" t="n">
        <v>1727</v>
      </c>
      <c r="C1637" s="174" t="n">
        <f aca="false">ROUND($P$1*A1637,2)</f>
        <v>78862.99</v>
      </c>
      <c r="D1637" s="175" t="n">
        <f aca="false">TRUNC(C1637/12,2)</f>
        <v>6571.91</v>
      </c>
      <c r="E1637" s="176" t="n">
        <f aca="false">TRUNC(D1637*$P$3,2)</f>
        <v>729.48</v>
      </c>
      <c r="F1637" s="177" t="n">
        <f aca="false">TRUNC(IF(A1637&lt;=$A$270,$D$270*$P$5,D1637*$P$5),2)</f>
        <v>197.15</v>
      </c>
      <c r="G1637" s="178" t="n">
        <f aca="false">TRUNC(IF(A1637&lt;=$A$270,$D$270*$P$6,D1637*$P$6),2)</f>
        <v>65.71</v>
      </c>
      <c r="H1637" s="177" t="n">
        <f aca="false">TRUNC($P$9,2)</f>
        <v>2.29</v>
      </c>
      <c r="I1637" s="177" t="n">
        <f aca="false">TRUNC(IF(A1637&lt;$A$427,$D$427*$R$10+$P$10,IF(A1637&gt;$A$782,$D$782*$R$10+$P$10,D1637*$R$10+$P$10)),2)</f>
        <v>117.29</v>
      </c>
      <c r="J1637" s="174" t="n">
        <f aca="false">TRUNC(IF(A1637&lt;$A$427,($D$427*$R$11)+$P$11,IF(A1637&gt;$A$782,$D$782*$R$11+$P$11,D1637*$R$11+$P$11)),2)</f>
        <v>299.57</v>
      </c>
      <c r="K1637" s="176" t="n">
        <f aca="false">TRUNC(IF(A1637&lt;$A$427,$D$427*$R$12+$P$12,IF(A1637&gt;$A$782,$D$782*$R$12+$P$12,D1637*$R$12+$P$12)),2)</f>
        <v>217.82</v>
      </c>
      <c r="L1637" s="179" t="n">
        <v>1727</v>
      </c>
      <c r="M1637" s="180" t="n">
        <f aca="false">A1637</f>
        <v>1335</v>
      </c>
      <c r="N1637" s="181" t="n">
        <v>1727</v>
      </c>
      <c r="O1637" s="182" t="n">
        <f aca="false">A1637</f>
        <v>1335</v>
      </c>
      <c r="U1637" s="171"/>
    </row>
    <row r="1638" customFormat="false" ht="10.5" hidden="false" customHeight="false" outlineLevel="0" collapsed="false">
      <c r="A1638" s="156" t="n">
        <v>1336</v>
      </c>
      <c r="B1638" s="157" t="n">
        <v>1728</v>
      </c>
      <c r="C1638" s="158" t="n">
        <f aca="false">ROUND($P$1*A1638,2)</f>
        <v>78922.06</v>
      </c>
      <c r="D1638" s="159" t="n">
        <f aca="false">TRUNC(C1638/12,2)</f>
        <v>6576.83</v>
      </c>
      <c r="E1638" s="160" t="n">
        <f aca="false">TRUNC(D1638*$P$3,2)</f>
        <v>730.02</v>
      </c>
      <c r="F1638" s="161" t="n">
        <f aca="false">TRUNC(IF(A1638&lt;=$A$270,$D$270*$P$5,D1638*$P$5),2)</f>
        <v>197.3</v>
      </c>
      <c r="G1638" s="162" t="n">
        <f aca="false">TRUNC(IF(A1638&lt;=$A$270,$D$270*$P$6,D1638*$P$6),2)</f>
        <v>65.76</v>
      </c>
      <c r="H1638" s="161" t="n">
        <f aca="false">TRUNC($P$9,2)</f>
        <v>2.29</v>
      </c>
      <c r="I1638" s="161" t="n">
        <f aca="false">TRUNC(IF(A1638&lt;$A$427,$D$427*$R$10+$P$10,IF(A1638&gt;$A$782,$D$782*$R$10+$P$10,D1638*$R$10+$P$10)),2)</f>
        <v>117.29</v>
      </c>
      <c r="J1638" s="158" t="n">
        <f aca="false">TRUNC(IF(A1638&lt;$A$427,($D$427*$R$11)+$P$11,IF(A1638&gt;$A$782,$D$782*$R$11+$P$11,D1638*$R$11+$P$11)),2)</f>
        <v>299.57</v>
      </c>
      <c r="K1638" s="160" t="n">
        <f aca="false">TRUNC(IF(A1638&lt;$A$427,$D$427*$R$12+$P$12,IF(A1638&gt;$A$782,$D$782*$R$12+$P$12,D1638*$R$12+$P$12)),2)</f>
        <v>217.82</v>
      </c>
      <c r="L1638" s="163" t="n">
        <v>1728</v>
      </c>
      <c r="M1638" s="164" t="n">
        <f aca="false">A1638</f>
        <v>1336</v>
      </c>
      <c r="N1638" s="165" t="n">
        <v>1728</v>
      </c>
      <c r="O1638" s="166" t="n">
        <f aca="false">A1638</f>
        <v>1336</v>
      </c>
      <c r="U1638" s="171"/>
    </row>
    <row r="1639" customFormat="false" ht="10.5" hidden="false" customHeight="false" outlineLevel="0" collapsed="false">
      <c r="A1639" s="172" t="n">
        <v>1337</v>
      </c>
      <c r="B1639" s="173" t="n">
        <v>1729</v>
      </c>
      <c r="C1639" s="174" t="n">
        <f aca="false">ROUND($P$1*A1639,2)</f>
        <v>78981.14</v>
      </c>
      <c r="D1639" s="175" t="n">
        <f aca="false">TRUNC(C1639/12,2)</f>
        <v>6581.76</v>
      </c>
      <c r="E1639" s="176" t="n">
        <f aca="false">TRUNC(D1639*$P$3,2)</f>
        <v>730.57</v>
      </c>
      <c r="F1639" s="177" t="n">
        <f aca="false">TRUNC(IF(A1639&lt;=$A$270,$D$270*$P$5,D1639*$P$5),2)</f>
        <v>197.45</v>
      </c>
      <c r="G1639" s="178" t="n">
        <f aca="false">TRUNC(IF(A1639&lt;=$A$270,$D$270*$P$6,D1639*$P$6),2)</f>
        <v>65.81</v>
      </c>
      <c r="H1639" s="177" t="n">
        <f aca="false">TRUNC($P$9,2)</f>
        <v>2.29</v>
      </c>
      <c r="I1639" s="177" t="n">
        <f aca="false">TRUNC(IF(A1639&lt;$A$427,$D$427*$R$10+$P$10,IF(A1639&gt;$A$782,$D$782*$R$10+$P$10,D1639*$R$10+$P$10)),2)</f>
        <v>117.29</v>
      </c>
      <c r="J1639" s="174" t="n">
        <f aca="false">TRUNC(IF(A1639&lt;$A$427,($D$427*$R$11)+$P$11,IF(A1639&gt;$A$782,$D$782*$R$11+$P$11,D1639*$R$11+$P$11)),2)</f>
        <v>299.57</v>
      </c>
      <c r="K1639" s="176" t="n">
        <f aca="false">TRUNC(IF(A1639&lt;$A$427,$D$427*$R$12+$P$12,IF(A1639&gt;$A$782,$D$782*$R$12+$P$12,D1639*$R$12+$P$12)),2)</f>
        <v>217.82</v>
      </c>
      <c r="L1639" s="179" t="n">
        <v>1729</v>
      </c>
      <c r="M1639" s="180" t="n">
        <f aca="false">A1639</f>
        <v>1337</v>
      </c>
      <c r="N1639" s="181" t="n">
        <v>1729</v>
      </c>
      <c r="O1639" s="182" t="n">
        <f aca="false">A1639</f>
        <v>1337</v>
      </c>
      <c r="U1639" s="171"/>
    </row>
    <row r="1640" customFormat="false" ht="10.5" hidden="false" customHeight="false" outlineLevel="0" collapsed="false">
      <c r="A1640" s="156" t="n">
        <v>1337</v>
      </c>
      <c r="B1640" s="157" t="n">
        <v>1730</v>
      </c>
      <c r="C1640" s="158" t="n">
        <f aca="false">ROUND($P$1*A1640,2)</f>
        <v>78981.14</v>
      </c>
      <c r="D1640" s="159" t="n">
        <f aca="false">TRUNC(C1640/12,2)</f>
        <v>6581.76</v>
      </c>
      <c r="E1640" s="160" t="n">
        <f aca="false">TRUNC(D1640*$P$3,2)</f>
        <v>730.57</v>
      </c>
      <c r="F1640" s="161" t="n">
        <f aca="false">TRUNC(IF(A1640&lt;=$A$270,$D$270*$P$5,D1640*$P$5),2)</f>
        <v>197.45</v>
      </c>
      <c r="G1640" s="162" t="n">
        <f aca="false">TRUNC(IF(A1640&lt;=$A$270,$D$270*$P$6,D1640*$P$6),2)</f>
        <v>65.81</v>
      </c>
      <c r="H1640" s="161" t="n">
        <f aca="false">TRUNC($P$9,2)</f>
        <v>2.29</v>
      </c>
      <c r="I1640" s="161" t="n">
        <f aca="false">TRUNC(IF(A1640&lt;$A$427,$D$427*$R$10+$P$10,IF(A1640&gt;$A$782,$D$782*$R$10+$P$10,D1640*$R$10+$P$10)),2)</f>
        <v>117.29</v>
      </c>
      <c r="J1640" s="158" t="n">
        <f aca="false">TRUNC(IF(A1640&lt;$A$427,($D$427*$R$11)+$P$11,IF(A1640&gt;$A$782,$D$782*$R$11+$P$11,D1640*$R$11+$P$11)),2)</f>
        <v>299.57</v>
      </c>
      <c r="K1640" s="160" t="n">
        <f aca="false">TRUNC(IF(A1640&lt;$A$427,$D$427*$R$12+$P$12,IF(A1640&gt;$A$782,$D$782*$R$12+$P$12,D1640*$R$12+$P$12)),2)</f>
        <v>217.82</v>
      </c>
      <c r="L1640" s="163" t="n">
        <v>1730</v>
      </c>
      <c r="M1640" s="164" t="n">
        <f aca="false">A1640</f>
        <v>1337</v>
      </c>
      <c r="N1640" s="165" t="n">
        <v>1730</v>
      </c>
      <c r="O1640" s="166" t="n">
        <f aca="false">A1640</f>
        <v>1337</v>
      </c>
      <c r="U1640" s="171"/>
    </row>
    <row r="1641" customFormat="false" ht="10.5" hidden="false" customHeight="false" outlineLevel="0" collapsed="false">
      <c r="A1641" s="172" t="n">
        <v>1338</v>
      </c>
      <c r="B1641" s="173" t="n">
        <v>1731</v>
      </c>
      <c r="C1641" s="174" t="n">
        <f aca="false">ROUND($P$1*A1641,2)</f>
        <v>79040.21</v>
      </c>
      <c r="D1641" s="175" t="n">
        <f aca="false">TRUNC(C1641/12,2)</f>
        <v>6586.68</v>
      </c>
      <c r="E1641" s="176" t="n">
        <f aca="false">TRUNC(D1641*$P$3,2)</f>
        <v>731.12</v>
      </c>
      <c r="F1641" s="177" t="n">
        <f aca="false">TRUNC(IF(A1641&lt;=$A$270,$D$270*$P$5,D1641*$P$5),2)</f>
        <v>197.6</v>
      </c>
      <c r="G1641" s="178" t="n">
        <f aca="false">TRUNC(IF(A1641&lt;=$A$270,$D$270*$P$6,D1641*$P$6),2)</f>
        <v>65.86</v>
      </c>
      <c r="H1641" s="177" t="n">
        <f aca="false">TRUNC($P$9,2)</f>
        <v>2.29</v>
      </c>
      <c r="I1641" s="177" t="n">
        <f aca="false">TRUNC(IF(A1641&lt;$A$427,$D$427*$R$10+$P$10,IF(A1641&gt;$A$782,$D$782*$R$10+$P$10,D1641*$R$10+$P$10)),2)</f>
        <v>117.29</v>
      </c>
      <c r="J1641" s="174" t="n">
        <f aca="false">TRUNC(IF(A1641&lt;$A$427,($D$427*$R$11)+$P$11,IF(A1641&gt;$A$782,$D$782*$R$11+$P$11,D1641*$R$11+$P$11)),2)</f>
        <v>299.57</v>
      </c>
      <c r="K1641" s="176" t="n">
        <f aca="false">TRUNC(IF(A1641&lt;$A$427,$D$427*$R$12+$P$12,IF(A1641&gt;$A$782,$D$782*$R$12+$P$12,D1641*$R$12+$P$12)),2)</f>
        <v>217.82</v>
      </c>
      <c r="L1641" s="179" t="n">
        <v>1731</v>
      </c>
      <c r="M1641" s="164" t="n">
        <f aca="false">A1641</f>
        <v>1338</v>
      </c>
      <c r="N1641" s="181" t="n">
        <v>1731</v>
      </c>
      <c r="O1641" s="182" t="n">
        <f aca="false">A1641</f>
        <v>1338</v>
      </c>
      <c r="U1641" s="171"/>
    </row>
    <row r="1642" customFormat="false" ht="10.5" hidden="false" customHeight="false" outlineLevel="0" collapsed="false">
      <c r="A1642" s="156" t="n">
        <v>1339</v>
      </c>
      <c r="B1642" s="157" t="n">
        <v>1732</v>
      </c>
      <c r="C1642" s="158" t="n">
        <f aca="false">ROUND($P$1*A1642,2)</f>
        <v>79099.28</v>
      </c>
      <c r="D1642" s="159" t="n">
        <f aca="false">TRUNC(C1642/12,2)</f>
        <v>6591.6</v>
      </c>
      <c r="E1642" s="160" t="n">
        <f aca="false">TRUNC(D1642*$P$3,2)</f>
        <v>731.66</v>
      </c>
      <c r="F1642" s="161" t="n">
        <f aca="false">TRUNC(IF(A1642&lt;=$A$270,$D$270*$P$5,D1642*$P$5),2)</f>
        <v>197.74</v>
      </c>
      <c r="G1642" s="162" t="n">
        <f aca="false">TRUNC(IF(A1642&lt;=$A$270,$D$270*$P$6,D1642*$P$6),2)</f>
        <v>65.91</v>
      </c>
      <c r="H1642" s="161" t="n">
        <f aca="false">TRUNC($P$9,2)</f>
        <v>2.29</v>
      </c>
      <c r="I1642" s="161" t="n">
        <f aca="false">TRUNC(IF(A1642&lt;$A$427,$D$427*$R$10+$P$10,IF(A1642&gt;$A$782,$D$782*$R$10+$P$10,D1642*$R$10+$P$10)),2)</f>
        <v>117.29</v>
      </c>
      <c r="J1642" s="158" t="n">
        <f aca="false">TRUNC(IF(A1642&lt;$A$427,($D$427*$R$11)+$P$11,IF(A1642&gt;$A$782,$D$782*$R$11+$P$11,D1642*$R$11+$P$11)),2)</f>
        <v>299.57</v>
      </c>
      <c r="K1642" s="160" t="n">
        <f aca="false">TRUNC(IF(A1642&lt;$A$427,$D$427*$R$12+$P$12,IF(A1642&gt;$A$782,$D$782*$R$12+$P$12,D1642*$R$12+$P$12)),2)</f>
        <v>217.82</v>
      </c>
      <c r="L1642" s="163" t="n">
        <v>1732</v>
      </c>
      <c r="M1642" s="180" t="n">
        <f aca="false">A1642</f>
        <v>1339</v>
      </c>
      <c r="N1642" s="165" t="n">
        <v>1732</v>
      </c>
      <c r="O1642" s="166" t="n">
        <f aca="false">A1642</f>
        <v>1339</v>
      </c>
      <c r="U1642" s="171"/>
    </row>
    <row r="1643" customFormat="false" ht="10.5" hidden="false" customHeight="false" outlineLevel="0" collapsed="false">
      <c r="A1643" s="172" t="n">
        <v>1340</v>
      </c>
      <c r="B1643" s="173" t="n">
        <v>1733</v>
      </c>
      <c r="C1643" s="174" t="n">
        <f aca="false">ROUND($P$1*A1643,2)</f>
        <v>79158.36</v>
      </c>
      <c r="D1643" s="175" t="n">
        <f aca="false">TRUNC(C1643/12,2)</f>
        <v>6596.53</v>
      </c>
      <c r="E1643" s="176" t="n">
        <f aca="false">TRUNC(D1643*$P$3,2)</f>
        <v>732.21</v>
      </c>
      <c r="F1643" s="177" t="n">
        <f aca="false">TRUNC(IF(A1643&lt;=$A$270,$D$270*$P$5,D1643*$P$5),2)</f>
        <v>197.89</v>
      </c>
      <c r="G1643" s="178" t="n">
        <f aca="false">TRUNC(IF(A1643&lt;=$A$270,$D$270*$P$6,D1643*$P$6),2)</f>
        <v>65.96</v>
      </c>
      <c r="H1643" s="177" t="n">
        <f aca="false">TRUNC($P$9,2)</f>
        <v>2.29</v>
      </c>
      <c r="I1643" s="177" t="n">
        <f aca="false">TRUNC(IF(A1643&lt;$A$427,$D$427*$R$10+$P$10,IF(A1643&gt;$A$782,$D$782*$R$10+$P$10,D1643*$R$10+$P$10)),2)</f>
        <v>117.29</v>
      </c>
      <c r="J1643" s="174" t="n">
        <f aca="false">TRUNC(IF(A1643&lt;$A$427,($D$427*$R$11)+$P$11,IF(A1643&gt;$A$782,$D$782*$R$11+$P$11,D1643*$R$11+$P$11)),2)</f>
        <v>299.57</v>
      </c>
      <c r="K1643" s="176" t="n">
        <f aca="false">TRUNC(IF(A1643&lt;$A$427,$D$427*$R$12+$P$12,IF(A1643&gt;$A$782,$D$782*$R$12+$P$12,D1643*$R$12+$P$12)),2)</f>
        <v>217.82</v>
      </c>
      <c r="L1643" s="179" t="n">
        <v>1733</v>
      </c>
      <c r="M1643" s="164" t="n">
        <f aca="false">A1643</f>
        <v>1340</v>
      </c>
      <c r="N1643" s="181" t="n">
        <v>1733</v>
      </c>
      <c r="O1643" s="182" t="n">
        <f aca="false">A1643</f>
        <v>1340</v>
      </c>
      <c r="U1643" s="171"/>
    </row>
    <row r="1644" customFormat="false" ht="10.5" hidden="false" customHeight="false" outlineLevel="0" collapsed="false">
      <c r="A1644" s="156" t="n">
        <v>1340</v>
      </c>
      <c r="B1644" s="157" t="n">
        <v>1734</v>
      </c>
      <c r="C1644" s="158" t="n">
        <f aca="false">ROUND($P$1*A1644,2)</f>
        <v>79158.36</v>
      </c>
      <c r="D1644" s="159" t="n">
        <f aca="false">TRUNC(C1644/12,2)</f>
        <v>6596.53</v>
      </c>
      <c r="E1644" s="160" t="n">
        <f aca="false">TRUNC(D1644*$P$3,2)</f>
        <v>732.21</v>
      </c>
      <c r="F1644" s="161" t="n">
        <f aca="false">TRUNC(IF(A1644&lt;=$A$270,$D$270*$P$5,D1644*$P$5),2)</f>
        <v>197.89</v>
      </c>
      <c r="G1644" s="162" t="n">
        <f aca="false">TRUNC(IF(A1644&lt;=$A$270,$D$270*$P$6,D1644*$P$6),2)</f>
        <v>65.96</v>
      </c>
      <c r="H1644" s="161" t="n">
        <f aca="false">TRUNC($P$9,2)</f>
        <v>2.29</v>
      </c>
      <c r="I1644" s="161" t="n">
        <f aca="false">TRUNC(IF(A1644&lt;$A$427,$D$427*$R$10+$P$10,IF(A1644&gt;$A$782,$D$782*$R$10+$P$10,D1644*$R$10+$P$10)),2)</f>
        <v>117.29</v>
      </c>
      <c r="J1644" s="158" t="n">
        <f aca="false">TRUNC(IF(A1644&lt;$A$427,($D$427*$R$11)+$P$11,IF(A1644&gt;$A$782,$D$782*$R$11+$P$11,D1644*$R$11+$P$11)),2)</f>
        <v>299.57</v>
      </c>
      <c r="K1644" s="160" t="n">
        <f aca="false">TRUNC(IF(A1644&lt;$A$427,$D$427*$R$12+$P$12,IF(A1644&gt;$A$782,$D$782*$R$12+$P$12,D1644*$R$12+$P$12)),2)</f>
        <v>217.82</v>
      </c>
      <c r="L1644" s="163" t="n">
        <v>1734</v>
      </c>
      <c r="M1644" s="180" t="n">
        <f aca="false">A1644</f>
        <v>1340</v>
      </c>
      <c r="N1644" s="165" t="n">
        <v>1734</v>
      </c>
      <c r="O1644" s="166" t="n">
        <f aca="false">A1644</f>
        <v>1340</v>
      </c>
      <c r="U1644" s="171"/>
    </row>
    <row r="1645" customFormat="false" ht="10.5" hidden="false" customHeight="false" outlineLevel="0" collapsed="false">
      <c r="A1645" s="172" t="n">
        <v>1341</v>
      </c>
      <c r="B1645" s="173" t="n">
        <v>1735</v>
      </c>
      <c r="C1645" s="174" t="n">
        <f aca="false">ROUND($P$1*A1645,2)</f>
        <v>79217.43</v>
      </c>
      <c r="D1645" s="175" t="n">
        <f aca="false">TRUNC(C1645/12,2)</f>
        <v>6601.45</v>
      </c>
      <c r="E1645" s="176" t="n">
        <f aca="false">TRUNC(D1645*$P$3,2)</f>
        <v>732.76</v>
      </c>
      <c r="F1645" s="177" t="n">
        <f aca="false">TRUNC(IF(A1645&lt;=$A$270,$D$270*$P$5,D1645*$P$5),2)</f>
        <v>198.04</v>
      </c>
      <c r="G1645" s="178" t="n">
        <f aca="false">TRUNC(IF(A1645&lt;=$A$270,$D$270*$P$6,D1645*$P$6),2)</f>
        <v>66.01</v>
      </c>
      <c r="H1645" s="177" t="n">
        <f aca="false">TRUNC($P$9,2)</f>
        <v>2.29</v>
      </c>
      <c r="I1645" s="177" t="n">
        <f aca="false">TRUNC(IF(A1645&lt;$A$427,$D$427*$R$10+$P$10,IF(A1645&gt;$A$782,$D$782*$R$10+$P$10,D1645*$R$10+$P$10)),2)</f>
        <v>117.29</v>
      </c>
      <c r="J1645" s="174" t="n">
        <f aca="false">TRUNC(IF(A1645&lt;$A$427,($D$427*$R$11)+$P$11,IF(A1645&gt;$A$782,$D$782*$R$11+$P$11,D1645*$R$11+$P$11)),2)</f>
        <v>299.57</v>
      </c>
      <c r="K1645" s="176" t="n">
        <f aca="false">TRUNC(IF(A1645&lt;$A$427,$D$427*$R$12+$P$12,IF(A1645&gt;$A$782,$D$782*$R$12+$P$12,D1645*$R$12+$P$12)),2)</f>
        <v>217.82</v>
      </c>
      <c r="L1645" s="179" t="n">
        <v>1735</v>
      </c>
      <c r="M1645" s="164" t="n">
        <f aca="false">A1645</f>
        <v>1341</v>
      </c>
      <c r="N1645" s="181" t="n">
        <v>1735</v>
      </c>
      <c r="O1645" s="182" t="n">
        <f aca="false">A1645</f>
        <v>1341</v>
      </c>
      <c r="U1645" s="171"/>
    </row>
    <row r="1646" customFormat="false" ht="10.5" hidden="false" customHeight="false" outlineLevel="0" collapsed="false">
      <c r="A1646" s="156" t="n">
        <v>1342</v>
      </c>
      <c r="B1646" s="157" t="n">
        <v>1736</v>
      </c>
      <c r="C1646" s="158" t="n">
        <f aca="false">ROUND($P$1*A1646,2)</f>
        <v>79276.5</v>
      </c>
      <c r="D1646" s="159" t="n">
        <f aca="false">TRUNC(C1646/12,2)</f>
        <v>6606.37</v>
      </c>
      <c r="E1646" s="160" t="n">
        <f aca="false">TRUNC(D1646*$P$3,2)</f>
        <v>733.3</v>
      </c>
      <c r="F1646" s="161" t="n">
        <f aca="false">TRUNC(IF(A1646&lt;=$A$270,$D$270*$P$5,D1646*$P$5),2)</f>
        <v>198.19</v>
      </c>
      <c r="G1646" s="162" t="n">
        <f aca="false">TRUNC(IF(A1646&lt;=$A$270,$D$270*$P$6,D1646*$P$6),2)</f>
        <v>66.06</v>
      </c>
      <c r="H1646" s="161" t="n">
        <f aca="false">TRUNC($P$9,2)</f>
        <v>2.29</v>
      </c>
      <c r="I1646" s="161" t="n">
        <f aca="false">TRUNC(IF(A1646&lt;$A$427,$D$427*$R$10+$P$10,IF(A1646&gt;$A$782,$D$782*$R$10+$P$10,D1646*$R$10+$P$10)),2)</f>
        <v>117.29</v>
      </c>
      <c r="J1646" s="158" t="n">
        <f aca="false">TRUNC(IF(A1646&lt;$A$427,($D$427*$R$11)+$P$11,IF(A1646&gt;$A$782,$D$782*$R$11+$P$11,D1646*$R$11+$P$11)),2)</f>
        <v>299.57</v>
      </c>
      <c r="K1646" s="160" t="n">
        <f aca="false">TRUNC(IF(A1646&lt;$A$427,$D$427*$R$12+$P$12,IF(A1646&gt;$A$782,$D$782*$R$12+$P$12,D1646*$R$12+$P$12)),2)</f>
        <v>217.82</v>
      </c>
      <c r="L1646" s="163" t="n">
        <v>1736</v>
      </c>
      <c r="M1646" s="180" t="n">
        <f aca="false">A1646</f>
        <v>1342</v>
      </c>
      <c r="N1646" s="165" t="n">
        <v>1736</v>
      </c>
      <c r="O1646" s="166" t="n">
        <f aca="false">A1646</f>
        <v>1342</v>
      </c>
      <c r="U1646" s="171"/>
    </row>
    <row r="1647" customFormat="false" ht="10.5" hidden="false" customHeight="false" outlineLevel="0" collapsed="false">
      <c r="A1647" s="172" t="n">
        <v>1342</v>
      </c>
      <c r="B1647" s="173" t="n">
        <v>1737</v>
      </c>
      <c r="C1647" s="174" t="n">
        <f aca="false">ROUND($P$1*A1647,2)</f>
        <v>79276.5</v>
      </c>
      <c r="D1647" s="175" t="n">
        <f aca="false">TRUNC(C1647/12,2)</f>
        <v>6606.37</v>
      </c>
      <c r="E1647" s="176" t="n">
        <f aca="false">TRUNC(D1647*$P$3,2)</f>
        <v>733.3</v>
      </c>
      <c r="F1647" s="177" t="n">
        <f aca="false">TRUNC(IF(A1647&lt;=$A$270,$D$270*$P$5,D1647*$P$5),2)</f>
        <v>198.19</v>
      </c>
      <c r="G1647" s="178" t="n">
        <f aca="false">TRUNC(IF(A1647&lt;=$A$270,$D$270*$P$6,D1647*$P$6),2)</f>
        <v>66.06</v>
      </c>
      <c r="H1647" s="177" t="n">
        <f aca="false">TRUNC($P$9,2)</f>
        <v>2.29</v>
      </c>
      <c r="I1647" s="177" t="n">
        <f aca="false">TRUNC(IF(A1647&lt;$A$427,$D$427*$R$10+$P$10,IF(A1647&gt;$A$782,$D$782*$R$10+$P$10,D1647*$R$10+$P$10)),2)</f>
        <v>117.29</v>
      </c>
      <c r="J1647" s="174" t="n">
        <f aca="false">TRUNC(IF(A1647&lt;$A$427,($D$427*$R$11)+$P$11,IF(A1647&gt;$A$782,$D$782*$R$11+$P$11,D1647*$R$11+$P$11)),2)</f>
        <v>299.57</v>
      </c>
      <c r="K1647" s="176" t="n">
        <f aca="false">TRUNC(IF(A1647&lt;$A$427,$D$427*$R$12+$P$12,IF(A1647&gt;$A$782,$D$782*$R$12+$P$12,D1647*$R$12+$P$12)),2)</f>
        <v>217.82</v>
      </c>
      <c r="L1647" s="179" t="n">
        <v>1737</v>
      </c>
      <c r="M1647" s="164" t="n">
        <f aca="false">A1647</f>
        <v>1342</v>
      </c>
      <c r="N1647" s="181" t="n">
        <v>1737</v>
      </c>
      <c r="O1647" s="182" t="n">
        <f aca="false">A1647</f>
        <v>1342</v>
      </c>
      <c r="U1647" s="171"/>
    </row>
    <row r="1648" customFormat="false" ht="10.5" hidden="false" customHeight="false" outlineLevel="0" collapsed="false">
      <c r="A1648" s="156" t="n">
        <v>1343</v>
      </c>
      <c r="B1648" s="157" t="n">
        <v>1738</v>
      </c>
      <c r="C1648" s="158" t="n">
        <f aca="false">ROUND($P$1*A1648,2)</f>
        <v>79335.58</v>
      </c>
      <c r="D1648" s="159" t="n">
        <f aca="false">TRUNC(C1648/12,2)</f>
        <v>6611.29</v>
      </c>
      <c r="E1648" s="160" t="n">
        <f aca="false">TRUNC(D1648*$P$3,2)</f>
        <v>733.85</v>
      </c>
      <c r="F1648" s="161" t="n">
        <f aca="false">TRUNC(IF(A1648&lt;=$A$270,$D$270*$P$5,D1648*$P$5),2)</f>
        <v>198.33</v>
      </c>
      <c r="G1648" s="162" t="n">
        <f aca="false">TRUNC(IF(A1648&lt;=$A$270,$D$270*$P$6,D1648*$P$6),2)</f>
        <v>66.11</v>
      </c>
      <c r="H1648" s="161" t="n">
        <f aca="false">TRUNC($P$9,2)</f>
        <v>2.29</v>
      </c>
      <c r="I1648" s="161" t="n">
        <f aca="false">TRUNC(IF(A1648&lt;$A$427,$D$427*$R$10+$P$10,IF(A1648&gt;$A$782,$D$782*$R$10+$P$10,D1648*$R$10+$P$10)),2)</f>
        <v>117.29</v>
      </c>
      <c r="J1648" s="158" t="n">
        <f aca="false">TRUNC(IF(A1648&lt;$A$427,($D$427*$R$11)+$P$11,IF(A1648&gt;$A$782,$D$782*$R$11+$P$11,D1648*$R$11+$P$11)),2)</f>
        <v>299.57</v>
      </c>
      <c r="K1648" s="160" t="n">
        <f aca="false">TRUNC(IF(A1648&lt;$A$427,$D$427*$R$12+$P$12,IF(A1648&gt;$A$782,$D$782*$R$12+$P$12,D1648*$R$12+$P$12)),2)</f>
        <v>217.82</v>
      </c>
      <c r="L1648" s="163" t="n">
        <v>1738</v>
      </c>
      <c r="M1648" s="180" t="n">
        <f aca="false">A1648</f>
        <v>1343</v>
      </c>
      <c r="N1648" s="165" t="n">
        <v>1738</v>
      </c>
      <c r="O1648" s="166" t="n">
        <f aca="false">A1648</f>
        <v>1343</v>
      </c>
      <c r="U1648" s="171"/>
    </row>
    <row r="1649" customFormat="false" ht="10.5" hidden="false" customHeight="false" outlineLevel="0" collapsed="false">
      <c r="A1649" s="172" t="n">
        <v>1344</v>
      </c>
      <c r="B1649" s="173" t="n">
        <v>1739</v>
      </c>
      <c r="C1649" s="174" t="n">
        <f aca="false">ROUND($P$1*A1649,2)</f>
        <v>79394.65</v>
      </c>
      <c r="D1649" s="175" t="n">
        <f aca="false">TRUNC(C1649/12,2)</f>
        <v>6616.22</v>
      </c>
      <c r="E1649" s="176" t="n">
        <f aca="false">TRUNC(D1649*$P$3,2)</f>
        <v>734.4</v>
      </c>
      <c r="F1649" s="177" t="n">
        <f aca="false">TRUNC(IF(A1649&lt;=$A$270,$D$270*$P$5,D1649*$P$5),2)</f>
        <v>198.48</v>
      </c>
      <c r="G1649" s="178" t="n">
        <f aca="false">TRUNC(IF(A1649&lt;=$A$270,$D$270*$P$6,D1649*$P$6),2)</f>
        <v>66.16</v>
      </c>
      <c r="H1649" s="177" t="n">
        <f aca="false">TRUNC($P$9,2)</f>
        <v>2.29</v>
      </c>
      <c r="I1649" s="177" t="n">
        <f aca="false">TRUNC(IF(A1649&lt;$A$427,$D$427*$R$10+$P$10,IF(A1649&gt;$A$782,$D$782*$R$10+$P$10,D1649*$R$10+$P$10)),2)</f>
        <v>117.29</v>
      </c>
      <c r="J1649" s="174" t="n">
        <f aca="false">TRUNC(IF(A1649&lt;$A$427,($D$427*$R$11)+$P$11,IF(A1649&gt;$A$782,$D$782*$R$11+$P$11,D1649*$R$11+$P$11)),2)</f>
        <v>299.57</v>
      </c>
      <c r="K1649" s="176" t="n">
        <f aca="false">TRUNC(IF(A1649&lt;$A$427,$D$427*$R$12+$P$12,IF(A1649&gt;$A$782,$D$782*$R$12+$P$12,D1649*$R$12+$P$12)),2)</f>
        <v>217.82</v>
      </c>
      <c r="L1649" s="179" t="n">
        <v>1739</v>
      </c>
      <c r="M1649" s="164" t="n">
        <f aca="false">A1649</f>
        <v>1344</v>
      </c>
      <c r="N1649" s="181" t="n">
        <v>1739</v>
      </c>
      <c r="O1649" s="182" t="n">
        <f aca="false">A1649</f>
        <v>1344</v>
      </c>
      <c r="U1649" s="171"/>
    </row>
    <row r="1650" customFormat="false" ht="10.5" hidden="false" customHeight="false" outlineLevel="0" collapsed="false">
      <c r="A1650" s="156" t="n">
        <v>1344</v>
      </c>
      <c r="B1650" s="157" t="n">
        <v>1740</v>
      </c>
      <c r="C1650" s="158" t="n">
        <f aca="false">ROUND($P$1*A1650,2)</f>
        <v>79394.65</v>
      </c>
      <c r="D1650" s="159" t="n">
        <f aca="false">TRUNC(C1650/12,2)</f>
        <v>6616.22</v>
      </c>
      <c r="E1650" s="160" t="n">
        <f aca="false">TRUNC(D1650*$P$3,2)</f>
        <v>734.4</v>
      </c>
      <c r="F1650" s="161" t="n">
        <f aca="false">TRUNC(IF(A1650&lt;=$A$270,$D$270*$P$5,D1650*$P$5),2)</f>
        <v>198.48</v>
      </c>
      <c r="G1650" s="162" t="n">
        <f aca="false">TRUNC(IF(A1650&lt;=$A$270,$D$270*$P$6,D1650*$P$6),2)</f>
        <v>66.16</v>
      </c>
      <c r="H1650" s="161" t="n">
        <f aca="false">TRUNC($P$9,2)</f>
        <v>2.29</v>
      </c>
      <c r="I1650" s="161" t="n">
        <f aca="false">TRUNC(IF(A1650&lt;$A$427,$D$427*$R$10+$P$10,IF(A1650&gt;$A$782,$D$782*$R$10+$P$10,D1650*$R$10+$P$10)),2)</f>
        <v>117.29</v>
      </c>
      <c r="J1650" s="158" t="n">
        <f aca="false">TRUNC(IF(A1650&lt;$A$427,($D$427*$R$11)+$P$11,IF(A1650&gt;$A$782,$D$782*$R$11+$P$11,D1650*$R$11+$P$11)),2)</f>
        <v>299.57</v>
      </c>
      <c r="K1650" s="160" t="n">
        <f aca="false">TRUNC(IF(A1650&lt;$A$427,$D$427*$R$12+$P$12,IF(A1650&gt;$A$782,$D$782*$R$12+$P$12,D1650*$R$12+$P$12)),2)</f>
        <v>217.82</v>
      </c>
      <c r="L1650" s="163" t="n">
        <v>1740</v>
      </c>
      <c r="M1650" s="180" t="n">
        <f aca="false">A1650</f>
        <v>1344</v>
      </c>
      <c r="N1650" s="165" t="n">
        <v>1740</v>
      </c>
      <c r="O1650" s="166" t="n">
        <f aca="false">A1650</f>
        <v>1344</v>
      </c>
      <c r="U1650" s="171"/>
    </row>
    <row r="1651" customFormat="false" ht="10.5" hidden="false" customHeight="false" outlineLevel="0" collapsed="false">
      <c r="A1651" s="172" t="n">
        <v>1345</v>
      </c>
      <c r="B1651" s="173" t="n">
        <v>1741</v>
      </c>
      <c r="C1651" s="174" t="n">
        <f aca="false">ROUND($P$1*A1651,2)</f>
        <v>79453.72</v>
      </c>
      <c r="D1651" s="175" t="n">
        <f aca="false">TRUNC(C1651/12,2)</f>
        <v>6621.14</v>
      </c>
      <c r="E1651" s="176" t="n">
        <f aca="false">TRUNC(D1651*$P$3,2)</f>
        <v>734.94</v>
      </c>
      <c r="F1651" s="177" t="n">
        <f aca="false">TRUNC(IF(A1651&lt;=$A$270,$D$270*$P$5,D1651*$P$5),2)</f>
        <v>198.63</v>
      </c>
      <c r="G1651" s="178" t="n">
        <f aca="false">TRUNC(IF(A1651&lt;=$A$270,$D$270*$P$6,D1651*$P$6),2)</f>
        <v>66.21</v>
      </c>
      <c r="H1651" s="177" t="n">
        <f aca="false">TRUNC($P$9,2)</f>
        <v>2.29</v>
      </c>
      <c r="I1651" s="177" t="n">
        <f aca="false">TRUNC(IF(A1651&lt;$A$427,$D$427*$R$10+$P$10,IF(A1651&gt;$A$782,$D$782*$R$10+$P$10,D1651*$R$10+$P$10)),2)</f>
        <v>117.29</v>
      </c>
      <c r="J1651" s="174" t="n">
        <f aca="false">TRUNC(IF(A1651&lt;$A$427,($D$427*$R$11)+$P$11,IF(A1651&gt;$A$782,$D$782*$R$11+$P$11,D1651*$R$11+$P$11)),2)</f>
        <v>299.57</v>
      </c>
      <c r="K1651" s="176" t="n">
        <f aca="false">TRUNC(IF(A1651&lt;$A$427,$D$427*$R$12+$P$12,IF(A1651&gt;$A$782,$D$782*$R$12+$P$12,D1651*$R$12+$P$12)),2)</f>
        <v>217.82</v>
      </c>
      <c r="L1651" s="179" t="n">
        <v>1741</v>
      </c>
      <c r="M1651" s="164" t="n">
        <f aca="false">A1651</f>
        <v>1345</v>
      </c>
      <c r="N1651" s="181" t="n">
        <v>1741</v>
      </c>
      <c r="O1651" s="182" t="n">
        <f aca="false">A1651</f>
        <v>1345</v>
      </c>
      <c r="U1651" s="171"/>
    </row>
    <row r="1652" customFormat="false" ht="10.5" hidden="false" customHeight="false" outlineLevel="0" collapsed="false">
      <c r="A1652" s="156" t="n">
        <v>1346</v>
      </c>
      <c r="B1652" s="157" t="n">
        <v>1742</v>
      </c>
      <c r="C1652" s="158" t="n">
        <f aca="false">ROUND($P$1*A1652,2)</f>
        <v>79512.8</v>
      </c>
      <c r="D1652" s="159" t="n">
        <f aca="false">TRUNC(C1652/12,2)</f>
        <v>6626.06</v>
      </c>
      <c r="E1652" s="160" t="n">
        <f aca="false">TRUNC(D1652*$P$3,2)</f>
        <v>735.49</v>
      </c>
      <c r="F1652" s="161" t="n">
        <f aca="false">TRUNC(IF(A1652&lt;=$A$270,$D$270*$P$5,D1652*$P$5),2)</f>
        <v>198.78</v>
      </c>
      <c r="G1652" s="162" t="n">
        <f aca="false">TRUNC(IF(A1652&lt;=$A$270,$D$270*$P$6,D1652*$P$6),2)</f>
        <v>66.26</v>
      </c>
      <c r="H1652" s="161" t="n">
        <f aca="false">TRUNC($P$9,2)</f>
        <v>2.29</v>
      </c>
      <c r="I1652" s="161" t="n">
        <f aca="false">TRUNC(IF(A1652&lt;$A$427,$D$427*$R$10+$P$10,IF(A1652&gt;$A$782,$D$782*$R$10+$P$10,D1652*$R$10+$P$10)),2)</f>
        <v>117.29</v>
      </c>
      <c r="J1652" s="158" t="n">
        <f aca="false">TRUNC(IF(A1652&lt;$A$427,($D$427*$R$11)+$P$11,IF(A1652&gt;$A$782,$D$782*$R$11+$P$11,D1652*$R$11+$P$11)),2)</f>
        <v>299.57</v>
      </c>
      <c r="K1652" s="160" t="n">
        <f aca="false">TRUNC(IF(A1652&lt;$A$427,$D$427*$R$12+$P$12,IF(A1652&gt;$A$782,$D$782*$R$12+$P$12,D1652*$R$12+$P$12)),2)</f>
        <v>217.82</v>
      </c>
      <c r="L1652" s="163" t="n">
        <v>1742</v>
      </c>
      <c r="M1652" s="180" t="n">
        <f aca="false">A1652</f>
        <v>1346</v>
      </c>
      <c r="N1652" s="165" t="n">
        <v>1742</v>
      </c>
      <c r="O1652" s="166" t="n">
        <f aca="false">A1652</f>
        <v>1346</v>
      </c>
      <c r="U1652" s="171"/>
    </row>
    <row r="1653" customFormat="false" ht="10.5" hidden="false" customHeight="false" outlineLevel="0" collapsed="false">
      <c r="A1653" s="172" t="n">
        <v>1346</v>
      </c>
      <c r="B1653" s="173" t="n">
        <v>1743</v>
      </c>
      <c r="C1653" s="174" t="n">
        <f aca="false">ROUND($P$1*A1653,2)</f>
        <v>79512.8</v>
      </c>
      <c r="D1653" s="175" t="n">
        <f aca="false">TRUNC(C1653/12,2)</f>
        <v>6626.06</v>
      </c>
      <c r="E1653" s="176" t="n">
        <f aca="false">TRUNC(D1653*$P$3,2)</f>
        <v>735.49</v>
      </c>
      <c r="F1653" s="177" t="n">
        <f aca="false">TRUNC(IF(A1653&lt;=$A$270,$D$270*$P$5,D1653*$P$5),2)</f>
        <v>198.78</v>
      </c>
      <c r="G1653" s="178" t="n">
        <f aca="false">TRUNC(IF(A1653&lt;=$A$270,$D$270*$P$6,D1653*$P$6),2)</f>
        <v>66.26</v>
      </c>
      <c r="H1653" s="177" t="n">
        <f aca="false">TRUNC($P$9,2)</f>
        <v>2.29</v>
      </c>
      <c r="I1653" s="177" t="n">
        <f aca="false">TRUNC(IF(A1653&lt;$A$427,$D$427*$R$10+$P$10,IF(A1653&gt;$A$782,$D$782*$R$10+$P$10,D1653*$R$10+$P$10)),2)</f>
        <v>117.29</v>
      </c>
      <c r="J1653" s="174" t="n">
        <f aca="false">TRUNC(IF(A1653&lt;$A$427,($D$427*$R$11)+$P$11,IF(A1653&gt;$A$782,$D$782*$R$11+$P$11,D1653*$R$11+$P$11)),2)</f>
        <v>299.57</v>
      </c>
      <c r="K1653" s="176" t="n">
        <f aca="false">TRUNC(IF(A1653&lt;$A$427,$D$427*$R$12+$P$12,IF(A1653&gt;$A$782,$D$782*$R$12+$P$12,D1653*$R$12+$P$12)),2)</f>
        <v>217.82</v>
      </c>
      <c r="L1653" s="179" t="n">
        <v>1743</v>
      </c>
      <c r="M1653" s="164" t="n">
        <f aca="false">A1653</f>
        <v>1346</v>
      </c>
      <c r="N1653" s="181" t="n">
        <v>1743</v>
      </c>
      <c r="O1653" s="182" t="n">
        <f aca="false">A1653</f>
        <v>1346</v>
      </c>
      <c r="U1653" s="171"/>
    </row>
    <row r="1654" customFormat="false" ht="10.5" hidden="false" customHeight="false" outlineLevel="0" collapsed="false">
      <c r="A1654" s="156" t="n">
        <v>1347</v>
      </c>
      <c r="B1654" s="157" t="n">
        <v>1744</v>
      </c>
      <c r="C1654" s="158" t="n">
        <f aca="false">ROUND($P$1*A1654,2)</f>
        <v>79571.87</v>
      </c>
      <c r="D1654" s="159" t="n">
        <f aca="false">TRUNC(C1654/12,2)</f>
        <v>6630.98</v>
      </c>
      <c r="E1654" s="160" t="n">
        <f aca="false">TRUNC(D1654*$P$3,2)</f>
        <v>736.03</v>
      </c>
      <c r="F1654" s="161" t="n">
        <f aca="false">TRUNC(IF(A1654&lt;=$A$270,$D$270*$P$5,D1654*$P$5),2)</f>
        <v>198.92</v>
      </c>
      <c r="G1654" s="162" t="n">
        <f aca="false">TRUNC(IF(A1654&lt;=$A$270,$D$270*$P$6,D1654*$P$6),2)</f>
        <v>66.3</v>
      </c>
      <c r="H1654" s="161" t="n">
        <f aca="false">TRUNC($P$9,2)</f>
        <v>2.29</v>
      </c>
      <c r="I1654" s="161" t="n">
        <f aca="false">TRUNC(IF(A1654&lt;$A$427,$D$427*$R$10+$P$10,IF(A1654&gt;$A$782,$D$782*$R$10+$P$10,D1654*$R$10+$P$10)),2)</f>
        <v>117.29</v>
      </c>
      <c r="J1654" s="158" t="n">
        <f aca="false">TRUNC(IF(A1654&lt;$A$427,($D$427*$R$11)+$P$11,IF(A1654&gt;$A$782,$D$782*$R$11+$P$11,D1654*$R$11+$P$11)),2)</f>
        <v>299.57</v>
      </c>
      <c r="K1654" s="160" t="n">
        <f aca="false">TRUNC(IF(A1654&lt;$A$427,$D$427*$R$12+$P$12,IF(A1654&gt;$A$782,$D$782*$R$12+$P$12,D1654*$R$12+$P$12)),2)</f>
        <v>217.82</v>
      </c>
      <c r="L1654" s="163" t="n">
        <v>1744</v>
      </c>
      <c r="M1654" s="180" t="n">
        <f aca="false">A1654</f>
        <v>1347</v>
      </c>
      <c r="N1654" s="165" t="n">
        <v>1744</v>
      </c>
      <c r="O1654" s="166" t="n">
        <f aca="false">A1654</f>
        <v>1347</v>
      </c>
      <c r="U1654" s="171"/>
    </row>
    <row r="1655" customFormat="false" ht="10.5" hidden="false" customHeight="false" outlineLevel="0" collapsed="false">
      <c r="A1655" s="172" t="n">
        <v>1347</v>
      </c>
      <c r="B1655" s="173" t="n">
        <v>1745</v>
      </c>
      <c r="C1655" s="174" t="n">
        <f aca="false">ROUND($P$1*A1655,2)</f>
        <v>79571.87</v>
      </c>
      <c r="D1655" s="175" t="n">
        <f aca="false">TRUNC(C1655/12,2)</f>
        <v>6630.98</v>
      </c>
      <c r="E1655" s="176" t="n">
        <f aca="false">TRUNC(D1655*$P$3,2)</f>
        <v>736.03</v>
      </c>
      <c r="F1655" s="177" t="n">
        <f aca="false">TRUNC(IF(A1655&lt;=$A$270,$D$270*$P$5,D1655*$P$5),2)</f>
        <v>198.92</v>
      </c>
      <c r="G1655" s="178" t="n">
        <f aca="false">TRUNC(IF(A1655&lt;=$A$270,$D$270*$P$6,D1655*$P$6),2)</f>
        <v>66.3</v>
      </c>
      <c r="H1655" s="177" t="n">
        <f aca="false">TRUNC($P$9,2)</f>
        <v>2.29</v>
      </c>
      <c r="I1655" s="177" t="n">
        <f aca="false">TRUNC(IF(A1655&lt;$A$427,$D$427*$R$10+$P$10,IF(A1655&gt;$A$782,$D$782*$R$10+$P$10,D1655*$R$10+$P$10)),2)</f>
        <v>117.29</v>
      </c>
      <c r="J1655" s="174" t="n">
        <f aca="false">TRUNC(IF(A1655&lt;$A$427,($D$427*$R$11)+$P$11,IF(A1655&gt;$A$782,$D$782*$R$11+$P$11,D1655*$R$11+$P$11)),2)</f>
        <v>299.57</v>
      </c>
      <c r="K1655" s="176" t="n">
        <f aca="false">TRUNC(IF(A1655&lt;$A$427,$D$427*$R$12+$P$12,IF(A1655&gt;$A$782,$D$782*$R$12+$P$12,D1655*$R$12+$P$12)),2)</f>
        <v>217.82</v>
      </c>
      <c r="L1655" s="179" t="n">
        <v>1745</v>
      </c>
      <c r="M1655" s="164" t="n">
        <f aca="false">A1655</f>
        <v>1347</v>
      </c>
      <c r="N1655" s="181" t="n">
        <v>1745</v>
      </c>
      <c r="O1655" s="182" t="n">
        <f aca="false">A1655</f>
        <v>1347</v>
      </c>
      <c r="U1655" s="171"/>
    </row>
    <row r="1656" customFormat="false" ht="10.5" hidden="false" customHeight="false" outlineLevel="0" collapsed="false">
      <c r="A1656" s="156" t="n">
        <v>1348</v>
      </c>
      <c r="B1656" s="157" t="n">
        <v>1746</v>
      </c>
      <c r="C1656" s="158" t="n">
        <f aca="false">ROUND($P$1*A1656,2)</f>
        <v>79630.94</v>
      </c>
      <c r="D1656" s="159" t="n">
        <f aca="false">TRUNC(C1656/12,2)</f>
        <v>6635.91</v>
      </c>
      <c r="E1656" s="160" t="n">
        <f aca="false">TRUNC(D1656*$P$3,2)</f>
        <v>736.58</v>
      </c>
      <c r="F1656" s="161" t="n">
        <f aca="false">TRUNC(IF(A1656&lt;=$A$270,$D$270*$P$5,D1656*$P$5),2)</f>
        <v>199.07</v>
      </c>
      <c r="G1656" s="162" t="n">
        <f aca="false">TRUNC(IF(A1656&lt;=$A$270,$D$270*$P$6,D1656*$P$6),2)</f>
        <v>66.35</v>
      </c>
      <c r="H1656" s="161" t="n">
        <f aca="false">TRUNC($P$9,2)</f>
        <v>2.29</v>
      </c>
      <c r="I1656" s="161" t="n">
        <f aca="false">TRUNC(IF(A1656&lt;$A$427,$D$427*$R$10+$P$10,IF(A1656&gt;$A$782,$D$782*$R$10+$P$10,D1656*$R$10+$P$10)),2)</f>
        <v>117.29</v>
      </c>
      <c r="J1656" s="158" t="n">
        <f aca="false">TRUNC(IF(A1656&lt;$A$427,($D$427*$R$11)+$P$11,IF(A1656&gt;$A$782,$D$782*$R$11+$P$11,D1656*$R$11+$P$11)),2)</f>
        <v>299.57</v>
      </c>
      <c r="K1656" s="160" t="n">
        <f aca="false">TRUNC(IF(A1656&lt;$A$427,$D$427*$R$12+$P$12,IF(A1656&gt;$A$782,$D$782*$R$12+$P$12,D1656*$R$12+$P$12)),2)</f>
        <v>217.82</v>
      </c>
      <c r="L1656" s="163" t="n">
        <v>1746</v>
      </c>
      <c r="M1656" s="180" t="n">
        <f aca="false">A1656</f>
        <v>1348</v>
      </c>
      <c r="N1656" s="165" t="n">
        <v>1746</v>
      </c>
      <c r="O1656" s="166" t="n">
        <f aca="false">A1656</f>
        <v>1348</v>
      </c>
      <c r="U1656" s="171"/>
    </row>
    <row r="1657" customFormat="false" ht="10.5" hidden="false" customHeight="false" outlineLevel="0" collapsed="false">
      <c r="A1657" s="172" t="n">
        <v>1349</v>
      </c>
      <c r="B1657" s="173" t="n">
        <v>1747</v>
      </c>
      <c r="C1657" s="174" t="n">
        <f aca="false">ROUND($P$1*A1657,2)</f>
        <v>79690.02</v>
      </c>
      <c r="D1657" s="175" t="n">
        <f aca="false">TRUNC(C1657/12,2)</f>
        <v>6640.83</v>
      </c>
      <c r="E1657" s="176" t="n">
        <f aca="false">TRUNC(D1657*$P$3,2)</f>
        <v>737.13</v>
      </c>
      <c r="F1657" s="177" t="n">
        <f aca="false">TRUNC(IF(A1657&lt;=$A$270,$D$270*$P$5,D1657*$P$5),2)</f>
        <v>199.22</v>
      </c>
      <c r="G1657" s="178" t="n">
        <f aca="false">TRUNC(IF(A1657&lt;=$A$270,$D$270*$P$6,D1657*$P$6),2)</f>
        <v>66.4</v>
      </c>
      <c r="H1657" s="177" t="n">
        <f aca="false">TRUNC($P$9,2)</f>
        <v>2.29</v>
      </c>
      <c r="I1657" s="177" t="n">
        <f aca="false">TRUNC(IF(A1657&lt;$A$427,$D$427*$R$10+$P$10,IF(A1657&gt;$A$782,$D$782*$R$10+$P$10,D1657*$R$10+$P$10)),2)</f>
        <v>117.29</v>
      </c>
      <c r="J1657" s="174" t="n">
        <f aca="false">TRUNC(IF(A1657&lt;$A$427,($D$427*$R$11)+$P$11,IF(A1657&gt;$A$782,$D$782*$R$11+$P$11,D1657*$R$11+$P$11)),2)</f>
        <v>299.57</v>
      </c>
      <c r="K1657" s="176" t="n">
        <f aca="false">TRUNC(IF(A1657&lt;$A$427,$D$427*$R$12+$P$12,IF(A1657&gt;$A$782,$D$782*$R$12+$P$12,D1657*$R$12+$P$12)),2)</f>
        <v>217.82</v>
      </c>
      <c r="L1657" s="179" t="n">
        <v>1747</v>
      </c>
      <c r="M1657" s="164" t="n">
        <f aca="false">A1657</f>
        <v>1349</v>
      </c>
      <c r="N1657" s="181" t="n">
        <v>1747</v>
      </c>
      <c r="O1657" s="182" t="n">
        <f aca="false">A1657</f>
        <v>1349</v>
      </c>
      <c r="U1657" s="171"/>
    </row>
    <row r="1658" customFormat="false" ht="10.5" hidden="false" customHeight="false" outlineLevel="0" collapsed="false">
      <c r="A1658" s="156" t="n">
        <v>1350</v>
      </c>
      <c r="B1658" s="157" t="n">
        <v>1748</v>
      </c>
      <c r="C1658" s="158" t="n">
        <f aca="false">ROUND($P$1*A1658,2)</f>
        <v>79749.09</v>
      </c>
      <c r="D1658" s="159" t="n">
        <f aca="false">TRUNC(C1658/12,2)</f>
        <v>6645.75</v>
      </c>
      <c r="E1658" s="160" t="n">
        <f aca="false">TRUNC(D1658*$P$3,2)</f>
        <v>737.67</v>
      </c>
      <c r="F1658" s="161" t="n">
        <f aca="false">TRUNC(IF(A1658&lt;=$A$270,$D$270*$P$5,D1658*$P$5),2)</f>
        <v>199.37</v>
      </c>
      <c r="G1658" s="162" t="n">
        <f aca="false">TRUNC(IF(A1658&lt;=$A$270,$D$270*$P$6,D1658*$P$6),2)</f>
        <v>66.45</v>
      </c>
      <c r="H1658" s="161" t="n">
        <f aca="false">TRUNC($P$9,2)</f>
        <v>2.29</v>
      </c>
      <c r="I1658" s="161" t="n">
        <f aca="false">TRUNC(IF(A1658&lt;$A$427,$D$427*$R$10+$P$10,IF(A1658&gt;$A$782,$D$782*$R$10+$P$10,D1658*$R$10+$P$10)),2)</f>
        <v>117.29</v>
      </c>
      <c r="J1658" s="158" t="n">
        <f aca="false">TRUNC(IF(A1658&lt;$A$427,($D$427*$R$11)+$P$11,IF(A1658&gt;$A$782,$D$782*$R$11+$P$11,D1658*$R$11+$P$11)),2)</f>
        <v>299.57</v>
      </c>
      <c r="K1658" s="160" t="n">
        <f aca="false">TRUNC(IF(A1658&lt;$A$427,$D$427*$R$12+$P$12,IF(A1658&gt;$A$782,$D$782*$R$12+$P$12,D1658*$R$12+$P$12)),2)</f>
        <v>217.82</v>
      </c>
      <c r="L1658" s="163" t="n">
        <v>1748</v>
      </c>
      <c r="M1658" s="180" t="n">
        <f aca="false">A1658</f>
        <v>1350</v>
      </c>
      <c r="N1658" s="165" t="n">
        <v>1748</v>
      </c>
      <c r="O1658" s="166" t="n">
        <f aca="false">A1658</f>
        <v>1350</v>
      </c>
      <c r="U1658" s="171"/>
    </row>
    <row r="1659" customFormat="false" ht="10.5" hidden="false" customHeight="false" outlineLevel="0" collapsed="false">
      <c r="A1659" s="172" t="n">
        <v>1350</v>
      </c>
      <c r="B1659" s="173" t="n">
        <v>1749</v>
      </c>
      <c r="C1659" s="174" t="n">
        <f aca="false">ROUND($P$1*A1659,2)</f>
        <v>79749.09</v>
      </c>
      <c r="D1659" s="175" t="n">
        <f aca="false">TRUNC(C1659/12,2)</f>
        <v>6645.75</v>
      </c>
      <c r="E1659" s="176" t="n">
        <f aca="false">TRUNC(D1659*$P$3,2)</f>
        <v>737.67</v>
      </c>
      <c r="F1659" s="177" t="n">
        <f aca="false">TRUNC(IF(A1659&lt;=$A$270,$D$270*$P$5,D1659*$P$5),2)</f>
        <v>199.37</v>
      </c>
      <c r="G1659" s="178" t="n">
        <f aca="false">TRUNC(IF(A1659&lt;=$A$270,$D$270*$P$6,D1659*$P$6),2)</f>
        <v>66.45</v>
      </c>
      <c r="H1659" s="177" t="n">
        <f aca="false">TRUNC($P$9,2)</f>
        <v>2.29</v>
      </c>
      <c r="I1659" s="177" t="n">
        <f aca="false">TRUNC(IF(A1659&lt;$A$427,$D$427*$R$10+$P$10,IF(A1659&gt;$A$782,$D$782*$R$10+$P$10,D1659*$R$10+$P$10)),2)</f>
        <v>117.29</v>
      </c>
      <c r="J1659" s="174" t="n">
        <f aca="false">TRUNC(IF(A1659&lt;$A$427,($D$427*$R$11)+$P$11,IF(A1659&gt;$A$782,$D$782*$R$11+$P$11,D1659*$R$11+$P$11)),2)</f>
        <v>299.57</v>
      </c>
      <c r="K1659" s="176" t="n">
        <f aca="false">TRUNC(IF(A1659&lt;$A$427,$D$427*$R$12+$P$12,IF(A1659&gt;$A$782,$D$782*$R$12+$P$12,D1659*$R$12+$P$12)),2)</f>
        <v>217.82</v>
      </c>
      <c r="L1659" s="179" t="n">
        <v>1749</v>
      </c>
      <c r="M1659" s="164" t="n">
        <f aca="false">A1659</f>
        <v>1350</v>
      </c>
      <c r="N1659" s="181" t="n">
        <v>1749</v>
      </c>
      <c r="O1659" s="182" t="n">
        <f aca="false">A1659</f>
        <v>1350</v>
      </c>
      <c r="U1659" s="171"/>
    </row>
    <row r="1660" customFormat="false" ht="10.5" hidden="false" customHeight="false" outlineLevel="0" collapsed="false">
      <c r="A1660" s="156" t="n">
        <v>1351</v>
      </c>
      <c r="B1660" s="157" t="n">
        <v>1750</v>
      </c>
      <c r="C1660" s="158" t="n">
        <f aca="false">ROUND($P$1*A1660,2)</f>
        <v>79808.16</v>
      </c>
      <c r="D1660" s="159" t="n">
        <f aca="false">TRUNC(C1660/12,2)</f>
        <v>6650.68</v>
      </c>
      <c r="E1660" s="160" t="n">
        <f aca="false">TRUNC(D1660*$P$3,2)</f>
        <v>738.22</v>
      </c>
      <c r="F1660" s="161" t="n">
        <f aca="false">TRUNC(IF(A1660&lt;=$A$270,$D$270*$P$5,D1660*$P$5),2)</f>
        <v>199.52</v>
      </c>
      <c r="G1660" s="162" t="n">
        <f aca="false">TRUNC(IF(A1660&lt;=$A$270,$D$270*$P$6,D1660*$P$6),2)</f>
        <v>66.5</v>
      </c>
      <c r="H1660" s="161" t="n">
        <f aca="false">TRUNC($P$9,2)</f>
        <v>2.29</v>
      </c>
      <c r="I1660" s="161" t="n">
        <f aca="false">TRUNC(IF(A1660&lt;$A$427,$D$427*$R$10+$P$10,IF(A1660&gt;$A$782,$D$782*$R$10+$P$10,D1660*$R$10+$P$10)),2)</f>
        <v>117.29</v>
      </c>
      <c r="J1660" s="158" t="n">
        <f aca="false">TRUNC(IF(A1660&lt;$A$427,($D$427*$R$11)+$P$11,IF(A1660&gt;$A$782,$D$782*$R$11+$P$11,D1660*$R$11+$P$11)),2)</f>
        <v>299.57</v>
      </c>
      <c r="K1660" s="160" t="n">
        <f aca="false">TRUNC(IF(A1660&lt;$A$427,$D$427*$R$12+$P$12,IF(A1660&gt;$A$782,$D$782*$R$12+$P$12,D1660*$R$12+$P$12)),2)</f>
        <v>217.82</v>
      </c>
      <c r="L1660" s="163" t="n">
        <v>1750</v>
      </c>
      <c r="M1660" s="164" t="n">
        <f aca="false">A1660</f>
        <v>1351</v>
      </c>
      <c r="N1660" s="165" t="n">
        <v>1750</v>
      </c>
      <c r="O1660" s="166" t="n">
        <f aca="false">A1660</f>
        <v>1351</v>
      </c>
      <c r="U1660" s="171"/>
    </row>
    <row r="1661" customFormat="false" ht="10.5" hidden="false" customHeight="false" outlineLevel="0" collapsed="false">
      <c r="A1661" s="172" t="n">
        <v>1351</v>
      </c>
      <c r="B1661" s="173" t="n">
        <v>1751</v>
      </c>
      <c r="C1661" s="174" t="n">
        <f aca="false">ROUND($P$1*A1661,2)</f>
        <v>79808.16</v>
      </c>
      <c r="D1661" s="175" t="n">
        <f aca="false">TRUNC(C1661/12,2)</f>
        <v>6650.68</v>
      </c>
      <c r="E1661" s="176" t="n">
        <f aca="false">TRUNC(D1661*$P$3,2)</f>
        <v>738.22</v>
      </c>
      <c r="F1661" s="177" t="n">
        <f aca="false">TRUNC(IF(A1661&lt;=$A$270,$D$270*$P$5,D1661*$P$5),2)</f>
        <v>199.52</v>
      </c>
      <c r="G1661" s="178" t="n">
        <f aca="false">TRUNC(IF(A1661&lt;=$A$270,$D$270*$P$6,D1661*$P$6),2)</f>
        <v>66.5</v>
      </c>
      <c r="H1661" s="177" t="n">
        <f aca="false">TRUNC($P$9,2)</f>
        <v>2.29</v>
      </c>
      <c r="I1661" s="177" t="n">
        <f aca="false">TRUNC(IF(A1661&lt;$A$427,$D$427*$R$10+$P$10,IF(A1661&gt;$A$782,$D$782*$R$10+$P$10,D1661*$R$10+$P$10)),2)</f>
        <v>117.29</v>
      </c>
      <c r="J1661" s="174" t="n">
        <f aca="false">TRUNC(IF(A1661&lt;$A$427,($D$427*$R$11)+$P$11,IF(A1661&gt;$A$782,$D$782*$R$11+$P$11,D1661*$R$11+$P$11)),2)</f>
        <v>299.57</v>
      </c>
      <c r="K1661" s="176" t="n">
        <f aca="false">TRUNC(IF(A1661&lt;$A$427,$D$427*$R$12+$P$12,IF(A1661&gt;$A$782,$D$782*$R$12+$P$12,D1661*$R$12+$P$12)),2)</f>
        <v>217.82</v>
      </c>
      <c r="L1661" s="179" t="n">
        <v>1751</v>
      </c>
      <c r="M1661" s="180" t="n">
        <f aca="false">A1661</f>
        <v>1351</v>
      </c>
      <c r="N1661" s="181" t="n">
        <v>1751</v>
      </c>
      <c r="O1661" s="182" t="n">
        <f aca="false">A1661</f>
        <v>1351</v>
      </c>
      <c r="U1661" s="171"/>
    </row>
    <row r="1662" customFormat="false" ht="10.5" hidden="false" customHeight="false" outlineLevel="0" collapsed="false">
      <c r="A1662" s="156" t="n">
        <v>1352</v>
      </c>
      <c r="B1662" s="157" t="n">
        <v>1752</v>
      </c>
      <c r="C1662" s="158" t="n">
        <f aca="false">ROUND($P$1*A1662,2)</f>
        <v>79867.24</v>
      </c>
      <c r="D1662" s="159" t="n">
        <f aca="false">TRUNC(C1662/12,2)</f>
        <v>6655.6</v>
      </c>
      <c r="E1662" s="160" t="n">
        <f aca="false">TRUNC(D1662*$P$3,2)</f>
        <v>738.77</v>
      </c>
      <c r="F1662" s="161" t="n">
        <f aca="false">TRUNC(IF(A1662&lt;=$A$270,$D$270*$P$5,D1662*$P$5),2)</f>
        <v>199.66</v>
      </c>
      <c r="G1662" s="162" t="n">
        <f aca="false">TRUNC(IF(A1662&lt;=$A$270,$D$270*$P$6,D1662*$P$6),2)</f>
        <v>66.55</v>
      </c>
      <c r="H1662" s="161" t="n">
        <f aca="false">TRUNC($P$9,2)</f>
        <v>2.29</v>
      </c>
      <c r="I1662" s="161" t="n">
        <f aca="false">TRUNC(IF(A1662&lt;$A$427,$D$427*$R$10+$P$10,IF(A1662&gt;$A$782,$D$782*$R$10+$P$10,D1662*$R$10+$P$10)),2)</f>
        <v>117.29</v>
      </c>
      <c r="J1662" s="158" t="n">
        <f aca="false">TRUNC(IF(A1662&lt;$A$427,($D$427*$R$11)+$P$11,IF(A1662&gt;$A$782,$D$782*$R$11+$P$11,D1662*$R$11+$P$11)),2)</f>
        <v>299.57</v>
      </c>
      <c r="K1662" s="160" t="n">
        <f aca="false">TRUNC(IF(A1662&lt;$A$427,$D$427*$R$12+$P$12,IF(A1662&gt;$A$782,$D$782*$R$12+$P$12,D1662*$R$12+$P$12)),2)</f>
        <v>217.82</v>
      </c>
      <c r="L1662" s="163" t="n">
        <v>1752</v>
      </c>
      <c r="M1662" s="164" t="n">
        <f aca="false">A1662</f>
        <v>1352</v>
      </c>
      <c r="N1662" s="165" t="n">
        <v>1752</v>
      </c>
      <c r="O1662" s="166" t="n">
        <f aca="false">A1662</f>
        <v>1352</v>
      </c>
      <c r="U1662" s="171"/>
    </row>
    <row r="1663" customFormat="false" ht="10.5" hidden="false" customHeight="false" outlineLevel="0" collapsed="false">
      <c r="A1663" s="172" t="n">
        <v>1353</v>
      </c>
      <c r="B1663" s="173" t="n">
        <v>1753</v>
      </c>
      <c r="C1663" s="174" t="n">
        <f aca="false">ROUND($P$1*A1663,2)</f>
        <v>79926.31</v>
      </c>
      <c r="D1663" s="175" t="n">
        <f aca="false">TRUNC(C1663/12,2)</f>
        <v>6660.52</v>
      </c>
      <c r="E1663" s="176" t="n">
        <f aca="false">TRUNC(D1663*$P$3,2)</f>
        <v>739.31</v>
      </c>
      <c r="F1663" s="177" t="n">
        <f aca="false">TRUNC(IF(A1663&lt;=$A$270,$D$270*$P$5,D1663*$P$5),2)</f>
        <v>199.81</v>
      </c>
      <c r="G1663" s="178" t="n">
        <f aca="false">TRUNC(IF(A1663&lt;=$A$270,$D$270*$P$6,D1663*$P$6),2)</f>
        <v>66.6</v>
      </c>
      <c r="H1663" s="177" t="n">
        <f aca="false">TRUNC($P$9,2)</f>
        <v>2.29</v>
      </c>
      <c r="I1663" s="177" t="n">
        <f aca="false">TRUNC(IF(A1663&lt;$A$427,$D$427*$R$10+$P$10,IF(A1663&gt;$A$782,$D$782*$R$10+$P$10,D1663*$R$10+$P$10)),2)</f>
        <v>117.29</v>
      </c>
      <c r="J1663" s="174" t="n">
        <f aca="false">TRUNC(IF(A1663&lt;$A$427,($D$427*$R$11)+$P$11,IF(A1663&gt;$A$782,$D$782*$R$11+$P$11,D1663*$R$11+$P$11)),2)</f>
        <v>299.57</v>
      </c>
      <c r="K1663" s="176" t="n">
        <f aca="false">TRUNC(IF(A1663&lt;$A$427,$D$427*$R$12+$P$12,IF(A1663&gt;$A$782,$D$782*$R$12+$P$12,D1663*$R$12+$P$12)),2)</f>
        <v>217.82</v>
      </c>
      <c r="L1663" s="179" t="n">
        <v>1753</v>
      </c>
      <c r="M1663" s="180" t="n">
        <f aca="false">A1663</f>
        <v>1353</v>
      </c>
      <c r="N1663" s="181" t="n">
        <v>1753</v>
      </c>
      <c r="O1663" s="182" t="n">
        <f aca="false">A1663</f>
        <v>1353</v>
      </c>
      <c r="U1663" s="171"/>
    </row>
    <row r="1664" customFormat="false" ht="10.5" hidden="false" customHeight="false" outlineLevel="0" collapsed="false">
      <c r="A1664" s="156" t="n">
        <v>1354</v>
      </c>
      <c r="B1664" s="157" t="n">
        <v>1754</v>
      </c>
      <c r="C1664" s="158" t="n">
        <f aca="false">ROUND($P$1*A1664,2)</f>
        <v>79985.38</v>
      </c>
      <c r="D1664" s="159" t="n">
        <f aca="false">TRUNC(C1664/12,2)</f>
        <v>6665.44</v>
      </c>
      <c r="E1664" s="160" t="n">
        <f aca="false">TRUNC(D1664*$P$3,2)</f>
        <v>739.86</v>
      </c>
      <c r="F1664" s="161" t="n">
        <f aca="false">TRUNC(IF(A1664&lt;=$A$270,$D$270*$P$5,D1664*$P$5),2)</f>
        <v>199.96</v>
      </c>
      <c r="G1664" s="162" t="n">
        <f aca="false">TRUNC(IF(A1664&lt;=$A$270,$D$270*$P$6,D1664*$P$6),2)</f>
        <v>66.65</v>
      </c>
      <c r="H1664" s="161" t="n">
        <f aca="false">TRUNC($P$9,2)</f>
        <v>2.29</v>
      </c>
      <c r="I1664" s="161" t="n">
        <f aca="false">TRUNC(IF(A1664&lt;$A$427,$D$427*$R$10+$P$10,IF(A1664&gt;$A$782,$D$782*$R$10+$P$10,D1664*$R$10+$P$10)),2)</f>
        <v>117.29</v>
      </c>
      <c r="J1664" s="158" t="n">
        <f aca="false">TRUNC(IF(A1664&lt;$A$427,($D$427*$R$11)+$P$11,IF(A1664&gt;$A$782,$D$782*$R$11+$P$11,D1664*$R$11+$P$11)),2)</f>
        <v>299.57</v>
      </c>
      <c r="K1664" s="160" t="n">
        <f aca="false">TRUNC(IF(A1664&lt;$A$427,$D$427*$R$12+$P$12,IF(A1664&gt;$A$782,$D$782*$R$12+$P$12,D1664*$R$12+$P$12)),2)</f>
        <v>217.82</v>
      </c>
      <c r="L1664" s="163" t="n">
        <v>1754</v>
      </c>
      <c r="M1664" s="164" t="n">
        <f aca="false">A1664</f>
        <v>1354</v>
      </c>
      <c r="N1664" s="165" t="n">
        <v>1754</v>
      </c>
      <c r="O1664" s="166" t="n">
        <f aca="false">A1664</f>
        <v>1354</v>
      </c>
      <c r="U1664" s="171"/>
    </row>
    <row r="1665" customFormat="false" ht="10.5" hidden="false" customHeight="false" outlineLevel="0" collapsed="false">
      <c r="A1665" s="172" t="n">
        <v>1354</v>
      </c>
      <c r="B1665" s="173" t="n">
        <v>1755</v>
      </c>
      <c r="C1665" s="174" t="n">
        <f aca="false">ROUND($P$1*A1665,2)</f>
        <v>79985.38</v>
      </c>
      <c r="D1665" s="175" t="n">
        <f aca="false">TRUNC(C1665/12,2)</f>
        <v>6665.44</v>
      </c>
      <c r="E1665" s="176" t="n">
        <f aca="false">TRUNC(D1665*$P$3,2)</f>
        <v>739.86</v>
      </c>
      <c r="F1665" s="177" t="n">
        <f aca="false">TRUNC(IF(A1665&lt;=$A$270,$D$270*$P$5,D1665*$P$5),2)</f>
        <v>199.96</v>
      </c>
      <c r="G1665" s="178" t="n">
        <f aca="false">TRUNC(IF(A1665&lt;=$A$270,$D$270*$P$6,D1665*$P$6),2)</f>
        <v>66.65</v>
      </c>
      <c r="H1665" s="177" t="n">
        <f aca="false">TRUNC($P$9,2)</f>
        <v>2.29</v>
      </c>
      <c r="I1665" s="177" t="n">
        <f aca="false">TRUNC(IF(A1665&lt;$A$427,$D$427*$R$10+$P$10,IF(A1665&gt;$A$782,$D$782*$R$10+$P$10,D1665*$R$10+$P$10)),2)</f>
        <v>117.29</v>
      </c>
      <c r="J1665" s="174" t="n">
        <f aca="false">TRUNC(IF(A1665&lt;$A$427,($D$427*$R$11)+$P$11,IF(A1665&gt;$A$782,$D$782*$R$11+$P$11,D1665*$R$11+$P$11)),2)</f>
        <v>299.57</v>
      </c>
      <c r="K1665" s="176" t="n">
        <f aca="false">TRUNC(IF(A1665&lt;$A$427,$D$427*$R$12+$P$12,IF(A1665&gt;$A$782,$D$782*$R$12+$P$12,D1665*$R$12+$P$12)),2)</f>
        <v>217.82</v>
      </c>
      <c r="L1665" s="179" t="n">
        <v>1755</v>
      </c>
      <c r="M1665" s="180" t="n">
        <f aca="false">A1665</f>
        <v>1354</v>
      </c>
      <c r="N1665" s="181" t="n">
        <v>1755</v>
      </c>
      <c r="O1665" s="182" t="n">
        <f aca="false">A1665</f>
        <v>1354</v>
      </c>
      <c r="U1665" s="171"/>
    </row>
    <row r="1666" customFormat="false" ht="10.5" hidden="false" customHeight="false" outlineLevel="0" collapsed="false">
      <c r="A1666" s="156" t="n">
        <v>1355</v>
      </c>
      <c r="B1666" s="157" t="n">
        <v>1756</v>
      </c>
      <c r="C1666" s="158" t="n">
        <f aca="false">ROUND($P$1*A1666,2)</f>
        <v>80044.46</v>
      </c>
      <c r="D1666" s="159" t="n">
        <f aca="false">TRUNC(C1666/12,2)</f>
        <v>6670.37</v>
      </c>
      <c r="E1666" s="160" t="n">
        <f aca="false">TRUNC(D1666*$P$3,2)</f>
        <v>740.41</v>
      </c>
      <c r="F1666" s="161" t="n">
        <f aca="false">TRUNC(IF(A1666&lt;=$A$270,$D$270*$P$5,D1666*$P$5),2)</f>
        <v>200.11</v>
      </c>
      <c r="G1666" s="162" t="n">
        <f aca="false">TRUNC(IF(A1666&lt;=$A$270,$D$270*$P$6,D1666*$P$6),2)</f>
        <v>66.7</v>
      </c>
      <c r="H1666" s="161" t="n">
        <f aca="false">TRUNC($P$9,2)</f>
        <v>2.29</v>
      </c>
      <c r="I1666" s="161" t="n">
        <f aca="false">TRUNC(IF(A1666&lt;$A$427,$D$427*$R$10+$P$10,IF(A1666&gt;$A$782,$D$782*$R$10+$P$10,D1666*$R$10+$P$10)),2)</f>
        <v>117.29</v>
      </c>
      <c r="J1666" s="158" t="n">
        <f aca="false">TRUNC(IF(A1666&lt;$A$427,($D$427*$R$11)+$P$11,IF(A1666&gt;$A$782,$D$782*$R$11+$P$11,D1666*$R$11+$P$11)),2)</f>
        <v>299.57</v>
      </c>
      <c r="K1666" s="160" t="n">
        <f aca="false">TRUNC(IF(A1666&lt;$A$427,$D$427*$R$12+$P$12,IF(A1666&gt;$A$782,$D$782*$R$12+$P$12,D1666*$R$12+$P$12)),2)</f>
        <v>217.82</v>
      </c>
      <c r="L1666" s="163" t="n">
        <v>1756</v>
      </c>
      <c r="M1666" s="164" t="n">
        <f aca="false">A1666</f>
        <v>1355</v>
      </c>
      <c r="N1666" s="165" t="n">
        <v>1756</v>
      </c>
      <c r="O1666" s="166" t="n">
        <f aca="false">A1666</f>
        <v>1355</v>
      </c>
      <c r="U1666" s="171"/>
    </row>
    <row r="1667" customFormat="false" ht="10.5" hidden="false" customHeight="false" outlineLevel="0" collapsed="false">
      <c r="A1667" s="172" t="n">
        <v>1356</v>
      </c>
      <c r="B1667" s="173" t="n">
        <v>1757</v>
      </c>
      <c r="C1667" s="174" t="n">
        <f aca="false">ROUND($P$1*A1667,2)</f>
        <v>80103.53</v>
      </c>
      <c r="D1667" s="175" t="n">
        <f aca="false">TRUNC(C1667/12,2)</f>
        <v>6675.29</v>
      </c>
      <c r="E1667" s="176" t="n">
        <f aca="false">TRUNC(D1667*$P$3,2)</f>
        <v>740.95</v>
      </c>
      <c r="F1667" s="177" t="n">
        <f aca="false">TRUNC(IF(A1667&lt;=$A$270,$D$270*$P$5,D1667*$P$5),2)</f>
        <v>200.25</v>
      </c>
      <c r="G1667" s="178" t="n">
        <f aca="false">TRUNC(IF(A1667&lt;=$A$270,$D$270*$P$6,D1667*$P$6),2)</f>
        <v>66.75</v>
      </c>
      <c r="H1667" s="177" t="n">
        <f aca="false">TRUNC($P$9,2)</f>
        <v>2.29</v>
      </c>
      <c r="I1667" s="177" t="n">
        <f aca="false">TRUNC(IF(A1667&lt;$A$427,$D$427*$R$10+$P$10,IF(A1667&gt;$A$782,$D$782*$R$10+$P$10,D1667*$R$10+$P$10)),2)</f>
        <v>117.29</v>
      </c>
      <c r="J1667" s="174" t="n">
        <f aca="false">TRUNC(IF(A1667&lt;$A$427,($D$427*$R$11)+$P$11,IF(A1667&gt;$A$782,$D$782*$R$11+$P$11,D1667*$R$11+$P$11)),2)</f>
        <v>299.57</v>
      </c>
      <c r="K1667" s="176" t="n">
        <f aca="false">TRUNC(IF(A1667&lt;$A$427,$D$427*$R$12+$P$12,IF(A1667&gt;$A$782,$D$782*$R$12+$P$12,D1667*$R$12+$P$12)),2)</f>
        <v>217.82</v>
      </c>
      <c r="L1667" s="179" t="n">
        <v>1757</v>
      </c>
      <c r="M1667" s="180" t="n">
        <f aca="false">A1667</f>
        <v>1356</v>
      </c>
      <c r="N1667" s="181" t="n">
        <v>1757</v>
      </c>
      <c r="O1667" s="182" t="n">
        <f aca="false">A1667</f>
        <v>1356</v>
      </c>
      <c r="U1667" s="171"/>
    </row>
    <row r="1668" customFormat="false" ht="10.5" hidden="false" customHeight="false" outlineLevel="0" collapsed="false">
      <c r="A1668" s="156" t="n">
        <v>1356</v>
      </c>
      <c r="B1668" s="157" t="n">
        <v>1758</v>
      </c>
      <c r="C1668" s="158" t="n">
        <f aca="false">ROUND($P$1*A1668,2)</f>
        <v>80103.53</v>
      </c>
      <c r="D1668" s="159" t="n">
        <f aca="false">TRUNC(C1668/12,2)</f>
        <v>6675.29</v>
      </c>
      <c r="E1668" s="160" t="n">
        <f aca="false">TRUNC(D1668*$P$3,2)</f>
        <v>740.95</v>
      </c>
      <c r="F1668" s="161" t="n">
        <f aca="false">TRUNC(IF(A1668&lt;=$A$270,$D$270*$P$5,D1668*$P$5),2)</f>
        <v>200.25</v>
      </c>
      <c r="G1668" s="162" t="n">
        <f aca="false">TRUNC(IF(A1668&lt;=$A$270,$D$270*$P$6,D1668*$P$6),2)</f>
        <v>66.75</v>
      </c>
      <c r="H1668" s="161" t="n">
        <f aca="false">TRUNC($P$9,2)</f>
        <v>2.29</v>
      </c>
      <c r="I1668" s="161" t="n">
        <f aca="false">TRUNC(IF(A1668&lt;$A$427,$D$427*$R$10+$P$10,IF(A1668&gt;$A$782,$D$782*$R$10+$P$10,D1668*$R$10+$P$10)),2)</f>
        <v>117.29</v>
      </c>
      <c r="J1668" s="158" t="n">
        <f aca="false">TRUNC(IF(A1668&lt;$A$427,($D$427*$R$11)+$P$11,IF(A1668&gt;$A$782,$D$782*$R$11+$P$11,D1668*$R$11+$P$11)),2)</f>
        <v>299.57</v>
      </c>
      <c r="K1668" s="160" t="n">
        <f aca="false">TRUNC(IF(A1668&lt;$A$427,$D$427*$R$12+$P$12,IF(A1668&gt;$A$782,$D$782*$R$12+$P$12,D1668*$R$12+$P$12)),2)</f>
        <v>217.82</v>
      </c>
      <c r="L1668" s="163" t="n">
        <v>1758</v>
      </c>
      <c r="M1668" s="164" t="n">
        <f aca="false">A1668</f>
        <v>1356</v>
      </c>
      <c r="N1668" s="165" t="n">
        <v>1758</v>
      </c>
      <c r="O1668" s="166" t="n">
        <f aca="false">A1668</f>
        <v>1356</v>
      </c>
      <c r="U1668" s="171"/>
    </row>
    <row r="1669" customFormat="false" ht="10.5" hidden="false" customHeight="false" outlineLevel="0" collapsed="false">
      <c r="A1669" s="172" t="n">
        <v>1357</v>
      </c>
      <c r="B1669" s="173" t="n">
        <v>1759</v>
      </c>
      <c r="C1669" s="174" t="n">
        <f aca="false">ROUND($P$1*A1669,2)</f>
        <v>80162.6</v>
      </c>
      <c r="D1669" s="175" t="n">
        <f aca="false">TRUNC(C1669/12,2)</f>
        <v>6680.21</v>
      </c>
      <c r="E1669" s="176" t="n">
        <f aca="false">TRUNC(D1669*$P$3,2)</f>
        <v>741.5</v>
      </c>
      <c r="F1669" s="177" t="n">
        <f aca="false">TRUNC(IF(A1669&lt;=$A$270,$D$270*$P$5,D1669*$P$5),2)</f>
        <v>200.4</v>
      </c>
      <c r="G1669" s="178" t="n">
        <f aca="false">TRUNC(IF(A1669&lt;=$A$270,$D$270*$P$6,D1669*$P$6),2)</f>
        <v>66.8</v>
      </c>
      <c r="H1669" s="177" t="n">
        <f aca="false">TRUNC($P$9,2)</f>
        <v>2.29</v>
      </c>
      <c r="I1669" s="177" t="n">
        <f aca="false">TRUNC(IF(A1669&lt;$A$427,$D$427*$R$10+$P$10,IF(A1669&gt;$A$782,$D$782*$R$10+$P$10,D1669*$R$10+$P$10)),2)</f>
        <v>117.29</v>
      </c>
      <c r="J1669" s="174" t="n">
        <f aca="false">TRUNC(IF(A1669&lt;$A$427,($D$427*$R$11)+$P$11,IF(A1669&gt;$A$782,$D$782*$R$11+$P$11,D1669*$R$11+$P$11)),2)</f>
        <v>299.57</v>
      </c>
      <c r="K1669" s="176" t="n">
        <f aca="false">TRUNC(IF(A1669&lt;$A$427,$D$427*$R$12+$P$12,IF(A1669&gt;$A$782,$D$782*$R$12+$P$12,D1669*$R$12+$P$12)),2)</f>
        <v>217.82</v>
      </c>
      <c r="L1669" s="179" t="n">
        <v>1759</v>
      </c>
      <c r="M1669" s="180" t="n">
        <f aca="false">A1669</f>
        <v>1357</v>
      </c>
      <c r="N1669" s="181" t="n">
        <v>1759</v>
      </c>
      <c r="O1669" s="182" t="n">
        <f aca="false">A1669</f>
        <v>1357</v>
      </c>
      <c r="U1669" s="171"/>
    </row>
    <row r="1670" customFormat="false" ht="10.5" hidden="false" customHeight="false" outlineLevel="0" collapsed="false">
      <c r="A1670" s="156" t="n">
        <v>1358</v>
      </c>
      <c r="B1670" s="157" t="n">
        <v>1760</v>
      </c>
      <c r="C1670" s="158" t="n">
        <f aca="false">ROUND($P$1*A1670,2)</f>
        <v>80221.68</v>
      </c>
      <c r="D1670" s="159" t="n">
        <f aca="false">TRUNC(C1670/12,2)</f>
        <v>6685.14</v>
      </c>
      <c r="E1670" s="160" t="n">
        <f aca="false">TRUNC(D1670*$P$3,2)</f>
        <v>742.05</v>
      </c>
      <c r="F1670" s="161" t="n">
        <f aca="false">TRUNC(IF(A1670&lt;=$A$270,$D$270*$P$5,D1670*$P$5),2)</f>
        <v>200.55</v>
      </c>
      <c r="G1670" s="162" t="n">
        <f aca="false">TRUNC(IF(A1670&lt;=$A$270,$D$270*$P$6,D1670*$P$6),2)</f>
        <v>66.85</v>
      </c>
      <c r="H1670" s="161" t="n">
        <f aca="false">TRUNC($P$9,2)</f>
        <v>2.29</v>
      </c>
      <c r="I1670" s="161" t="n">
        <f aca="false">TRUNC(IF(A1670&lt;$A$427,$D$427*$R$10+$P$10,IF(A1670&gt;$A$782,$D$782*$R$10+$P$10,D1670*$R$10+$P$10)),2)</f>
        <v>117.29</v>
      </c>
      <c r="J1670" s="158" t="n">
        <f aca="false">TRUNC(IF(A1670&lt;$A$427,($D$427*$R$11)+$P$11,IF(A1670&gt;$A$782,$D$782*$R$11+$P$11,D1670*$R$11+$P$11)),2)</f>
        <v>299.57</v>
      </c>
      <c r="K1670" s="160" t="n">
        <f aca="false">TRUNC(IF(A1670&lt;$A$427,$D$427*$R$12+$P$12,IF(A1670&gt;$A$782,$D$782*$R$12+$P$12,D1670*$R$12+$P$12)),2)</f>
        <v>217.82</v>
      </c>
      <c r="L1670" s="163" t="n">
        <v>1760</v>
      </c>
      <c r="M1670" s="164" t="n">
        <f aca="false">A1670</f>
        <v>1358</v>
      </c>
      <c r="N1670" s="165" t="n">
        <v>1760</v>
      </c>
      <c r="O1670" s="166" t="n">
        <f aca="false">A1670</f>
        <v>1358</v>
      </c>
      <c r="U1670" s="171"/>
    </row>
    <row r="1671" customFormat="false" ht="10.5" hidden="false" customHeight="false" outlineLevel="0" collapsed="false">
      <c r="A1671" s="172" t="n">
        <v>1359</v>
      </c>
      <c r="B1671" s="173" t="n">
        <v>1761</v>
      </c>
      <c r="C1671" s="174" t="n">
        <f aca="false">ROUND($P$1*A1671,2)</f>
        <v>80280.75</v>
      </c>
      <c r="D1671" s="175" t="n">
        <f aca="false">TRUNC(C1671/12,2)</f>
        <v>6690.06</v>
      </c>
      <c r="E1671" s="176" t="n">
        <f aca="false">TRUNC(D1671*$P$3,2)</f>
        <v>742.59</v>
      </c>
      <c r="F1671" s="177" t="n">
        <f aca="false">TRUNC(IF(A1671&lt;=$A$270,$D$270*$P$5,D1671*$P$5),2)</f>
        <v>200.7</v>
      </c>
      <c r="G1671" s="178" t="n">
        <f aca="false">TRUNC(IF(A1671&lt;=$A$270,$D$270*$P$6,D1671*$P$6),2)</f>
        <v>66.9</v>
      </c>
      <c r="H1671" s="177" t="n">
        <f aca="false">TRUNC($P$9,2)</f>
        <v>2.29</v>
      </c>
      <c r="I1671" s="177" t="n">
        <f aca="false">TRUNC(IF(A1671&lt;$A$427,$D$427*$R$10+$P$10,IF(A1671&gt;$A$782,$D$782*$R$10+$P$10,D1671*$R$10+$P$10)),2)</f>
        <v>117.29</v>
      </c>
      <c r="J1671" s="174" t="n">
        <f aca="false">TRUNC(IF(A1671&lt;$A$427,($D$427*$R$11)+$P$11,IF(A1671&gt;$A$782,$D$782*$R$11+$P$11,D1671*$R$11+$P$11)),2)</f>
        <v>299.57</v>
      </c>
      <c r="K1671" s="176" t="n">
        <f aca="false">TRUNC(IF(A1671&lt;$A$427,$D$427*$R$12+$P$12,IF(A1671&gt;$A$782,$D$782*$R$12+$P$12,D1671*$R$12+$P$12)),2)</f>
        <v>217.82</v>
      </c>
      <c r="L1671" s="179" t="n">
        <v>1761</v>
      </c>
      <c r="M1671" s="180" t="n">
        <f aca="false">A1671</f>
        <v>1359</v>
      </c>
      <c r="N1671" s="181" t="n">
        <v>1761</v>
      </c>
      <c r="O1671" s="182" t="n">
        <f aca="false">A1671</f>
        <v>1359</v>
      </c>
      <c r="U1671" s="171"/>
    </row>
    <row r="1672" customFormat="false" ht="10.5" hidden="false" customHeight="false" outlineLevel="0" collapsed="false">
      <c r="A1672" s="156" t="n">
        <v>1359</v>
      </c>
      <c r="B1672" s="157" t="n">
        <v>1762</v>
      </c>
      <c r="C1672" s="158" t="n">
        <f aca="false">ROUND($P$1*A1672,2)</f>
        <v>80280.75</v>
      </c>
      <c r="D1672" s="159" t="n">
        <f aca="false">TRUNC(C1672/12,2)</f>
        <v>6690.06</v>
      </c>
      <c r="E1672" s="160" t="n">
        <f aca="false">TRUNC(D1672*$P$3,2)</f>
        <v>742.59</v>
      </c>
      <c r="F1672" s="161" t="n">
        <f aca="false">TRUNC(IF(A1672&lt;=$A$270,$D$270*$P$5,D1672*$P$5),2)</f>
        <v>200.7</v>
      </c>
      <c r="G1672" s="162" t="n">
        <f aca="false">TRUNC(IF(A1672&lt;=$A$270,$D$270*$P$6,D1672*$P$6),2)</f>
        <v>66.9</v>
      </c>
      <c r="H1672" s="161" t="n">
        <f aca="false">TRUNC($P$9,2)</f>
        <v>2.29</v>
      </c>
      <c r="I1672" s="161" t="n">
        <f aca="false">TRUNC(IF(A1672&lt;$A$427,$D$427*$R$10+$P$10,IF(A1672&gt;$A$782,$D$782*$R$10+$P$10,D1672*$R$10+$P$10)),2)</f>
        <v>117.29</v>
      </c>
      <c r="J1672" s="158" t="n">
        <f aca="false">TRUNC(IF(A1672&lt;$A$427,($D$427*$R$11)+$P$11,IF(A1672&gt;$A$782,$D$782*$R$11+$P$11,D1672*$R$11+$P$11)),2)</f>
        <v>299.57</v>
      </c>
      <c r="K1672" s="160" t="n">
        <f aca="false">TRUNC(IF(A1672&lt;$A$427,$D$427*$R$12+$P$12,IF(A1672&gt;$A$782,$D$782*$R$12+$P$12,D1672*$R$12+$P$12)),2)</f>
        <v>217.82</v>
      </c>
      <c r="L1672" s="163" t="n">
        <v>1762</v>
      </c>
      <c r="M1672" s="164" t="n">
        <f aca="false">A1672</f>
        <v>1359</v>
      </c>
      <c r="N1672" s="165" t="n">
        <v>1762</v>
      </c>
      <c r="O1672" s="166" t="n">
        <f aca="false">A1672</f>
        <v>1359</v>
      </c>
      <c r="U1672" s="171"/>
    </row>
    <row r="1673" customFormat="false" ht="10.5" hidden="false" customHeight="false" outlineLevel="0" collapsed="false">
      <c r="A1673" s="172" t="n">
        <v>1360</v>
      </c>
      <c r="B1673" s="173" t="n">
        <v>1763</v>
      </c>
      <c r="C1673" s="174" t="n">
        <f aca="false">ROUND($P$1*A1673,2)</f>
        <v>80339.82</v>
      </c>
      <c r="D1673" s="175" t="n">
        <f aca="false">TRUNC(C1673/12,2)</f>
        <v>6694.98</v>
      </c>
      <c r="E1673" s="176" t="n">
        <f aca="false">TRUNC(D1673*$P$3,2)</f>
        <v>743.14</v>
      </c>
      <c r="F1673" s="177" t="n">
        <f aca="false">TRUNC(IF(A1673&lt;=$A$270,$D$270*$P$5,D1673*$P$5),2)</f>
        <v>200.84</v>
      </c>
      <c r="G1673" s="178" t="n">
        <f aca="false">TRUNC(IF(A1673&lt;=$A$270,$D$270*$P$6,D1673*$P$6),2)</f>
        <v>66.94</v>
      </c>
      <c r="H1673" s="177" t="n">
        <f aca="false">TRUNC($P$9,2)</f>
        <v>2.29</v>
      </c>
      <c r="I1673" s="177" t="n">
        <f aca="false">TRUNC(IF(A1673&lt;$A$427,$D$427*$R$10+$P$10,IF(A1673&gt;$A$782,$D$782*$R$10+$P$10,D1673*$R$10+$P$10)),2)</f>
        <v>117.29</v>
      </c>
      <c r="J1673" s="174" t="n">
        <f aca="false">TRUNC(IF(A1673&lt;$A$427,($D$427*$R$11)+$P$11,IF(A1673&gt;$A$782,$D$782*$R$11+$P$11,D1673*$R$11+$P$11)),2)</f>
        <v>299.57</v>
      </c>
      <c r="K1673" s="176" t="n">
        <f aca="false">TRUNC(IF(A1673&lt;$A$427,$D$427*$R$12+$P$12,IF(A1673&gt;$A$782,$D$782*$R$12+$P$12,D1673*$R$12+$P$12)),2)</f>
        <v>217.82</v>
      </c>
      <c r="L1673" s="179" t="n">
        <v>1763</v>
      </c>
      <c r="M1673" s="180" t="n">
        <f aca="false">A1673</f>
        <v>1360</v>
      </c>
      <c r="N1673" s="181" t="n">
        <v>1763</v>
      </c>
      <c r="O1673" s="182" t="n">
        <f aca="false">A1673</f>
        <v>1360</v>
      </c>
      <c r="U1673" s="171"/>
    </row>
    <row r="1674" customFormat="false" ht="10.5" hidden="false" customHeight="false" outlineLevel="0" collapsed="false">
      <c r="A1674" s="156" t="n">
        <v>1360</v>
      </c>
      <c r="B1674" s="157" t="n">
        <v>1764</v>
      </c>
      <c r="C1674" s="158" t="n">
        <f aca="false">ROUND($P$1*A1674,2)</f>
        <v>80339.82</v>
      </c>
      <c r="D1674" s="159" t="n">
        <f aca="false">TRUNC(C1674/12,2)</f>
        <v>6694.98</v>
      </c>
      <c r="E1674" s="160" t="n">
        <f aca="false">TRUNC(D1674*$P$3,2)</f>
        <v>743.14</v>
      </c>
      <c r="F1674" s="161" t="n">
        <f aca="false">TRUNC(IF(A1674&lt;=$A$270,$D$270*$P$5,D1674*$P$5),2)</f>
        <v>200.84</v>
      </c>
      <c r="G1674" s="162" t="n">
        <f aca="false">TRUNC(IF(A1674&lt;=$A$270,$D$270*$P$6,D1674*$P$6),2)</f>
        <v>66.94</v>
      </c>
      <c r="H1674" s="161" t="n">
        <f aca="false">TRUNC($P$9,2)</f>
        <v>2.29</v>
      </c>
      <c r="I1674" s="161" t="n">
        <f aca="false">TRUNC(IF(A1674&lt;$A$427,$D$427*$R$10+$P$10,IF(A1674&gt;$A$782,$D$782*$R$10+$P$10,D1674*$R$10+$P$10)),2)</f>
        <v>117.29</v>
      </c>
      <c r="J1674" s="158" t="n">
        <f aca="false">TRUNC(IF(A1674&lt;$A$427,($D$427*$R$11)+$P$11,IF(A1674&gt;$A$782,$D$782*$R$11+$P$11,D1674*$R$11+$P$11)),2)</f>
        <v>299.57</v>
      </c>
      <c r="K1674" s="160" t="n">
        <f aca="false">TRUNC(IF(A1674&lt;$A$427,$D$427*$R$12+$P$12,IF(A1674&gt;$A$782,$D$782*$R$12+$P$12,D1674*$R$12+$P$12)),2)</f>
        <v>217.82</v>
      </c>
      <c r="L1674" s="163" t="n">
        <v>1764</v>
      </c>
      <c r="M1674" s="164" t="n">
        <f aca="false">A1674</f>
        <v>1360</v>
      </c>
      <c r="N1674" s="165" t="n">
        <v>1764</v>
      </c>
      <c r="O1674" s="166" t="n">
        <f aca="false">A1674</f>
        <v>1360</v>
      </c>
      <c r="U1674" s="171"/>
    </row>
    <row r="1675" customFormat="false" ht="10.5" hidden="false" customHeight="false" outlineLevel="0" collapsed="false">
      <c r="A1675" s="172" t="n">
        <v>1361</v>
      </c>
      <c r="B1675" s="173" t="n">
        <v>1765</v>
      </c>
      <c r="C1675" s="174" t="n">
        <f aca="false">ROUND($P$1*A1675,2)</f>
        <v>80398.9</v>
      </c>
      <c r="D1675" s="175" t="n">
        <f aca="false">TRUNC(C1675/12,2)</f>
        <v>6699.9</v>
      </c>
      <c r="E1675" s="176" t="n">
        <f aca="false">TRUNC(D1675*$P$3,2)</f>
        <v>743.68</v>
      </c>
      <c r="F1675" s="177" t="n">
        <f aca="false">TRUNC(IF(A1675&lt;=$A$270,$D$270*$P$5,D1675*$P$5),2)</f>
        <v>200.99</v>
      </c>
      <c r="G1675" s="178" t="n">
        <f aca="false">TRUNC(IF(A1675&lt;=$A$270,$D$270*$P$6,D1675*$P$6),2)</f>
        <v>66.99</v>
      </c>
      <c r="H1675" s="177" t="n">
        <f aca="false">TRUNC($P$9,2)</f>
        <v>2.29</v>
      </c>
      <c r="I1675" s="177" t="n">
        <f aca="false">TRUNC(IF(A1675&lt;$A$427,$D$427*$R$10+$P$10,IF(A1675&gt;$A$782,$D$782*$R$10+$P$10,D1675*$R$10+$P$10)),2)</f>
        <v>117.29</v>
      </c>
      <c r="J1675" s="174" t="n">
        <f aca="false">TRUNC(IF(A1675&lt;$A$427,($D$427*$R$11)+$P$11,IF(A1675&gt;$A$782,$D$782*$R$11+$P$11,D1675*$R$11+$P$11)),2)</f>
        <v>299.57</v>
      </c>
      <c r="K1675" s="176" t="n">
        <f aca="false">TRUNC(IF(A1675&lt;$A$427,$D$427*$R$12+$P$12,IF(A1675&gt;$A$782,$D$782*$R$12+$P$12,D1675*$R$12+$P$12)),2)</f>
        <v>217.82</v>
      </c>
      <c r="L1675" s="179" t="n">
        <v>1765</v>
      </c>
      <c r="M1675" s="180" t="n">
        <f aca="false">A1675</f>
        <v>1361</v>
      </c>
      <c r="N1675" s="181" t="n">
        <v>1765</v>
      </c>
      <c r="O1675" s="182" t="n">
        <f aca="false">A1675</f>
        <v>1361</v>
      </c>
      <c r="U1675" s="171"/>
    </row>
    <row r="1676" customFormat="false" ht="10.5" hidden="false" customHeight="false" outlineLevel="0" collapsed="false">
      <c r="A1676" s="156" t="n">
        <v>1362</v>
      </c>
      <c r="B1676" s="157" t="n">
        <v>1766</v>
      </c>
      <c r="C1676" s="158" t="n">
        <f aca="false">ROUND($P$1*A1676,2)</f>
        <v>80457.97</v>
      </c>
      <c r="D1676" s="159" t="n">
        <f aca="false">TRUNC(C1676/12,2)</f>
        <v>6704.83</v>
      </c>
      <c r="E1676" s="160" t="n">
        <f aca="false">TRUNC(D1676*$P$3,2)</f>
        <v>744.23</v>
      </c>
      <c r="F1676" s="161" t="n">
        <f aca="false">TRUNC(IF(A1676&lt;=$A$270,$D$270*$P$5,D1676*$P$5),2)</f>
        <v>201.14</v>
      </c>
      <c r="G1676" s="162" t="n">
        <f aca="false">TRUNC(IF(A1676&lt;=$A$270,$D$270*$P$6,D1676*$P$6),2)</f>
        <v>67.04</v>
      </c>
      <c r="H1676" s="161" t="n">
        <f aca="false">TRUNC($P$9,2)</f>
        <v>2.29</v>
      </c>
      <c r="I1676" s="161" t="n">
        <f aca="false">TRUNC(IF(A1676&lt;$A$427,$D$427*$R$10+$P$10,IF(A1676&gt;$A$782,$D$782*$R$10+$P$10,D1676*$R$10+$P$10)),2)</f>
        <v>117.29</v>
      </c>
      <c r="J1676" s="158" t="n">
        <f aca="false">TRUNC(IF(A1676&lt;$A$427,($D$427*$R$11)+$P$11,IF(A1676&gt;$A$782,$D$782*$R$11+$P$11,D1676*$R$11+$P$11)),2)</f>
        <v>299.57</v>
      </c>
      <c r="K1676" s="160" t="n">
        <f aca="false">TRUNC(IF(A1676&lt;$A$427,$D$427*$R$12+$P$12,IF(A1676&gt;$A$782,$D$782*$R$12+$P$12,D1676*$R$12+$P$12)),2)</f>
        <v>217.82</v>
      </c>
      <c r="L1676" s="163" t="n">
        <v>1766</v>
      </c>
      <c r="M1676" s="164" t="n">
        <f aca="false">A1676</f>
        <v>1362</v>
      </c>
      <c r="N1676" s="165" t="n">
        <v>1766</v>
      </c>
      <c r="O1676" s="166" t="n">
        <f aca="false">A1676</f>
        <v>1362</v>
      </c>
      <c r="U1676" s="171"/>
    </row>
    <row r="1677" customFormat="false" ht="10.5" hidden="false" customHeight="false" outlineLevel="0" collapsed="false">
      <c r="A1677" s="172" t="n">
        <v>1363</v>
      </c>
      <c r="B1677" s="173" t="n">
        <v>1767</v>
      </c>
      <c r="C1677" s="174" t="n">
        <f aca="false">ROUND($P$1*A1677,2)</f>
        <v>80517.04</v>
      </c>
      <c r="D1677" s="175" t="n">
        <f aca="false">TRUNC(C1677/12,2)</f>
        <v>6709.75</v>
      </c>
      <c r="E1677" s="176" t="n">
        <f aca="false">TRUNC(D1677*$P$3,2)</f>
        <v>744.78</v>
      </c>
      <c r="F1677" s="177" t="n">
        <f aca="false">TRUNC(IF(A1677&lt;=$A$270,$D$270*$P$5,D1677*$P$5),2)</f>
        <v>201.29</v>
      </c>
      <c r="G1677" s="178" t="n">
        <f aca="false">TRUNC(IF(A1677&lt;=$A$270,$D$270*$P$6,D1677*$P$6),2)</f>
        <v>67.09</v>
      </c>
      <c r="H1677" s="177" t="n">
        <f aca="false">TRUNC($P$9,2)</f>
        <v>2.29</v>
      </c>
      <c r="I1677" s="177" t="n">
        <f aca="false">TRUNC(IF(A1677&lt;$A$427,$D$427*$R$10+$P$10,IF(A1677&gt;$A$782,$D$782*$R$10+$P$10,D1677*$R$10+$P$10)),2)</f>
        <v>117.29</v>
      </c>
      <c r="J1677" s="174" t="n">
        <f aca="false">TRUNC(IF(A1677&lt;$A$427,($D$427*$R$11)+$P$11,IF(A1677&gt;$A$782,$D$782*$R$11+$P$11,D1677*$R$11+$P$11)),2)</f>
        <v>299.57</v>
      </c>
      <c r="K1677" s="176" t="n">
        <f aca="false">TRUNC(IF(A1677&lt;$A$427,$D$427*$R$12+$P$12,IF(A1677&gt;$A$782,$D$782*$R$12+$P$12,D1677*$R$12+$P$12)),2)</f>
        <v>217.82</v>
      </c>
      <c r="L1677" s="179" t="n">
        <v>1767</v>
      </c>
      <c r="M1677" s="180" t="n">
        <f aca="false">A1677</f>
        <v>1363</v>
      </c>
      <c r="N1677" s="181" t="n">
        <v>1767</v>
      </c>
      <c r="O1677" s="182" t="n">
        <f aca="false">A1677</f>
        <v>1363</v>
      </c>
      <c r="U1677" s="171"/>
    </row>
    <row r="1678" customFormat="false" ht="10.5" hidden="false" customHeight="false" outlineLevel="0" collapsed="false">
      <c r="A1678" s="156" t="n">
        <v>1363</v>
      </c>
      <c r="B1678" s="157" t="n">
        <v>1768</v>
      </c>
      <c r="C1678" s="158" t="n">
        <f aca="false">ROUND($P$1*A1678,2)</f>
        <v>80517.04</v>
      </c>
      <c r="D1678" s="159" t="n">
        <f aca="false">TRUNC(C1678/12,2)</f>
        <v>6709.75</v>
      </c>
      <c r="E1678" s="160" t="n">
        <f aca="false">TRUNC(D1678*$P$3,2)</f>
        <v>744.78</v>
      </c>
      <c r="F1678" s="161" t="n">
        <f aca="false">TRUNC(IF(A1678&lt;=$A$270,$D$270*$P$5,D1678*$P$5),2)</f>
        <v>201.29</v>
      </c>
      <c r="G1678" s="162" t="n">
        <f aca="false">TRUNC(IF(A1678&lt;=$A$270,$D$270*$P$6,D1678*$P$6),2)</f>
        <v>67.09</v>
      </c>
      <c r="H1678" s="161" t="n">
        <f aca="false">TRUNC($P$9,2)</f>
        <v>2.29</v>
      </c>
      <c r="I1678" s="161" t="n">
        <f aca="false">TRUNC(IF(A1678&lt;$A$427,$D$427*$R$10+$P$10,IF(A1678&gt;$A$782,$D$782*$R$10+$P$10,D1678*$R$10+$P$10)),2)</f>
        <v>117.29</v>
      </c>
      <c r="J1678" s="158" t="n">
        <f aca="false">TRUNC(IF(A1678&lt;$A$427,($D$427*$R$11)+$P$11,IF(A1678&gt;$A$782,$D$782*$R$11+$P$11,D1678*$R$11+$P$11)),2)</f>
        <v>299.57</v>
      </c>
      <c r="K1678" s="160" t="n">
        <f aca="false">TRUNC(IF(A1678&lt;$A$427,$D$427*$R$12+$P$12,IF(A1678&gt;$A$782,$D$782*$R$12+$P$12,D1678*$R$12+$P$12)),2)</f>
        <v>217.82</v>
      </c>
      <c r="L1678" s="163" t="n">
        <v>1768</v>
      </c>
      <c r="M1678" s="164" t="n">
        <f aca="false">A1678</f>
        <v>1363</v>
      </c>
      <c r="N1678" s="165" t="n">
        <v>1768</v>
      </c>
      <c r="O1678" s="166" t="n">
        <f aca="false">A1678</f>
        <v>1363</v>
      </c>
      <c r="U1678" s="171"/>
    </row>
    <row r="1679" customFormat="false" ht="10.5" hidden="false" customHeight="false" outlineLevel="0" collapsed="false">
      <c r="A1679" s="172" t="n">
        <v>1364</v>
      </c>
      <c r="B1679" s="173" t="n">
        <v>1769</v>
      </c>
      <c r="C1679" s="174" t="n">
        <f aca="false">ROUND($P$1*A1679,2)</f>
        <v>80576.12</v>
      </c>
      <c r="D1679" s="175" t="n">
        <f aca="false">TRUNC(C1679/12,2)</f>
        <v>6714.67</v>
      </c>
      <c r="E1679" s="176" t="n">
        <f aca="false">TRUNC(D1679*$P$3,2)</f>
        <v>745.32</v>
      </c>
      <c r="F1679" s="177" t="n">
        <f aca="false">TRUNC(IF(A1679&lt;=$A$270,$D$270*$P$5,D1679*$P$5),2)</f>
        <v>201.44</v>
      </c>
      <c r="G1679" s="178" t="n">
        <f aca="false">TRUNC(IF(A1679&lt;=$A$270,$D$270*$P$6,D1679*$P$6),2)</f>
        <v>67.14</v>
      </c>
      <c r="H1679" s="177" t="n">
        <f aca="false">TRUNC($P$9,2)</f>
        <v>2.29</v>
      </c>
      <c r="I1679" s="177" t="n">
        <f aca="false">TRUNC(IF(A1679&lt;$A$427,$D$427*$R$10+$P$10,IF(A1679&gt;$A$782,$D$782*$R$10+$P$10,D1679*$R$10+$P$10)),2)</f>
        <v>117.29</v>
      </c>
      <c r="J1679" s="174" t="n">
        <f aca="false">TRUNC(IF(A1679&lt;$A$427,($D$427*$R$11)+$P$11,IF(A1679&gt;$A$782,$D$782*$R$11+$P$11,D1679*$R$11+$P$11)),2)</f>
        <v>299.57</v>
      </c>
      <c r="K1679" s="176" t="n">
        <f aca="false">TRUNC(IF(A1679&lt;$A$427,$D$427*$R$12+$P$12,IF(A1679&gt;$A$782,$D$782*$R$12+$P$12,D1679*$R$12+$P$12)),2)</f>
        <v>217.82</v>
      </c>
      <c r="L1679" s="179" t="n">
        <v>1769</v>
      </c>
      <c r="M1679" s="164" t="n">
        <f aca="false">A1679</f>
        <v>1364</v>
      </c>
      <c r="N1679" s="181" t="n">
        <v>1769</v>
      </c>
      <c r="O1679" s="182" t="n">
        <f aca="false">A1679</f>
        <v>1364</v>
      </c>
      <c r="U1679" s="171"/>
    </row>
    <row r="1680" customFormat="false" ht="10.5" hidden="false" customHeight="false" outlineLevel="0" collapsed="false">
      <c r="A1680" s="156" t="n">
        <v>1364</v>
      </c>
      <c r="B1680" s="157" t="n">
        <v>1770</v>
      </c>
      <c r="C1680" s="158" t="n">
        <f aca="false">ROUND($P$1*A1680,2)</f>
        <v>80576.12</v>
      </c>
      <c r="D1680" s="159" t="n">
        <f aca="false">TRUNC(C1680/12,2)</f>
        <v>6714.67</v>
      </c>
      <c r="E1680" s="160" t="n">
        <f aca="false">TRUNC(D1680*$P$3,2)</f>
        <v>745.32</v>
      </c>
      <c r="F1680" s="161" t="n">
        <f aca="false">TRUNC(IF(A1680&lt;=$A$270,$D$270*$P$5,D1680*$P$5),2)</f>
        <v>201.44</v>
      </c>
      <c r="G1680" s="162" t="n">
        <f aca="false">TRUNC(IF(A1680&lt;=$A$270,$D$270*$P$6,D1680*$P$6),2)</f>
        <v>67.14</v>
      </c>
      <c r="H1680" s="161" t="n">
        <f aca="false">TRUNC($P$9,2)</f>
        <v>2.29</v>
      </c>
      <c r="I1680" s="161" t="n">
        <f aca="false">TRUNC(IF(A1680&lt;$A$427,$D$427*$R$10+$P$10,IF(A1680&gt;$A$782,$D$782*$R$10+$P$10,D1680*$R$10+$P$10)),2)</f>
        <v>117.29</v>
      </c>
      <c r="J1680" s="158" t="n">
        <f aca="false">TRUNC(IF(A1680&lt;$A$427,($D$427*$R$11)+$P$11,IF(A1680&gt;$A$782,$D$782*$R$11+$P$11,D1680*$R$11+$P$11)),2)</f>
        <v>299.57</v>
      </c>
      <c r="K1680" s="160" t="n">
        <f aca="false">TRUNC(IF(A1680&lt;$A$427,$D$427*$R$12+$P$12,IF(A1680&gt;$A$782,$D$782*$R$12+$P$12,D1680*$R$12+$P$12)),2)</f>
        <v>217.82</v>
      </c>
      <c r="L1680" s="163" t="n">
        <v>1770</v>
      </c>
      <c r="M1680" s="180" t="n">
        <f aca="false">A1680</f>
        <v>1364</v>
      </c>
      <c r="N1680" s="165" t="n">
        <v>1770</v>
      </c>
      <c r="O1680" s="166" t="n">
        <f aca="false">A1680</f>
        <v>1364</v>
      </c>
      <c r="U1680" s="171"/>
    </row>
    <row r="1681" customFormat="false" ht="10.5" hidden="false" customHeight="false" outlineLevel="0" collapsed="false">
      <c r="A1681" s="172" t="n">
        <v>1365</v>
      </c>
      <c r="B1681" s="173" t="n">
        <v>1771</v>
      </c>
      <c r="C1681" s="174" t="n">
        <f aca="false">ROUND($P$1*A1681,2)</f>
        <v>80635.19</v>
      </c>
      <c r="D1681" s="175" t="n">
        <f aca="false">TRUNC(C1681/12,2)</f>
        <v>6719.59</v>
      </c>
      <c r="E1681" s="176" t="n">
        <f aca="false">TRUNC(D1681*$P$3,2)</f>
        <v>745.87</v>
      </c>
      <c r="F1681" s="177" t="n">
        <f aca="false">TRUNC(IF(A1681&lt;=$A$270,$D$270*$P$5,D1681*$P$5),2)</f>
        <v>201.58</v>
      </c>
      <c r="G1681" s="178" t="n">
        <f aca="false">TRUNC(IF(A1681&lt;=$A$270,$D$270*$P$6,D1681*$P$6),2)</f>
        <v>67.19</v>
      </c>
      <c r="H1681" s="177" t="n">
        <f aca="false">TRUNC($P$9,2)</f>
        <v>2.29</v>
      </c>
      <c r="I1681" s="177" t="n">
        <f aca="false">TRUNC(IF(A1681&lt;$A$427,$D$427*$R$10+$P$10,IF(A1681&gt;$A$782,$D$782*$R$10+$P$10,D1681*$R$10+$P$10)),2)</f>
        <v>117.29</v>
      </c>
      <c r="J1681" s="174" t="n">
        <f aca="false">TRUNC(IF(A1681&lt;$A$427,($D$427*$R$11)+$P$11,IF(A1681&gt;$A$782,$D$782*$R$11+$P$11,D1681*$R$11+$P$11)),2)</f>
        <v>299.57</v>
      </c>
      <c r="K1681" s="176" t="n">
        <f aca="false">TRUNC(IF(A1681&lt;$A$427,$D$427*$R$12+$P$12,IF(A1681&gt;$A$782,$D$782*$R$12+$P$12,D1681*$R$12+$P$12)),2)</f>
        <v>217.82</v>
      </c>
      <c r="L1681" s="179" t="n">
        <v>1771</v>
      </c>
      <c r="M1681" s="164" t="n">
        <f aca="false">A1681</f>
        <v>1365</v>
      </c>
      <c r="N1681" s="181" t="n">
        <v>1771</v>
      </c>
      <c r="O1681" s="182" t="n">
        <f aca="false">A1681</f>
        <v>1365</v>
      </c>
      <c r="U1681" s="171"/>
    </row>
    <row r="1682" customFormat="false" ht="10.5" hidden="false" customHeight="false" outlineLevel="0" collapsed="false">
      <c r="A1682" s="156" t="n">
        <v>1366</v>
      </c>
      <c r="B1682" s="157" t="n">
        <v>1772</v>
      </c>
      <c r="C1682" s="158" t="n">
        <f aca="false">ROUND($P$1*A1682,2)</f>
        <v>80694.26</v>
      </c>
      <c r="D1682" s="159" t="n">
        <f aca="false">TRUNC(C1682/12,2)</f>
        <v>6724.52</v>
      </c>
      <c r="E1682" s="160" t="n">
        <f aca="false">TRUNC(D1682*$P$3,2)</f>
        <v>746.42</v>
      </c>
      <c r="F1682" s="161" t="n">
        <f aca="false">TRUNC(IF(A1682&lt;=$A$270,$D$270*$P$5,D1682*$P$5),2)</f>
        <v>201.73</v>
      </c>
      <c r="G1682" s="162" t="n">
        <f aca="false">TRUNC(IF(A1682&lt;=$A$270,$D$270*$P$6,D1682*$P$6),2)</f>
        <v>67.24</v>
      </c>
      <c r="H1682" s="161" t="n">
        <f aca="false">TRUNC($P$9,2)</f>
        <v>2.29</v>
      </c>
      <c r="I1682" s="161" t="n">
        <f aca="false">TRUNC(IF(A1682&lt;$A$427,$D$427*$R$10+$P$10,IF(A1682&gt;$A$782,$D$782*$R$10+$P$10,D1682*$R$10+$P$10)),2)</f>
        <v>117.29</v>
      </c>
      <c r="J1682" s="158" t="n">
        <f aca="false">TRUNC(IF(A1682&lt;$A$427,($D$427*$R$11)+$P$11,IF(A1682&gt;$A$782,$D$782*$R$11+$P$11,D1682*$R$11+$P$11)),2)</f>
        <v>299.57</v>
      </c>
      <c r="K1682" s="160" t="n">
        <f aca="false">TRUNC(IF(A1682&lt;$A$427,$D$427*$R$12+$P$12,IF(A1682&gt;$A$782,$D$782*$R$12+$P$12,D1682*$R$12+$P$12)),2)</f>
        <v>217.82</v>
      </c>
      <c r="L1682" s="163" t="n">
        <v>1772</v>
      </c>
      <c r="M1682" s="180" t="n">
        <f aca="false">A1682</f>
        <v>1366</v>
      </c>
      <c r="N1682" s="165" t="n">
        <v>1772</v>
      </c>
      <c r="O1682" s="166" t="n">
        <f aca="false">A1682</f>
        <v>1366</v>
      </c>
      <c r="U1682" s="171"/>
    </row>
    <row r="1683" customFormat="false" ht="10.5" hidden="false" customHeight="false" outlineLevel="0" collapsed="false">
      <c r="A1683" s="172" t="n">
        <v>1366</v>
      </c>
      <c r="B1683" s="173" t="n">
        <v>1773</v>
      </c>
      <c r="C1683" s="174" t="n">
        <f aca="false">ROUND($P$1*A1683,2)</f>
        <v>80694.26</v>
      </c>
      <c r="D1683" s="175" t="n">
        <f aca="false">TRUNC(C1683/12,2)</f>
        <v>6724.52</v>
      </c>
      <c r="E1683" s="176" t="n">
        <f aca="false">TRUNC(D1683*$P$3,2)</f>
        <v>746.42</v>
      </c>
      <c r="F1683" s="177" t="n">
        <f aca="false">TRUNC(IF(A1683&lt;=$A$270,$D$270*$P$5,D1683*$P$5),2)</f>
        <v>201.73</v>
      </c>
      <c r="G1683" s="178" t="n">
        <f aca="false">TRUNC(IF(A1683&lt;=$A$270,$D$270*$P$6,D1683*$P$6),2)</f>
        <v>67.24</v>
      </c>
      <c r="H1683" s="177" t="n">
        <f aca="false">TRUNC($P$9,2)</f>
        <v>2.29</v>
      </c>
      <c r="I1683" s="177" t="n">
        <f aca="false">TRUNC(IF(A1683&lt;$A$427,$D$427*$R$10+$P$10,IF(A1683&gt;$A$782,$D$782*$R$10+$P$10,D1683*$R$10+$P$10)),2)</f>
        <v>117.29</v>
      </c>
      <c r="J1683" s="174" t="n">
        <f aca="false">TRUNC(IF(A1683&lt;$A$427,($D$427*$R$11)+$P$11,IF(A1683&gt;$A$782,$D$782*$R$11+$P$11,D1683*$R$11+$P$11)),2)</f>
        <v>299.57</v>
      </c>
      <c r="K1683" s="176" t="n">
        <f aca="false">TRUNC(IF(A1683&lt;$A$427,$D$427*$R$12+$P$12,IF(A1683&gt;$A$782,$D$782*$R$12+$P$12,D1683*$R$12+$P$12)),2)</f>
        <v>217.82</v>
      </c>
      <c r="L1683" s="179" t="n">
        <v>1773</v>
      </c>
      <c r="M1683" s="164" t="n">
        <f aca="false">A1683</f>
        <v>1366</v>
      </c>
      <c r="N1683" s="181" t="n">
        <v>1773</v>
      </c>
      <c r="O1683" s="182" t="n">
        <f aca="false">A1683</f>
        <v>1366</v>
      </c>
      <c r="U1683" s="171"/>
    </row>
    <row r="1684" customFormat="false" ht="10.5" hidden="false" customHeight="false" outlineLevel="0" collapsed="false">
      <c r="A1684" s="156" t="n">
        <v>1367</v>
      </c>
      <c r="B1684" s="157" t="n">
        <v>1774</v>
      </c>
      <c r="C1684" s="158" t="n">
        <f aca="false">ROUND($P$1*A1684,2)</f>
        <v>80753.34</v>
      </c>
      <c r="D1684" s="159" t="n">
        <f aca="false">TRUNC(C1684/12,2)</f>
        <v>6729.44</v>
      </c>
      <c r="E1684" s="160" t="n">
        <f aca="false">TRUNC(D1684*$P$3,2)</f>
        <v>746.96</v>
      </c>
      <c r="F1684" s="161" t="n">
        <f aca="false">TRUNC(IF(A1684&lt;=$A$270,$D$270*$P$5,D1684*$P$5),2)</f>
        <v>201.88</v>
      </c>
      <c r="G1684" s="162" t="n">
        <f aca="false">TRUNC(IF(A1684&lt;=$A$270,$D$270*$P$6,D1684*$P$6),2)</f>
        <v>67.29</v>
      </c>
      <c r="H1684" s="161" t="n">
        <f aca="false">TRUNC($P$9,2)</f>
        <v>2.29</v>
      </c>
      <c r="I1684" s="161" t="n">
        <f aca="false">TRUNC(IF(A1684&lt;$A$427,$D$427*$R$10+$P$10,IF(A1684&gt;$A$782,$D$782*$R$10+$P$10,D1684*$R$10+$P$10)),2)</f>
        <v>117.29</v>
      </c>
      <c r="J1684" s="158" t="n">
        <f aca="false">TRUNC(IF(A1684&lt;$A$427,($D$427*$R$11)+$P$11,IF(A1684&gt;$A$782,$D$782*$R$11+$P$11,D1684*$R$11+$P$11)),2)</f>
        <v>299.57</v>
      </c>
      <c r="K1684" s="160" t="n">
        <f aca="false">TRUNC(IF(A1684&lt;$A$427,$D$427*$R$12+$P$12,IF(A1684&gt;$A$782,$D$782*$R$12+$P$12,D1684*$R$12+$P$12)),2)</f>
        <v>217.82</v>
      </c>
      <c r="L1684" s="163" t="n">
        <v>1774</v>
      </c>
      <c r="M1684" s="180" t="n">
        <f aca="false">A1684</f>
        <v>1367</v>
      </c>
      <c r="N1684" s="165" t="n">
        <v>1774</v>
      </c>
      <c r="O1684" s="166" t="n">
        <f aca="false">A1684</f>
        <v>1367</v>
      </c>
      <c r="U1684" s="171"/>
    </row>
    <row r="1685" customFormat="false" ht="10.5" hidden="false" customHeight="false" outlineLevel="0" collapsed="false">
      <c r="A1685" s="172" t="n">
        <v>1367</v>
      </c>
      <c r="B1685" s="173" t="n">
        <v>1775</v>
      </c>
      <c r="C1685" s="174" t="n">
        <f aca="false">ROUND($P$1*A1685,2)</f>
        <v>80753.34</v>
      </c>
      <c r="D1685" s="175" t="n">
        <f aca="false">TRUNC(C1685/12,2)</f>
        <v>6729.44</v>
      </c>
      <c r="E1685" s="176" t="n">
        <f aca="false">TRUNC(D1685*$P$3,2)</f>
        <v>746.96</v>
      </c>
      <c r="F1685" s="177" t="n">
        <f aca="false">TRUNC(IF(A1685&lt;=$A$270,$D$270*$P$5,D1685*$P$5),2)</f>
        <v>201.88</v>
      </c>
      <c r="G1685" s="178" t="n">
        <f aca="false">TRUNC(IF(A1685&lt;=$A$270,$D$270*$P$6,D1685*$P$6),2)</f>
        <v>67.29</v>
      </c>
      <c r="H1685" s="177" t="n">
        <f aca="false">TRUNC($P$9,2)</f>
        <v>2.29</v>
      </c>
      <c r="I1685" s="177" t="n">
        <f aca="false">TRUNC(IF(A1685&lt;$A$427,$D$427*$R$10+$P$10,IF(A1685&gt;$A$782,$D$782*$R$10+$P$10,D1685*$R$10+$P$10)),2)</f>
        <v>117.29</v>
      </c>
      <c r="J1685" s="174" t="n">
        <f aca="false">TRUNC(IF(A1685&lt;$A$427,($D$427*$R$11)+$P$11,IF(A1685&gt;$A$782,$D$782*$R$11+$P$11,D1685*$R$11+$P$11)),2)</f>
        <v>299.57</v>
      </c>
      <c r="K1685" s="176" t="n">
        <f aca="false">TRUNC(IF(A1685&lt;$A$427,$D$427*$R$12+$P$12,IF(A1685&gt;$A$782,$D$782*$R$12+$P$12,D1685*$R$12+$P$12)),2)</f>
        <v>217.82</v>
      </c>
      <c r="L1685" s="179" t="n">
        <v>1775</v>
      </c>
      <c r="M1685" s="164" t="n">
        <f aca="false">A1685</f>
        <v>1367</v>
      </c>
      <c r="N1685" s="181" t="n">
        <v>1775</v>
      </c>
      <c r="O1685" s="182" t="n">
        <f aca="false">A1685</f>
        <v>1367</v>
      </c>
      <c r="U1685" s="171"/>
    </row>
    <row r="1686" customFormat="false" ht="10.5" hidden="false" customHeight="false" outlineLevel="0" collapsed="false">
      <c r="A1686" s="156" t="n">
        <v>1368</v>
      </c>
      <c r="B1686" s="157" t="n">
        <v>1776</v>
      </c>
      <c r="C1686" s="158" t="n">
        <f aca="false">ROUND($P$1*A1686,2)</f>
        <v>80812.41</v>
      </c>
      <c r="D1686" s="159" t="n">
        <f aca="false">TRUNC(C1686/12,2)</f>
        <v>6734.36</v>
      </c>
      <c r="E1686" s="160" t="n">
        <f aca="false">TRUNC(D1686*$P$3,2)</f>
        <v>747.51</v>
      </c>
      <c r="F1686" s="161" t="n">
        <f aca="false">TRUNC(IF(A1686&lt;=$A$270,$D$270*$P$5,D1686*$P$5),2)</f>
        <v>202.03</v>
      </c>
      <c r="G1686" s="162" t="n">
        <f aca="false">TRUNC(IF(A1686&lt;=$A$270,$D$270*$P$6,D1686*$P$6),2)</f>
        <v>67.34</v>
      </c>
      <c r="H1686" s="161" t="n">
        <f aca="false">TRUNC($P$9,2)</f>
        <v>2.29</v>
      </c>
      <c r="I1686" s="161" t="n">
        <f aca="false">TRUNC(IF(A1686&lt;$A$427,$D$427*$R$10+$P$10,IF(A1686&gt;$A$782,$D$782*$R$10+$P$10,D1686*$R$10+$P$10)),2)</f>
        <v>117.29</v>
      </c>
      <c r="J1686" s="158" t="n">
        <f aca="false">TRUNC(IF(A1686&lt;$A$427,($D$427*$R$11)+$P$11,IF(A1686&gt;$A$782,$D$782*$R$11+$P$11,D1686*$R$11+$P$11)),2)</f>
        <v>299.57</v>
      </c>
      <c r="K1686" s="160" t="n">
        <f aca="false">TRUNC(IF(A1686&lt;$A$427,$D$427*$R$12+$P$12,IF(A1686&gt;$A$782,$D$782*$R$12+$P$12,D1686*$R$12+$P$12)),2)</f>
        <v>217.82</v>
      </c>
      <c r="L1686" s="163" t="n">
        <v>1776</v>
      </c>
      <c r="M1686" s="180" t="n">
        <f aca="false">A1686</f>
        <v>1368</v>
      </c>
      <c r="N1686" s="165" t="n">
        <v>1776</v>
      </c>
      <c r="O1686" s="166" t="n">
        <f aca="false">A1686</f>
        <v>1368</v>
      </c>
      <c r="U1686" s="171"/>
    </row>
    <row r="1687" customFormat="false" ht="10.5" hidden="false" customHeight="false" outlineLevel="0" collapsed="false">
      <c r="A1687" s="172" t="n">
        <v>1368</v>
      </c>
      <c r="B1687" s="173" t="n">
        <v>1777</v>
      </c>
      <c r="C1687" s="174" t="n">
        <f aca="false">ROUND($P$1*A1687,2)</f>
        <v>80812.41</v>
      </c>
      <c r="D1687" s="175" t="n">
        <f aca="false">TRUNC(C1687/12,2)</f>
        <v>6734.36</v>
      </c>
      <c r="E1687" s="176" t="n">
        <f aca="false">TRUNC(D1687*$P$3,2)</f>
        <v>747.51</v>
      </c>
      <c r="F1687" s="177" t="n">
        <f aca="false">TRUNC(IF(A1687&lt;=$A$270,$D$270*$P$5,D1687*$P$5),2)</f>
        <v>202.03</v>
      </c>
      <c r="G1687" s="178" t="n">
        <f aca="false">TRUNC(IF(A1687&lt;=$A$270,$D$270*$P$6,D1687*$P$6),2)</f>
        <v>67.34</v>
      </c>
      <c r="H1687" s="177" t="n">
        <f aca="false">TRUNC($P$9,2)</f>
        <v>2.29</v>
      </c>
      <c r="I1687" s="177" t="n">
        <f aca="false">TRUNC(IF(A1687&lt;$A$427,$D$427*$R$10+$P$10,IF(A1687&gt;$A$782,$D$782*$R$10+$P$10,D1687*$R$10+$P$10)),2)</f>
        <v>117.29</v>
      </c>
      <c r="J1687" s="174" t="n">
        <f aca="false">TRUNC(IF(A1687&lt;$A$427,($D$427*$R$11)+$P$11,IF(A1687&gt;$A$782,$D$782*$R$11+$P$11,D1687*$R$11+$P$11)),2)</f>
        <v>299.57</v>
      </c>
      <c r="K1687" s="176" t="n">
        <f aca="false">TRUNC(IF(A1687&lt;$A$427,$D$427*$R$12+$P$12,IF(A1687&gt;$A$782,$D$782*$R$12+$P$12,D1687*$R$12+$P$12)),2)</f>
        <v>217.82</v>
      </c>
      <c r="L1687" s="179" t="n">
        <v>1777</v>
      </c>
      <c r="M1687" s="164" t="n">
        <f aca="false">A1687</f>
        <v>1368</v>
      </c>
      <c r="N1687" s="181" t="n">
        <v>1777</v>
      </c>
      <c r="O1687" s="182" t="n">
        <f aca="false">A1687</f>
        <v>1368</v>
      </c>
      <c r="U1687" s="171"/>
    </row>
    <row r="1688" customFormat="false" ht="10.5" hidden="false" customHeight="false" outlineLevel="0" collapsed="false">
      <c r="A1688" s="156" t="n">
        <v>1369</v>
      </c>
      <c r="B1688" s="157" t="n">
        <v>1778</v>
      </c>
      <c r="C1688" s="158" t="n">
        <f aca="false">ROUND($P$1*A1688,2)</f>
        <v>80871.48</v>
      </c>
      <c r="D1688" s="159" t="n">
        <f aca="false">TRUNC(C1688/12,2)</f>
        <v>6739.29</v>
      </c>
      <c r="E1688" s="160" t="n">
        <f aca="false">TRUNC(D1688*$P$3,2)</f>
        <v>748.06</v>
      </c>
      <c r="F1688" s="161" t="n">
        <f aca="false">TRUNC(IF(A1688&lt;=$A$270,$D$270*$P$5,D1688*$P$5),2)</f>
        <v>202.17</v>
      </c>
      <c r="G1688" s="162" t="n">
        <f aca="false">TRUNC(IF(A1688&lt;=$A$270,$D$270*$P$6,D1688*$P$6),2)</f>
        <v>67.39</v>
      </c>
      <c r="H1688" s="161" t="n">
        <f aca="false">TRUNC($P$9,2)</f>
        <v>2.29</v>
      </c>
      <c r="I1688" s="161" t="n">
        <f aca="false">TRUNC(IF(A1688&lt;$A$427,$D$427*$R$10+$P$10,IF(A1688&gt;$A$782,$D$782*$R$10+$P$10,D1688*$R$10+$P$10)),2)</f>
        <v>117.29</v>
      </c>
      <c r="J1688" s="158" t="n">
        <f aca="false">TRUNC(IF(A1688&lt;$A$427,($D$427*$R$11)+$P$11,IF(A1688&gt;$A$782,$D$782*$R$11+$P$11,D1688*$R$11+$P$11)),2)</f>
        <v>299.57</v>
      </c>
      <c r="K1688" s="160" t="n">
        <f aca="false">TRUNC(IF(A1688&lt;$A$427,$D$427*$R$12+$P$12,IF(A1688&gt;$A$782,$D$782*$R$12+$P$12,D1688*$R$12+$P$12)),2)</f>
        <v>217.82</v>
      </c>
      <c r="L1688" s="163" t="n">
        <v>1778</v>
      </c>
      <c r="M1688" s="180" t="n">
        <f aca="false">A1688</f>
        <v>1369</v>
      </c>
      <c r="N1688" s="165" t="n">
        <v>1778</v>
      </c>
      <c r="O1688" s="166" t="n">
        <f aca="false">A1688</f>
        <v>1369</v>
      </c>
      <c r="U1688" s="171"/>
    </row>
    <row r="1689" customFormat="false" ht="10.5" hidden="false" customHeight="false" outlineLevel="0" collapsed="false">
      <c r="A1689" s="172" t="n">
        <v>1370</v>
      </c>
      <c r="B1689" s="173" t="n">
        <v>1779</v>
      </c>
      <c r="C1689" s="174" t="n">
        <f aca="false">ROUND($P$1*A1689,2)</f>
        <v>80930.56</v>
      </c>
      <c r="D1689" s="175" t="n">
        <f aca="false">TRUNC(C1689/12,2)</f>
        <v>6744.21</v>
      </c>
      <c r="E1689" s="176" t="n">
        <f aca="false">TRUNC(D1689*$P$3,2)</f>
        <v>748.6</v>
      </c>
      <c r="F1689" s="177" t="n">
        <f aca="false">TRUNC(IF(A1689&lt;=$A$270,$D$270*$P$5,D1689*$P$5),2)</f>
        <v>202.32</v>
      </c>
      <c r="G1689" s="178" t="n">
        <f aca="false">TRUNC(IF(A1689&lt;=$A$270,$D$270*$P$6,D1689*$P$6),2)</f>
        <v>67.44</v>
      </c>
      <c r="H1689" s="177" t="n">
        <f aca="false">TRUNC($P$9,2)</f>
        <v>2.29</v>
      </c>
      <c r="I1689" s="177" t="n">
        <f aca="false">TRUNC(IF(A1689&lt;$A$427,$D$427*$R$10+$P$10,IF(A1689&gt;$A$782,$D$782*$R$10+$P$10,D1689*$R$10+$P$10)),2)</f>
        <v>117.29</v>
      </c>
      <c r="J1689" s="174" t="n">
        <f aca="false">TRUNC(IF(A1689&lt;$A$427,($D$427*$R$11)+$P$11,IF(A1689&gt;$A$782,$D$782*$R$11+$P$11,D1689*$R$11+$P$11)),2)</f>
        <v>299.57</v>
      </c>
      <c r="K1689" s="176" t="n">
        <f aca="false">TRUNC(IF(A1689&lt;$A$427,$D$427*$R$12+$P$12,IF(A1689&gt;$A$782,$D$782*$R$12+$P$12,D1689*$R$12+$P$12)),2)</f>
        <v>217.82</v>
      </c>
      <c r="L1689" s="179" t="n">
        <v>1779</v>
      </c>
      <c r="M1689" s="164" t="n">
        <f aca="false">A1689</f>
        <v>1370</v>
      </c>
      <c r="N1689" s="181" t="n">
        <v>1779</v>
      </c>
      <c r="O1689" s="182" t="n">
        <f aca="false">A1689</f>
        <v>1370</v>
      </c>
      <c r="U1689" s="171"/>
    </row>
    <row r="1690" customFormat="false" ht="10.5" hidden="false" customHeight="false" outlineLevel="0" collapsed="false">
      <c r="A1690" s="156" t="n">
        <v>1370</v>
      </c>
      <c r="B1690" s="157" t="n">
        <v>1780</v>
      </c>
      <c r="C1690" s="158" t="n">
        <f aca="false">ROUND($P$1*A1690,2)</f>
        <v>80930.56</v>
      </c>
      <c r="D1690" s="159" t="n">
        <f aca="false">TRUNC(C1690/12,2)</f>
        <v>6744.21</v>
      </c>
      <c r="E1690" s="160" t="n">
        <f aca="false">TRUNC(D1690*$P$3,2)</f>
        <v>748.6</v>
      </c>
      <c r="F1690" s="161" t="n">
        <f aca="false">TRUNC(IF(A1690&lt;=$A$270,$D$270*$P$5,D1690*$P$5),2)</f>
        <v>202.32</v>
      </c>
      <c r="G1690" s="162" t="n">
        <f aca="false">TRUNC(IF(A1690&lt;=$A$270,$D$270*$P$6,D1690*$P$6),2)</f>
        <v>67.44</v>
      </c>
      <c r="H1690" s="161" t="n">
        <f aca="false">TRUNC($P$9,2)</f>
        <v>2.29</v>
      </c>
      <c r="I1690" s="161" t="n">
        <f aca="false">TRUNC(IF(A1690&lt;$A$427,$D$427*$R$10+$P$10,IF(A1690&gt;$A$782,$D$782*$R$10+$P$10,D1690*$R$10+$P$10)),2)</f>
        <v>117.29</v>
      </c>
      <c r="J1690" s="158" t="n">
        <f aca="false">TRUNC(IF(A1690&lt;$A$427,($D$427*$R$11)+$P$11,IF(A1690&gt;$A$782,$D$782*$R$11+$P$11,D1690*$R$11+$P$11)),2)</f>
        <v>299.57</v>
      </c>
      <c r="K1690" s="160" t="n">
        <f aca="false">TRUNC(IF(A1690&lt;$A$427,$D$427*$R$12+$P$12,IF(A1690&gt;$A$782,$D$782*$R$12+$P$12,D1690*$R$12+$P$12)),2)</f>
        <v>217.82</v>
      </c>
      <c r="L1690" s="163" t="n">
        <v>1780</v>
      </c>
      <c r="M1690" s="180" t="n">
        <f aca="false">A1690</f>
        <v>1370</v>
      </c>
      <c r="N1690" s="165" t="n">
        <v>1780</v>
      </c>
      <c r="O1690" s="166" t="n">
        <f aca="false">A1690</f>
        <v>1370</v>
      </c>
      <c r="U1690" s="171"/>
    </row>
    <row r="1691" customFormat="false" ht="10.5" hidden="false" customHeight="false" outlineLevel="0" collapsed="false">
      <c r="A1691" s="172" t="n">
        <v>1371</v>
      </c>
      <c r="B1691" s="173" t="n">
        <v>1781</v>
      </c>
      <c r="C1691" s="174" t="n">
        <f aca="false">ROUND($P$1*A1691,2)</f>
        <v>80989.63</v>
      </c>
      <c r="D1691" s="175" t="n">
        <f aca="false">TRUNC(C1691/12,2)</f>
        <v>6749.13</v>
      </c>
      <c r="E1691" s="176" t="n">
        <f aca="false">TRUNC(D1691*$P$3,2)</f>
        <v>749.15</v>
      </c>
      <c r="F1691" s="177" t="n">
        <f aca="false">TRUNC(IF(A1691&lt;=$A$270,$D$270*$P$5,D1691*$P$5),2)</f>
        <v>202.47</v>
      </c>
      <c r="G1691" s="178" t="n">
        <f aca="false">TRUNC(IF(A1691&lt;=$A$270,$D$270*$P$6,D1691*$P$6),2)</f>
        <v>67.49</v>
      </c>
      <c r="H1691" s="177" t="n">
        <f aca="false">TRUNC($P$9,2)</f>
        <v>2.29</v>
      </c>
      <c r="I1691" s="177" t="n">
        <f aca="false">TRUNC(IF(A1691&lt;$A$427,$D$427*$R$10+$P$10,IF(A1691&gt;$A$782,$D$782*$R$10+$P$10,D1691*$R$10+$P$10)),2)</f>
        <v>117.29</v>
      </c>
      <c r="J1691" s="174" t="n">
        <f aca="false">TRUNC(IF(A1691&lt;$A$427,($D$427*$R$11)+$P$11,IF(A1691&gt;$A$782,$D$782*$R$11+$P$11,D1691*$R$11+$P$11)),2)</f>
        <v>299.57</v>
      </c>
      <c r="K1691" s="176" t="n">
        <f aca="false">TRUNC(IF(A1691&lt;$A$427,$D$427*$R$12+$P$12,IF(A1691&gt;$A$782,$D$782*$R$12+$P$12,D1691*$R$12+$P$12)),2)</f>
        <v>217.82</v>
      </c>
      <c r="L1691" s="179" t="n">
        <v>1781</v>
      </c>
      <c r="M1691" s="164" t="n">
        <f aca="false">A1691</f>
        <v>1371</v>
      </c>
      <c r="N1691" s="181" t="n">
        <v>1781</v>
      </c>
      <c r="O1691" s="182" t="n">
        <f aca="false">A1691</f>
        <v>1371</v>
      </c>
      <c r="U1691" s="171"/>
    </row>
    <row r="1692" customFormat="false" ht="10.5" hidden="false" customHeight="false" outlineLevel="0" collapsed="false">
      <c r="A1692" s="156" t="n">
        <v>1371</v>
      </c>
      <c r="B1692" s="157" t="n">
        <v>1782</v>
      </c>
      <c r="C1692" s="158" t="n">
        <f aca="false">ROUND($P$1*A1692,2)</f>
        <v>80989.63</v>
      </c>
      <c r="D1692" s="159" t="n">
        <f aca="false">TRUNC(C1692/12,2)</f>
        <v>6749.13</v>
      </c>
      <c r="E1692" s="160" t="n">
        <f aca="false">TRUNC(D1692*$P$3,2)</f>
        <v>749.15</v>
      </c>
      <c r="F1692" s="161" t="n">
        <f aca="false">TRUNC(IF(A1692&lt;=$A$270,$D$270*$P$5,D1692*$P$5),2)</f>
        <v>202.47</v>
      </c>
      <c r="G1692" s="162" t="n">
        <f aca="false">TRUNC(IF(A1692&lt;=$A$270,$D$270*$P$6,D1692*$P$6),2)</f>
        <v>67.49</v>
      </c>
      <c r="H1692" s="161" t="n">
        <f aca="false">TRUNC($P$9,2)</f>
        <v>2.29</v>
      </c>
      <c r="I1692" s="161" t="n">
        <f aca="false">TRUNC(IF(A1692&lt;$A$427,$D$427*$R$10+$P$10,IF(A1692&gt;$A$782,$D$782*$R$10+$P$10,D1692*$R$10+$P$10)),2)</f>
        <v>117.29</v>
      </c>
      <c r="J1692" s="158" t="n">
        <f aca="false">TRUNC(IF(A1692&lt;$A$427,($D$427*$R$11)+$P$11,IF(A1692&gt;$A$782,$D$782*$R$11+$P$11,D1692*$R$11+$P$11)),2)</f>
        <v>299.57</v>
      </c>
      <c r="K1692" s="160" t="n">
        <f aca="false">TRUNC(IF(A1692&lt;$A$427,$D$427*$R$12+$P$12,IF(A1692&gt;$A$782,$D$782*$R$12+$P$12,D1692*$R$12+$P$12)),2)</f>
        <v>217.82</v>
      </c>
      <c r="L1692" s="163" t="n">
        <v>1782</v>
      </c>
      <c r="M1692" s="180" t="n">
        <f aca="false">A1692</f>
        <v>1371</v>
      </c>
      <c r="N1692" s="165" t="n">
        <v>1782</v>
      </c>
      <c r="O1692" s="166" t="n">
        <f aca="false">A1692</f>
        <v>1371</v>
      </c>
      <c r="U1692" s="171"/>
    </row>
    <row r="1693" customFormat="false" ht="10.5" hidden="false" customHeight="false" outlineLevel="0" collapsed="false">
      <c r="A1693" s="172" t="n">
        <v>1372</v>
      </c>
      <c r="B1693" s="173" t="n">
        <v>1783</v>
      </c>
      <c r="C1693" s="174" t="n">
        <f aca="false">ROUND($P$1*A1693,2)</f>
        <v>81048.7</v>
      </c>
      <c r="D1693" s="175" t="n">
        <f aca="false">TRUNC(C1693/12,2)</f>
        <v>6754.05</v>
      </c>
      <c r="E1693" s="176" t="n">
        <f aca="false">TRUNC(D1693*$P$3,2)</f>
        <v>749.69</v>
      </c>
      <c r="F1693" s="177" t="n">
        <f aca="false">TRUNC(IF(A1693&lt;=$A$270,$D$270*$P$5,D1693*$P$5),2)</f>
        <v>202.62</v>
      </c>
      <c r="G1693" s="178" t="n">
        <f aca="false">TRUNC(IF(A1693&lt;=$A$270,$D$270*$P$6,D1693*$P$6),2)</f>
        <v>67.54</v>
      </c>
      <c r="H1693" s="177" t="n">
        <f aca="false">TRUNC($P$9,2)</f>
        <v>2.29</v>
      </c>
      <c r="I1693" s="177" t="n">
        <f aca="false">TRUNC(IF(A1693&lt;$A$427,$D$427*$R$10+$P$10,IF(A1693&gt;$A$782,$D$782*$R$10+$P$10,D1693*$R$10+$P$10)),2)</f>
        <v>117.29</v>
      </c>
      <c r="J1693" s="174" t="n">
        <f aca="false">TRUNC(IF(A1693&lt;$A$427,($D$427*$R$11)+$P$11,IF(A1693&gt;$A$782,$D$782*$R$11+$P$11,D1693*$R$11+$P$11)),2)</f>
        <v>299.57</v>
      </c>
      <c r="K1693" s="176" t="n">
        <f aca="false">TRUNC(IF(A1693&lt;$A$427,$D$427*$R$12+$P$12,IF(A1693&gt;$A$782,$D$782*$R$12+$P$12,D1693*$R$12+$P$12)),2)</f>
        <v>217.82</v>
      </c>
      <c r="L1693" s="179" t="n">
        <v>1783</v>
      </c>
      <c r="M1693" s="164" t="n">
        <f aca="false">A1693</f>
        <v>1372</v>
      </c>
      <c r="N1693" s="181" t="n">
        <v>1783</v>
      </c>
      <c r="O1693" s="182" t="n">
        <f aca="false">A1693</f>
        <v>1372</v>
      </c>
      <c r="U1693" s="171"/>
    </row>
    <row r="1694" customFormat="false" ht="10.5" hidden="false" customHeight="false" outlineLevel="0" collapsed="false">
      <c r="A1694" s="156" t="n">
        <v>1373</v>
      </c>
      <c r="B1694" s="157" t="n">
        <v>1784</v>
      </c>
      <c r="C1694" s="158" t="n">
        <f aca="false">ROUND($P$1*A1694,2)</f>
        <v>81107.78</v>
      </c>
      <c r="D1694" s="159" t="n">
        <f aca="false">TRUNC(C1694/12,2)</f>
        <v>6758.98</v>
      </c>
      <c r="E1694" s="160" t="n">
        <f aca="false">TRUNC(D1694*$P$3,2)</f>
        <v>750.24</v>
      </c>
      <c r="F1694" s="161" t="n">
        <f aca="false">TRUNC(IF(A1694&lt;=$A$270,$D$270*$P$5,D1694*$P$5),2)</f>
        <v>202.76</v>
      </c>
      <c r="G1694" s="162" t="n">
        <f aca="false">TRUNC(IF(A1694&lt;=$A$270,$D$270*$P$6,D1694*$P$6),2)</f>
        <v>67.58</v>
      </c>
      <c r="H1694" s="161" t="n">
        <f aca="false">TRUNC($P$9,2)</f>
        <v>2.29</v>
      </c>
      <c r="I1694" s="161" t="n">
        <f aca="false">TRUNC(IF(A1694&lt;$A$427,$D$427*$R$10+$P$10,IF(A1694&gt;$A$782,$D$782*$R$10+$P$10,D1694*$R$10+$P$10)),2)</f>
        <v>117.29</v>
      </c>
      <c r="J1694" s="158" t="n">
        <f aca="false">TRUNC(IF(A1694&lt;$A$427,($D$427*$R$11)+$P$11,IF(A1694&gt;$A$782,$D$782*$R$11+$P$11,D1694*$R$11+$P$11)),2)</f>
        <v>299.57</v>
      </c>
      <c r="K1694" s="160" t="n">
        <f aca="false">TRUNC(IF(A1694&lt;$A$427,$D$427*$R$12+$P$12,IF(A1694&gt;$A$782,$D$782*$R$12+$P$12,D1694*$R$12+$P$12)),2)</f>
        <v>217.82</v>
      </c>
      <c r="L1694" s="163" t="n">
        <v>1784</v>
      </c>
      <c r="M1694" s="180" t="n">
        <f aca="false">A1694</f>
        <v>1373</v>
      </c>
      <c r="N1694" s="165" t="n">
        <v>1784</v>
      </c>
      <c r="O1694" s="166" t="n">
        <f aca="false">A1694</f>
        <v>1373</v>
      </c>
      <c r="U1694" s="171"/>
    </row>
    <row r="1695" customFormat="false" ht="10.5" hidden="false" customHeight="false" outlineLevel="0" collapsed="false">
      <c r="A1695" s="172" t="n">
        <v>1374</v>
      </c>
      <c r="B1695" s="173" t="n">
        <v>1785</v>
      </c>
      <c r="C1695" s="174" t="n">
        <f aca="false">ROUND($P$1*A1695,2)</f>
        <v>81166.85</v>
      </c>
      <c r="D1695" s="175" t="n">
        <f aca="false">TRUNC(C1695/12,2)</f>
        <v>6763.9</v>
      </c>
      <c r="E1695" s="176" t="n">
        <f aca="false">TRUNC(D1695*$P$3,2)</f>
        <v>750.79</v>
      </c>
      <c r="F1695" s="177" t="n">
        <f aca="false">TRUNC(IF(A1695&lt;=$A$270,$D$270*$P$5,D1695*$P$5),2)</f>
        <v>202.91</v>
      </c>
      <c r="G1695" s="178" t="n">
        <f aca="false">TRUNC(IF(A1695&lt;=$A$270,$D$270*$P$6,D1695*$P$6),2)</f>
        <v>67.63</v>
      </c>
      <c r="H1695" s="177" t="n">
        <f aca="false">TRUNC($P$9,2)</f>
        <v>2.29</v>
      </c>
      <c r="I1695" s="177" t="n">
        <f aca="false">TRUNC(IF(A1695&lt;$A$427,$D$427*$R$10+$P$10,IF(A1695&gt;$A$782,$D$782*$R$10+$P$10,D1695*$R$10+$P$10)),2)</f>
        <v>117.29</v>
      </c>
      <c r="J1695" s="174" t="n">
        <f aca="false">TRUNC(IF(A1695&lt;$A$427,($D$427*$R$11)+$P$11,IF(A1695&gt;$A$782,$D$782*$R$11+$P$11,D1695*$R$11+$P$11)),2)</f>
        <v>299.57</v>
      </c>
      <c r="K1695" s="176" t="n">
        <f aca="false">TRUNC(IF(A1695&lt;$A$427,$D$427*$R$12+$P$12,IF(A1695&gt;$A$782,$D$782*$R$12+$P$12,D1695*$R$12+$P$12)),2)</f>
        <v>217.82</v>
      </c>
      <c r="L1695" s="179" t="n">
        <v>1785</v>
      </c>
      <c r="M1695" s="164" t="n">
        <f aca="false">A1695</f>
        <v>1374</v>
      </c>
      <c r="N1695" s="181" t="n">
        <v>1785</v>
      </c>
      <c r="O1695" s="182" t="n">
        <f aca="false">A1695</f>
        <v>1374</v>
      </c>
      <c r="U1695" s="171"/>
    </row>
    <row r="1696" customFormat="false" ht="10.5" hidden="false" customHeight="false" outlineLevel="0" collapsed="false">
      <c r="A1696" s="156" t="n">
        <v>1374</v>
      </c>
      <c r="B1696" s="157" t="n">
        <v>1786</v>
      </c>
      <c r="C1696" s="158" t="n">
        <f aca="false">ROUND($P$1*A1696,2)</f>
        <v>81166.85</v>
      </c>
      <c r="D1696" s="159" t="n">
        <f aca="false">TRUNC(C1696/12,2)</f>
        <v>6763.9</v>
      </c>
      <c r="E1696" s="160" t="n">
        <f aca="false">TRUNC(D1696*$P$3,2)</f>
        <v>750.79</v>
      </c>
      <c r="F1696" s="161" t="n">
        <f aca="false">TRUNC(IF(A1696&lt;=$A$270,$D$270*$P$5,D1696*$P$5),2)</f>
        <v>202.91</v>
      </c>
      <c r="G1696" s="162" t="n">
        <f aca="false">TRUNC(IF(A1696&lt;=$A$270,$D$270*$P$6,D1696*$P$6),2)</f>
        <v>67.63</v>
      </c>
      <c r="H1696" s="161" t="n">
        <f aca="false">TRUNC($P$9,2)</f>
        <v>2.29</v>
      </c>
      <c r="I1696" s="161" t="n">
        <f aca="false">TRUNC(IF(A1696&lt;$A$427,$D$427*$R$10+$P$10,IF(A1696&gt;$A$782,$D$782*$R$10+$P$10,D1696*$R$10+$P$10)),2)</f>
        <v>117.29</v>
      </c>
      <c r="J1696" s="158" t="n">
        <f aca="false">TRUNC(IF(A1696&lt;$A$427,($D$427*$R$11)+$P$11,IF(A1696&gt;$A$782,$D$782*$R$11+$P$11,D1696*$R$11+$P$11)),2)</f>
        <v>299.57</v>
      </c>
      <c r="K1696" s="160" t="n">
        <f aca="false">TRUNC(IF(A1696&lt;$A$427,$D$427*$R$12+$P$12,IF(A1696&gt;$A$782,$D$782*$R$12+$P$12,D1696*$R$12+$P$12)),2)</f>
        <v>217.82</v>
      </c>
      <c r="L1696" s="163" t="n">
        <v>1786</v>
      </c>
      <c r="M1696" s="180" t="n">
        <f aca="false">A1696</f>
        <v>1374</v>
      </c>
      <c r="N1696" s="165" t="n">
        <v>1786</v>
      </c>
      <c r="O1696" s="166" t="n">
        <f aca="false">A1696</f>
        <v>1374</v>
      </c>
      <c r="U1696" s="171"/>
    </row>
    <row r="1697" customFormat="false" ht="10.5" hidden="false" customHeight="false" outlineLevel="0" collapsed="false">
      <c r="A1697" s="172" t="n">
        <v>1375</v>
      </c>
      <c r="B1697" s="173" t="n">
        <v>1787</v>
      </c>
      <c r="C1697" s="174" t="n">
        <f aca="false">ROUND($P$1*A1697,2)</f>
        <v>81225.93</v>
      </c>
      <c r="D1697" s="175" t="n">
        <f aca="false">TRUNC(C1697/12,2)</f>
        <v>6768.82</v>
      </c>
      <c r="E1697" s="176" t="n">
        <f aca="false">TRUNC(D1697*$P$3,2)</f>
        <v>751.33</v>
      </c>
      <c r="F1697" s="177" t="n">
        <f aca="false">TRUNC(IF(A1697&lt;=$A$270,$D$270*$P$5,D1697*$P$5),2)</f>
        <v>203.06</v>
      </c>
      <c r="G1697" s="178" t="n">
        <f aca="false">TRUNC(IF(A1697&lt;=$A$270,$D$270*$P$6,D1697*$P$6),2)</f>
        <v>67.68</v>
      </c>
      <c r="H1697" s="177" t="n">
        <f aca="false">TRUNC($P$9,2)</f>
        <v>2.29</v>
      </c>
      <c r="I1697" s="177" t="n">
        <f aca="false">TRUNC(IF(A1697&lt;$A$427,$D$427*$R$10+$P$10,IF(A1697&gt;$A$782,$D$782*$R$10+$P$10,D1697*$R$10+$P$10)),2)</f>
        <v>117.29</v>
      </c>
      <c r="J1697" s="174" t="n">
        <f aca="false">TRUNC(IF(A1697&lt;$A$427,($D$427*$R$11)+$P$11,IF(A1697&gt;$A$782,$D$782*$R$11+$P$11,D1697*$R$11+$P$11)),2)</f>
        <v>299.57</v>
      </c>
      <c r="K1697" s="176" t="n">
        <f aca="false">TRUNC(IF(A1697&lt;$A$427,$D$427*$R$12+$P$12,IF(A1697&gt;$A$782,$D$782*$R$12+$P$12,D1697*$R$12+$P$12)),2)</f>
        <v>217.82</v>
      </c>
      <c r="L1697" s="179" t="n">
        <v>1787</v>
      </c>
      <c r="M1697" s="164" t="n">
        <f aca="false">A1697</f>
        <v>1375</v>
      </c>
      <c r="N1697" s="181" t="n">
        <v>1787</v>
      </c>
      <c r="O1697" s="182" t="n">
        <f aca="false">A1697</f>
        <v>1375</v>
      </c>
      <c r="U1697" s="171"/>
    </row>
    <row r="1698" customFormat="false" ht="10.5" hidden="false" customHeight="false" outlineLevel="0" collapsed="false">
      <c r="A1698" s="156" t="n">
        <v>1375</v>
      </c>
      <c r="B1698" s="157" t="n">
        <v>1788</v>
      </c>
      <c r="C1698" s="158" t="n">
        <f aca="false">ROUND($P$1*A1698,2)</f>
        <v>81225.93</v>
      </c>
      <c r="D1698" s="159" t="n">
        <f aca="false">TRUNC(C1698/12,2)</f>
        <v>6768.82</v>
      </c>
      <c r="E1698" s="160" t="n">
        <f aca="false">TRUNC(D1698*$P$3,2)</f>
        <v>751.33</v>
      </c>
      <c r="F1698" s="161" t="n">
        <f aca="false">TRUNC(IF(A1698&lt;=$A$270,$D$270*$P$5,D1698*$P$5),2)</f>
        <v>203.06</v>
      </c>
      <c r="G1698" s="162" t="n">
        <f aca="false">TRUNC(IF(A1698&lt;=$A$270,$D$270*$P$6,D1698*$P$6),2)</f>
        <v>67.68</v>
      </c>
      <c r="H1698" s="161" t="n">
        <f aca="false">TRUNC($P$9,2)</f>
        <v>2.29</v>
      </c>
      <c r="I1698" s="161" t="n">
        <f aca="false">TRUNC(IF(A1698&lt;$A$427,$D$427*$R$10+$P$10,IF(A1698&gt;$A$782,$D$782*$R$10+$P$10,D1698*$R$10+$P$10)),2)</f>
        <v>117.29</v>
      </c>
      <c r="J1698" s="158" t="n">
        <f aca="false">TRUNC(IF(A1698&lt;$A$427,($D$427*$R$11)+$P$11,IF(A1698&gt;$A$782,$D$782*$R$11+$P$11,D1698*$R$11+$P$11)),2)</f>
        <v>299.57</v>
      </c>
      <c r="K1698" s="160" t="n">
        <f aca="false">TRUNC(IF(A1698&lt;$A$427,$D$427*$R$12+$P$12,IF(A1698&gt;$A$782,$D$782*$R$12+$P$12,D1698*$R$12+$P$12)),2)</f>
        <v>217.82</v>
      </c>
      <c r="L1698" s="163" t="n">
        <v>1788</v>
      </c>
      <c r="M1698" s="164" t="n">
        <f aca="false">A1698</f>
        <v>1375</v>
      </c>
      <c r="N1698" s="165" t="n">
        <v>1788</v>
      </c>
      <c r="O1698" s="166" t="n">
        <f aca="false">A1698</f>
        <v>1375</v>
      </c>
      <c r="U1698" s="171"/>
    </row>
    <row r="1699" customFormat="false" ht="10.5" hidden="false" customHeight="false" outlineLevel="0" collapsed="false">
      <c r="A1699" s="172" t="n">
        <v>1376</v>
      </c>
      <c r="B1699" s="173" t="n">
        <v>1789</v>
      </c>
      <c r="C1699" s="174" t="n">
        <f aca="false">ROUND($P$1*A1699,2)</f>
        <v>81285</v>
      </c>
      <c r="D1699" s="175" t="n">
        <f aca="false">TRUNC(C1699/12,2)</f>
        <v>6773.75</v>
      </c>
      <c r="E1699" s="176" t="n">
        <f aca="false">TRUNC(D1699*$P$3,2)</f>
        <v>751.88</v>
      </c>
      <c r="F1699" s="177" t="n">
        <f aca="false">TRUNC(IF(A1699&lt;=$A$270,$D$270*$P$5,D1699*$P$5),2)</f>
        <v>203.21</v>
      </c>
      <c r="G1699" s="178" t="n">
        <f aca="false">TRUNC(IF(A1699&lt;=$A$270,$D$270*$P$6,D1699*$P$6),2)</f>
        <v>67.73</v>
      </c>
      <c r="H1699" s="177" t="n">
        <f aca="false">TRUNC($P$9,2)</f>
        <v>2.29</v>
      </c>
      <c r="I1699" s="177" t="n">
        <f aca="false">TRUNC(IF(A1699&lt;$A$427,$D$427*$R$10+$P$10,IF(A1699&gt;$A$782,$D$782*$R$10+$P$10,D1699*$R$10+$P$10)),2)</f>
        <v>117.29</v>
      </c>
      <c r="J1699" s="174" t="n">
        <f aca="false">TRUNC(IF(A1699&lt;$A$427,($D$427*$R$11)+$P$11,IF(A1699&gt;$A$782,$D$782*$R$11+$P$11,D1699*$R$11+$P$11)),2)</f>
        <v>299.57</v>
      </c>
      <c r="K1699" s="176" t="n">
        <f aca="false">TRUNC(IF(A1699&lt;$A$427,$D$427*$R$12+$P$12,IF(A1699&gt;$A$782,$D$782*$R$12+$P$12,D1699*$R$12+$P$12)),2)</f>
        <v>217.82</v>
      </c>
      <c r="L1699" s="179" t="n">
        <v>1789</v>
      </c>
      <c r="M1699" s="180" t="n">
        <f aca="false">A1699</f>
        <v>1376</v>
      </c>
      <c r="N1699" s="181" t="n">
        <v>1789</v>
      </c>
      <c r="O1699" s="182" t="n">
        <f aca="false">A1699</f>
        <v>1376</v>
      </c>
      <c r="U1699" s="171"/>
    </row>
    <row r="1700" customFormat="false" ht="10.5" hidden="false" customHeight="false" outlineLevel="0" collapsed="false">
      <c r="A1700" s="156" t="n">
        <v>1376</v>
      </c>
      <c r="B1700" s="157" t="n">
        <v>1790</v>
      </c>
      <c r="C1700" s="158" t="n">
        <f aca="false">ROUND($P$1*A1700,2)</f>
        <v>81285</v>
      </c>
      <c r="D1700" s="159" t="n">
        <f aca="false">TRUNC(C1700/12,2)</f>
        <v>6773.75</v>
      </c>
      <c r="E1700" s="160" t="n">
        <f aca="false">TRUNC(D1700*$P$3,2)</f>
        <v>751.88</v>
      </c>
      <c r="F1700" s="161" t="n">
        <f aca="false">TRUNC(IF(A1700&lt;=$A$270,$D$270*$P$5,D1700*$P$5),2)</f>
        <v>203.21</v>
      </c>
      <c r="G1700" s="162" t="n">
        <f aca="false">TRUNC(IF(A1700&lt;=$A$270,$D$270*$P$6,D1700*$P$6),2)</f>
        <v>67.73</v>
      </c>
      <c r="H1700" s="161" t="n">
        <f aca="false">TRUNC($P$9,2)</f>
        <v>2.29</v>
      </c>
      <c r="I1700" s="161" t="n">
        <f aca="false">TRUNC(IF(A1700&lt;$A$427,$D$427*$R$10+$P$10,IF(A1700&gt;$A$782,$D$782*$R$10+$P$10,D1700*$R$10+$P$10)),2)</f>
        <v>117.29</v>
      </c>
      <c r="J1700" s="158" t="n">
        <f aca="false">TRUNC(IF(A1700&lt;$A$427,($D$427*$R$11)+$P$11,IF(A1700&gt;$A$782,$D$782*$R$11+$P$11,D1700*$R$11+$P$11)),2)</f>
        <v>299.57</v>
      </c>
      <c r="K1700" s="160" t="n">
        <f aca="false">TRUNC(IF(A1700&lt;$A$427,$D$427*$R$12+$P$12,IF(A1700&gt;$A$782,$D$782*$R$12+$P$12,D1700*$R$12+$P$12)),2)</f>
        <v>217.82</v>
      </c>
      <c r="L1700" s="163" t="n">
        <v>1790</v>
      </c>
      <c r="M1700" s="164" t="n">
        <f aca="false">A1700</f>
        <v>1376</v>
      </c>
      <c r="N1700" s="165" t="n">
        <v>1790</v>
      </c>
      <c r="O1700" s="166" t="n">
        <f aca="false">A1700</f>
        <v>1376</v>
      </c>
      <c r="U1700" s="171"/>
    </row>
    <row r="1701" customFormat="false" ht="10.5" hidden="false" customHeight="false" outlineLevel="0" collapsed="false">
      <c r="A1701" s="172" t="n">
        <v>1377</v>
      </c>
      <c r="B1701" s="173" t="n">
        <v>1791</v>
      </c>
      <c r="C1701" s="174" t="n">
        <f aca="false">ROUND($P$1*A1701,2)</f>
        <v>81344.07</v>
      </c>
      <c r="D1701" s="175" t="n">
        <f aca="false">TRUNC(C1701/12,2)</f>
        <v>6778.67</v>
      </c>
      <c r="E1701" s="176" t="n">
        <f aca="false">TRUNC(D1701*$P$3,2)</f>
        <v>752.43</v>
      </c>
      <c r="F1701" s="177" t="n">
        <f aca="false">TRUNC(IF(A1701&lt;=$A$270,$D$270*$P$5,D1701*$P$5),2)</f>
        <v>203.36</v>
      </c>
      <c r="G1701" s="178" t="n">
        <f aca="false">TRUNC(IF(A1701&lt;=$A$270,$D$270*$P$6,D1701*$P$6),2)</f>
        <v>67.78</v>
      </c>
      <c r="H1701" s="177" t="n">
        <f aca="false">TRUNC($P$9,2)</f>
        <v>2.29</v>
      </c>
      <c r="I1701" s="177" t="n">
        <f aca="false">TRUNC(IF(A1701&lt;$A$427,$D$427*$R$10+$P$10,IF(A1701&gt;$A$782,$D$782*$R$10+$P$10,D1701*$R$10+$P$10)),2)</f>
        <v>117.29</v>
      </c>
      <c r="J1701" s="174" t="n">
        <f aca="false">TRUNC(IF(A1701&lt;$A$427,($D$427*$R$11)+$P$11,IF(A1701&gt;$A$782,$D$782*$R$11+$P$11,D1701*$R$11+$P$11)),2)</f>
        <v>299.57</v>
      </c>
      <c r="K1701" s="176" t="n">
        <f aca="false">TRUNC(IF(A1701&lt;$A$427,$D$427*$R$12+$P$12,IF(A1701&gt;$A$782,$D$782*$R$12+$P$12,D1701*$R$12+$P$12)),2)</f>
        <v>217.82</v>
      </c>
      <c r="L1701" s="179" t="n">
        <v>1791</v>
      </c>
      <c r="M1701" s="180" t="n">
        <f aca="false">A1701</f>
        <v>1377</v>
      </c>
      <c r="N1701" s="181" t="n">
        <v>1791</v>
      </c>
      <c r="O1701" s="182" t="n">
        <f aca="false">A1701</f>
        <v>1377</v>
      </c>
      <c r="U1701" s="171"/>
    </row>
    <row r="1702" customFormat="false" ht="10.5" hidden="false" customHeight="false" outlineLevel="0" collapsed="false">
      <c r="A1702" s="156" t="n">
        <v>1378</v>
      </c>
      <c r="B1702" s="157" t="n">
        <v>1792</v>
      </c>
      <c r="C1702" s="158" t="n">
        <f aca="false">ROUND($P$1*A1702,2)</f>
        <v>81403.15</v>
      </c>
      <c r="D1702" s="159" t="n">
        <f aca="false">TRUNC(C1702/12,2)</f>
        <v>6783.59</v>
      </c>
      <c r="E1702" s="160" t="n">
        <f aca="false">TRUNC(D1702*$P$3,2)</f>
        <v>752.97</v>
      </c>
      <c r="F1702" s="161" t="n">
        <f aca="false">TRUNC(IF(A1702&lt;=$A$270,$D$270*$P$5,D1702*$P$5),2)</f>
        <v>203.5</v>
      </c>
      <c r="G1702" s="162" t="n">
        <f aca="false">TRUNC(IF(A1702&lt;=$A$270,$D$270*$P$6,D1702*$P$6),2)</f>
        <v>67.83</v>
      </c>
      <c r="H1702" s="161" t="n">
        <f aca="false">TRUNC($P$9,2)</f>
        <v>2.29</v>
      </c>
      <c r="I1702" s="161" t="n">
        <f aca="false">TRUNC(IF(A1702&lt;$A$427,$D$427*$R$10+$P$10,IF(A1702&gt;$A$782,$D$782*$R$10+$P$10,D1702*$R$10+$P$10)),2)</f>
        <v>117.29</v>
      </c>
      <c r="J1702" s="158" t="n">
        <f aca="false">TRUNC(IF(A1702&lt;$A$427,($D$427*$R$11)+$P$11,IF(A1702&gt;$A$782,$D$782*$R$11+$P$11,D1702*$R$11+$P$11)),2)</f>
        <v>299.57</v>
      </c>
      <c r="K1702" s="160" t="n">
        <f aca="false">TRUNC(IF(A1702&lt;$A$427,$D$427*$R$12+$P$12,IF(A1702&gt;$A$782,$D$782*$R$12+$P$12,D1702*$R$12+$P$12)),2)</f>
        <v>217.82</v>
      </c>
      <c r="L1702" s="163" t="n">
        <v>1792</v>
      </c>
      <c r="M1702" s="164" t="n">
        <f aca="false">A1702</f>
        <v>1378</v>
      </c>
      <c r="N1702" s="165" t="n">
        <v>1792</v>
      </c>
      <c r="O1702" s="166" t="n">
        <f aca="false">A1702</f>
        <v>1378</v>
      </c>
      <c r="U1702" s="171"/>
    </row>
    <row r="1703" customFormat="false" ht="10.5" hidden="false" customHeight="false" outlineLevel="0" collapsed="false">
      <c r="A1703" s="172" t="n">
        <v>1378</v>
      </c>
      <c r="B1703" s="173" t="n">
        <v>1793</v>
      </c>
      <c r="C1703" s="174" t="n">
        <f aca="false">ROUND($P$1*A1703,2)</f>
        <v>81403.15</v>
      </c>
      <c r="D1703" s="175" t="n">
        <f aca="false">TRUNC(C1703/12,2)</f>
        <v>6783.59</v>
      </c>
      <c r="E1703" s="176" t="n">
        <f aca="false">TRUNC(D1703*$P$3,2)</f>
        <v>752.97</v>
      </c>
      <c r="F1703" s="177" t="n">
        <f aca="false">TRUNC(IF(A1703&lt;=$A$270,$D$270*$P$5,D1703*$P$5),2)</f>
        <v>203.5</v>
      </c>
      <c r="G1703" s="178" t="n">
        <f aca="false">TRUNC(IF(A1703&lt;=$A$270,$D$270*$P$6,D1703*$P$6),2)</f>
        <v>67.83</v>
      </c>
      <c r="H1703" s="177" t="n">
        <f aca="false">TRUNC($P$9,2)</f>
        <v>2.29</v>
      </c>
      <c r="I1703" s="177" t="n">
        <f aca="false">TRUNC(IF(A1703&lt;$A$427,$D$427*$R$10+$P$10,IF(A1703&gt;$A$782,$D$782*$R$10+$P$10,D1703*$R$10+$P$10)),2)</f>
        <v>117.29</v>
      </c>
      <c r="J1703" s="174" t="n">
        <f aca="false">TRUNC(IF(A1703&lt;$A$427,($D$427*$R$11)+$P$11,IF(A1703&gt;$A$782,$D$782*$R$11+$P$11,D1703*$R$11+$P$11)),2)</f>
        <v>299.57</v>
      </c>
      <c r="K1703" s="176" t="n">
        <f aca="false">TRUNC(IF(A1703&lt;$A$427,$D$427*$R$12+$P$12,IF(A1703&gt;$A$782,$D$782*$R$12+$P$12,D1703*$R$12+$P$12)),2)</f>
        <v>217.82</v>
      </c>
      <c r="L1703" s="179" t="n">
        <v>1793</v>
      </c>
      <c r="M1703" s="180" t="n">
        <f aca="false">A1703</f>
        <v>1378</v>
      </c>
      <c r="N1703" s="181" t="n">
        <v>1793</v>
      </c>
      <c r="O1703" s="182" t="n">
        <f aca="false">A1703</f>
        <v>1378</v>
      </c>
      <c r="U1703" s="171"/>
    </row>
    <row r="1704" customFormat="false" ht="10.5" hidden="false" customHeight="false" outlineLevel="0" collapsed="false">
      <c r="A1704" s="156" t="n">
        <v>1379</v>
      </c>
      <c r="B1704" s="157" t="n">
        <v>1794</v>
      </c>
      <c r="C1704" s="158" t="n">
        <f aca="false">ROUND($P$1*A1704,2)</f>
        <v>81462.22</v>
      </c>
      <c r="D1704" s="159" t="n">
        <f aca="false">TRUNC(C1704/12,2)</f>
        <v>6788.51</v>
      </c>
      <c r="E1704" s="160" t="n">
        <f aca="false">TRUNC(D1704*$P$3,2)</f>
        <v>753.52</v>
      </c>
      <c r="F1704" s="161" t="n">
        <f aca="false">TRUNC(IF(A1704&lt;=$A$270,$D$270*$P$5,D1704*$P$5),2)</f>
        <v>203.65</v>
      </c>
      <c r="G1704" s="162" t="n">
        <f aca="false">TRUNC(IF(A1704&lt;=$A$270,$D$270*$P$6,D1704*$P$6),2)</f>
        <v>67.88</v>
      </c>
      <c r="H1704" s="161" t="n">
        <f aca="false">TRUNC($P$9,2)</f>
        <v>2.29</v>
      </c>
      <c r="I1704" s="161" t="n">
        <f aca="false">TRUNC(IF(A1704&lt;$A$427,$D$427*$R$10+$P$10,IF(A1704&gt;$A$782,$D$782*$R$10+$P$10,D1704*$R$10+$P$10)),2)</f>
        <v>117.29</v>
      </c>
      <c r="J1704" s="158" t="n">
        <f aca="false">TRUNC(IF(A1704&lt;$A$427,($D$427*$R$11)+$P$11,IF(A1704&gt;$A$782,$D$782*$R$11+$P$11,D1704*$R$11+$P$11)),2)</f>
        <v>299.57</v>
      </c>
      <c r="K1704" s="160" t="n">
        <f aca="false">TRUNC(IF(A1704&lt;$A$427,$D$427*$R$12+$P$12,IF(A1704&gt;$A$782,$D$782*$R$12+$P$12,D1704*$R$12+$P$12)),2)</f>
        <v>217.82</v>
      </c>
      <c r="L1704" s="163" t="n">
        <v>1794</v>
      </c>
      <c r="M1704" s="164" t="n">
        <f aca="false">A1704</f>
        <v>1379</v>
      </c>
      <c r="N1704" s="165" t="n">
        <v>1794</v>
      </c>
      <c r="O1704" s="166" t="n">
        <f aca="false">A1704</f>
        <v>1379</v>
      </c>
      <c r="U1704" s="171"/>
    </row>
    <row r="1705" customFormat="false" ht="10.5" hidden="false" customHeight="false" outlineLevel="0" collapsed="false">
      <c r="A1705" s="172" t="n">
        <v>1380</v>
      </c>
      <c r="B1705" s="173" t="n">
        <v>1795</v>
      </c>
      <c r="C1705" s="174" t="n">
        <f aca="false">ROUND($P$1*A1705,2)</f>
        <v>81521.29</v>
      </c>
      <c r="D1705" s="175" t="n">
        <f aca="false">TRUNC(C1705/12,2)</f>
        <v>6793.44</v>
      </c>
      <c r="E1705" s="176" t="n">
        <f aca="false">TRUNC(D1705*$P$3,2)</f>
        <v>754.07</v>
      </c>
      <c r="F1705" s="177" t="n">
        <f aca="false">TRUNC(IF(A1705&lt;=$A$270,$D$270*$P$5,D1705*$P$5),2)</f>
        <v>203.8</v>
      </c>
      <c r="G1705" s="178" t="n">
        <f aca="false">TRUNC(IF(A1705&lt;=$A$270,$D$270*$P$6,D1705*$P$6),2)</f>
        <v>67.93</v>
      </c>
      <c r="H1705" s="177" t="n">
        <f aca="false">TRUNC($P$9,2)</f>
        <v>2.29</v>
      </c>
      <c r="I1705" s="177" t="n">
        <f aca="false">TRUNC(IF(A1705&lt;$A$427,$D$427*$R$10+$P$10,IF(A1705&gt;$A$782,$D$782*$R$10+$P$10,D1705*$R$10+$P$10)),2)</f>
        <v>117.29</v>
      </c>
      <c r="J1705" s="174" t="n">
        <f aca="false">TRUNC(IF(A1705&lt;$A$427,($D$427*$R$11)+$P$11,IF(A1705&gt;$A$782,$D$782*$R$11+$P$11,D1705*$R$11+$P$11)),2)</f>
        <v>299.57</v>
      </c>
      <c r="K1705" s="176" t="n">
        <f aca="false">TRUNC(IF(A1705&lt;$A$427,$D$427*$R$12+$P$12,IF(A1705&gt;$A$782,$D$782*$R$12+$P$12,D1705*$R$12+$P$12)),2)</f>
        <v>217.82</v>
      </c>
      <c r="L1705" s="179" t="n">
        <v>1795</v>
      </c>
      <c r="M1705" s="180" t="n">
        <f aca="false">A1705</f>
        <v>1380</v>
      </c>
      <c r="N1705" s="181" t="n">
        <v>1795</v>
      </c>
      <c r="O1705" s="182" t="n">
        <f aca="false">A1705</f>
        <v>1380</v>
      </c>
      <c r="U1705" s="171"/>
    </row>
    <row r="1706" customFormat="false" ht="10.5" hidden="false" customHeight="false" outlineLevel="0" collapsed="false">
      <c r="A1706" s="156" t="n">
        <v>1380</v>
      </c>
      <c r="B1706" s="157" t="n">
        <v>1796</v>
      </c>
      <c r="C1706" s="158" t="n">
        <f aca="false">ROUND($P$1*A1706,2)</f>
        <v>81521.29</v>
      </c>
      <c r="D1706" s="159" t="n">
        <f aca="false">TRUNC(C1706/12,2)</f>
        <v>6793.44</v>
      </c>
      <c r="E1706" s="160" t="n">
        <f aca="false">TRUNC(D1706*$P$3,2)</f>
        <v>754.07</v>
      </c>
      <c r="F1706" s="161" t="n">
        <f aca="false">TRUNC(IF(A1706&lt;=$A$270,$D$270*$P$5,D1706*$P$5),2)</f>
        <v>203.8</v>
      </c>
      <c r="G1706" s="162" t="n">
        <f aca="false">TRUNC(IF(A1706&lt;=$A$270,$D$270*$P$6,D1706*$P$6),2)</f>
        <v>67.93</v>
      </c>
      <c r="H1706" s="161" t="n">
        <f aca="false">TRUNC($P$9,2)</f>
        <v>2.29</v>
      </c>
      <c r="I1706" s="161" t="n">
        <f aca="false">TRUNC(IF(A1706&lt;$A$427,$D$427*$R$10+$P$10,IF(A1706&gt;$A$782,$D$782*$R$10+$P$10,D1706*$R$10+$P$10)),2)</f>
        <v>117.29</v>
      </c>
      <c r="J1706" s="158" t="n">
        <f aca="false">TRUNC(IF(A1706&lt;$A$427,($D$427*$R$11)+$P$11,IF(A1706&gt;$A$782,$D$782*$R$11+$P$11,D1706*$R$11+$P$11)),2)</f>
        <v>299.57</v>
      </c>
      <c r="K1706" s="160" t="n">
        <f aca="false">TRUNC(IF(A1706&lt;$A$427,$D$427*$R$12+$P$12,IF(A1706&gt;$A$782,$D$782*$R$12+$P$12,D1706*$R$12+$P$12)),2)</f>
        <v>217.82</v>
      </c>
      <c r="L1706" s="163" t="n">
        <v>1796</v>
      </c>
      <c r="M1706" s="164" t="n">
        <f aca="false">A1706</f>
        <v>1380</v>
      </c>
      <c r="N1706" s="165" t="n">
        <v>1796</v>
      </c>
      <c r="O1706" s="166" t="n">
        <f aca="false">A1706</f>
        <v>1380</v>
      </c>
      <c r="U1706" s="171"/>
    </row>
    <row r="1707" customFormat="false" ht="10.5" hidden="false" customHeight="false" outlineLevel="0" collapsed="false">
      <c r="A1707" s="172" t="n">
        <v>1381</v>
      </c>
      <c r="B1707" s="173" t="n">
        <v>1797</v>
      </c>
      <c r="C1707" s="174" t="n">
        <f aca="false">ROUND($P$1*A1707,2)</f>
        <v>81580.37</v>
      </c>
      <c r="D1707" s="175" t="n">
        <f aca="false">TRUNC(C1707/12,2)</f>
        <v>6798.36</v>
      </c>
      <c r="E1707" s="176" t="n">
        <f aca="false">TRUNC(D1707*$P$3,2)</f>
        <v>754.61</v>
      </c>
      <c r="F1707" s="177" t="n">
        <f aca="false">TRUNC(IF(A1707&lt;=$A$270,$D$270*$P$5,D1707*$P$5),2)</f>
        <v>203.95</v>
      </c>
      <c r="G1707" s="178" t="n">
        <f aca="false">TRUNC(IF(A1707&lt;=$A$270,$D$270*$P$6,D1707*$P$6),2)</f>
        <v>67.98</v>
      </c>
      <c r="H1707" s="177" t="n">
        <f aca="false">TRUNC($P$9,2)</f>
        <v>2.29</v>
      </c>
      <c r="I1707" s="177" t="n">
        <f aca="false">TRUNC(IF(A1707&lt;$A$427,$D$427*$R$10+$P$10,IF(A1707&gt;$A$782,$D$782*$R$10+$P$10,D1707*$R$10+$P$10)),2)</f>
        <v>117.29</v>
      </c>
      <c r="J1707" s="174" t="n">
        <f aca="false">TRUNC(IF(A1707&lt;$A$427,($D$427*$R$11)+$P$11,IF(A1707&gt;$A$782,$D$782*$R$11+$P$11,D1707*$R$11+$P$11)),2)</f>
        <v>299.57</v>
      </c>
      <c r="K1707" s="176" t="n">
        <f aca="false">TRUNC(IF(A1707&lt;$A$427,$D$427*$R$12+$P$12,IF(A1707&gt;$A$782,$D$782*$R$12+$P$12,D1707*$R$12+$P$12)),2)</f>
        <v>217.82</v>
      </c>
      <c r="L1707" s="179" t="n">
        <v>1797</v>
      </c>
      <c r="M1707" s="180" t="n">
        <f aca="false">A1707</f>
        <v>1381</v>
      </c>
      <c r="N1707" s="181" t="n">
        <v>1797</v>
      </c>
      <c r="O1707" s="182" t="n">
        <f aca="false">A1707</f>
        <v>1381</v>
      </c>
      <c r="U1707" s="171"/>
    </row>
    <row r="1708" customFormat="false" ht="10.5" hidden="false" customHeight="false" outlineLevel="0" collapsed="false">
      <c r="A1708" s="156" t="n">
        <v>1381</v>
      </c>
      <c r="B1708" s="157" t="n">
        <v>1798</v>
      </c>
      <c r="C1708" s="158" t="n">
        <f aca="false">ROUND($P$1*A1708,2)</f>
        <v>81580.37</v>
      </c>
      <c r="D1708" s="159" t="n">
        <f aca="false">TRUNC(C1708/12,2)</f>
        <v>6798.36</v>
      </c>
      <c r="E1708" s="160" t="n">
        <f aca="false">TRUNC(D1708*$P$3,2)</f>
        <v>754.61</v>
      </c>
      <c r="F1708" s="161" t="n">
        <f aca="false">TRUNC(IF(A1708&lt;=$A$270,$D$270*$P$5,D1708*$P$5),2)</f>
        <v>203.95</v>
      </c>
      <c r="G1708" s="162" t="n">
        <f aca="false">TRUNC(IF(A1708&lt;=$A$270,$D$270*$P$6,D1708*$P$6),2)</f>
        <v>67.98</v>
      </c>
      <c r="H1708" s="161" t="n">
        <f aca="false">TRUNC($P$9,2)</f>
        <v>2.29</v>
      </c>
      <c r="I1708" s="161" t="n">
        <f aca="false">TRUNC(IF(A1708&lt;$A$427,$D$427*$R$10+$P$10,IF(A1708&gt;$A$782,$D$782*$R$10+$P$10,D1708*$R$10+$P$10)),2)</f>
        <v>117.29</v>
      </c>
      <c r="J1708" s="158" t="n">
        <f aca="false">TRUNC(IF(A1708&lt;$A$427,($D$427*$R$11)+$P$11,IF(A1708&gt;$A$782,$D$782*$R$11+$P$11,D1708*$R$11+$P$11)),2)</f>
        <v>299.57</v>
      </c>
      <c r="K1708" s="160" t="n">
        <f aca="false">TRUNC(IF(A1708&lt;$A$427,$D$427*$R$12+$P$12,IF(A1708&gt;$A$782,$D$782*$R$12+$P$12,D1708*$R$12+$P$12)),2)</f>
        <v>217.82</v>
      </c>
      <c r="L1708" s="163" t="n">
        <v>1798</v>
      </c>
      <c r="M1708" s="164" t="n">
        <f aca="false">A1708</f>
        <v>1381</v>
      </c>
      <c r="N1708" s="165" t="n">
        <v>1798</v>
      </c>
      <c r="O1708" s="166" t="n">
        <f aca="false">A1708</f>
        <v>1381</v>
      </c>
      <c r="U1708" s="171"/>
    </row>
    <row r="1709" customFormat="false" ht="10.5" hidden="false" customHeight="false" outlineLevel="0" collapsed="false">
      <c r="A1709" s="172" t="n">
        <v>1382</v>
      </c>
      <c r="B1709" s="173" t="n">
        <v>1799</v>
      </c>
      <c r="C1709" s="174" t="n">
        <f aca="false">ROUND($P$1*A1709,2)</f>
        <v>81639.44</v>
      </c>
      <c r="D1709" s="175" t="n">
        <f aca="false">TRUNC(C1709/12,2)</f>
        <v>6803.28</v>
      </c>
      <c r="E1709" s="176" t="n">
        <f aca="false">TRUNC(D1709*$P$3,2)</f>
        <v>755.16</v>
      </c>
      <c r="F1709" s="177" t="n">
        <f aca="false">TRUNC(IF(A1709&lt;=$A$270,$D$270*$P$5,D1709*$P$5),2)</f>
        <v>204.09</v>
      </c>
      <c r="G1709" s="178" t="n">
        <f aca="false">TRUNC(IF(A1709&lt;=$A$270,$D$270*$P$6,D1709*$P$6),2)</f>
        <v>68.03</v>
      </c>
      <c r="H1709" s="177" t="n">
        <f aca="false">TRUNC($P$9,2)</f>
        <v>2.29</v>
      </c>
      <c r="I1709" s="177" t="n">
        <f aca="false">TRUNC(IF(A1709&lt;$A$427,$D$427*$R$10+$P$10,IF(A1709&gt;$A$782,$D$782*$R$10+$P$10,D1709*$R$10+$P$10)),2)</f>
        <v>117.29</v>
      </c>
      <c r="J1709" s="174" t="n">
        <f aca="false">TRUNC(IF(A1709&lt;$A$427,($D$427*$R$11)+$P$11,IF(A1709&gt;$A$782,$D$782*$R$11+$P$11,D1709*$R$11+$P$11)),2)</f>
        <v>299.57</v>
      </c>
      <c r="K1709" s="176" t="n">
        <f aca="false">TRUNC(IF(A1709&lt;$A$427,$D$427*$R$12+$P$12,IF(A1709&gt;$A$782,$D$782*$R$12+$P$12,D1709*$R$12+$P$12)),2)</f>
        <v>217.82</v>
      </c>
      <c r="L1709" s="179" t="n">
        <v>1799</v>
      </c>
      <c r="M1709" s="180" t="n">
        <f aca="false">A1709</f>
        <v>1382</v>
      </c>
      <c r="N1709" s="181" t="n">
        <v>1799</v>
      </c>
      <c r="O1709" s="182" t="n">
        <f aca="false">A1709</f>
        <v>1382</v>
      </c>
      <c r="U1709" s="171"/>
    </row>
    <row r="1710" customFormat="false" ht="10.5" hidden="false" customHeight="false" outlineLevel="0" collapsed="false">
      <c r="A1710" s="156" t="n">
        <v>1383</v>
      </c>
      <c r="B1710" s="157" t="n">
        <v>1800</v>
      </c>
      <c r="C1710" s="158" t="n">
        <f aca="false">ROUND($P$1*A1710,2)</f>
        <v>81698.51</v>
      </c>
      <c r="D1710" s="159" t="n">
        <f aca="false">TRUNC(C1710/12,2)</f>
        <v>6808.2</v>
      </c>
      <c r="E1710" s="160" t="n">
        <f aca="false">TRUNC(D1710*$P$3,2)</f>
        <v>755.71</v>
      </c>
      <c r="F1710" s="161" t="n">
        <f aca="false">TRUNC(IF(A1710&lt;=$A$270,$D$270*$P$5,D1710*$P$5),2)</f>
        <v>204.24</v>
      </c>
      <c r="G1710" s="162" t="n">
        <f aca="false">TRUNC(IF(A1710&lt;=$A$270,$D$270*$P$6,D1710*$P$6),2)</f>
        <v>68.08</v>
      </c>
      <c r="H1710" s="161" t="n">
        <f aca="false">TRUNC($P$9,2)</f>
        <v>2.29</v>
      </c>
      <c r="I1710" s="161" t="n">
        <f aca="false">TRUNC(IF(A1710&lt;$A$427,$D$427*$R$10+$P$10,IF(A1710&gt;$A$782,$D$782*$R$10+$P$10,D1710*$R$10+$P$10)),2)</f>
        <v>117.29</v>
      </c>
      <c r="J1710" s="158" t="n">
        <f aca="false">TRUNC(IF(A1710&lt;$A$427,($D$427*$R$11)+$P$11,IF(A1710&gt;$A$782,$D$782*$R$11+$P$11,D1710*$R$11+$P$11)),2)</f>
        <v>299.57</v>
      </c>
      <c r="K1710" s="160" t="n">
        <f aca="false">TRUNC(IF(A1710&lt;$A$427,$D$427*$R$12+$P$12,IF(A1710&gt;$A$782,$D$782*$R$12+$P$12,D1710*$R$12+$P$12)),2)</f>
        <v>217.82</v>
      </c>
      <c r="L1710" s="163" t="n">
        <v>1800</v>
      </c>
      <c r="M1710" s="164" t="n">
        <f aca="false">A1710</f>
        <v>1383</v>
      </c>
      <c r="N1710" s="165" t="n">
        <v>1800</v>
      </c>
      <c r="O1710" s="166" t="n">
        <f aca="false">A1710</f>
        <v>1383</v>
      </c>
      <c r="U1710" s="171"/>
    </row>
    <row r="1711" customFormat="false" ht="10.5" hidden="false" customHeight="false" outlineLevel="0" collapsed="false">
      <c r="A1711" s="172" t="n">
        <v>1384</v>
      </c>
      <c r="B1711" s="173" t="n">
        <v>1801</v>
      </c>
      <c r="C1711" s="174" t="n">
        <f aca="false">ROUND($P$1*A1711,2)</f>
        <v>81757.59</v>
      </c>
      <c r="D1711" s="175" t="n">
        <f aca="false">TRUNC(C1711/12,2)</f>
        <v>6813.13</v>
      </c>
      <c r="E1711" s="176" t="n">
        <f aca="false">TRUNC(D1711*$P$3,2)</f>
        <v>756.25</v>
      </c>
      <c r="F1711" s="177" t="n">
        <f aca="false">TRUNC(IF(A1711&lt;=$A$270,$D$270*$P$5,D1711*$P$5),2)</f>
        <v>204.39</v>
      </c>
      <c r="G1711" s="178" t="n">
        <f aca="false">TRUNC(IF(A1711&lt;=$A$270,$D$270*$P$6,D1711*$P$6),2)</f>
        <v>68.13</v>
      </c>
      <c r="H1711" s="177" t="n">
        <f aca="false">TRUNC($P$9,2)</f>
        <v>2.29</v>
      </c>
      <c r="I1711" s="177" t="n">
        <f aca="false">TRUNC(IF(A1711&lt;$A$427,$D$427*$R$10+$P$10,IF(A1711&gt;$A$782,$D$782*$R$10+$P$10,D1711*$R$10+$P$10)),2)</f>
        <v>117.29</v>
      </c>
      <c r="J1711" s="174" t="n">
        <f aca="false">TRUNC(IF(A1711&lt;$A$427,($D$427*$R$11)+$P$11,IF(A1711&gt;$A$782,$D$782*$R$11+$P$11,D1711*$R$11+$P$11)),2)</f>
        <v>299.57</v>
      </c>
      <c r="K1711" s="176" t="n">
        <f aca="false">TRUNC(IF(A1711&lt;$A$427,$D$427*$R$12+$P$12,IF(A1711&gt;$A$782,$D$782*$R$12+$P$12,D1711*$R$12+$P$12)),2)</f>
        <v>217.82</v>
      </c>
      <c r="L1711" s="179" t="n">
        <v>1801</v>
      </c>
      <c r="M1711" s="180" t="n">
        <f aca="false">A1711</f>
        <v>1384</v>
      </c>
      <c r="N1711" s="181" t="n">
        <v>1801</v>
      </c>
      <c r="O1711" s="182" t="n">
        <f aca="false">A1711</f>
        <v>1384</v>
      </c>
      <c r="U1711" s="171"/>
    </row>
    <row r="1712" customFormat="false" ht="10.5" hidden="false" customHeight="false" outlineLevel="0" collapsed="false">
      <c r="A1712" s="156" t="n">
        <v>1384</v>
      </c>
      <c r="B1712" s="157" t="n">
        <v>1802</v>
      </c>
      <c r="C1712" s="158" t="n">
        <f aca="false">ROUND($P$1*A1712,2)</f>
        <v>81757.59</v>
      </c>
      <c r="D1712" s="159" t="n">
        <f aca="false">TRUNC(C1712/12,2)</f>
        <v>6813.13</v>
      </c>
      <c r="E1712" s="160" t="n">
        <f aca="false">TRUNC(D1712*$P$3,2)</f>
        <v>756.25</v>
      </c>
      <c r="F1712" s="161" t="n">
        <f aca="false">TRUNC(IF(A1712&lt;=$A$270,$D$270*$P$5,D1712*$P$5),2)</f>
        <v>204.39</v>
      </c>
      <c r="G1712" s="162" t="n">
        <f aca="false">TRUNC(IF(A1712&lt;=$A$270,$D$270*$P$6,D1712*$P$6),2)</f>
        <v>68.13</v>
      </c>
      <c r="H1712" s="161" t="n">
        <f aca="false">TRUNC($P$9,2)</f>
        <v>2.29</v>
      </c>
      <c r="I1712" s="161" t="n">
        <f aca="false">TRUNC(IF(A1712&lt;$A$427,$D$427*$R$10+$P$10,IF(A1712&gt;$A$782,$D$782*$R$10+$P$10,D1712*$R$10+$P$10)),2)</f>
        <v>117.29</v>
      </c>
      <c r="J1712" s="158" t="n">
        <f aca="false">TRUNC(IF(A1712&lt;$A$427,($D$427*$R$11)+$P$11,IF(A1712&gt;$A$782,$D$782*$R$11+$P$11,D1712*$R$11+$P$11)),2)</f>
        <v>299.57</v>
      </c>
      <c r="K1712" s="160" t="n">
        <f aca="false">TRUNC(IF(A1712&lt;$A$427,$D$427*$R$12+$P$12,IF(A1712&gt;$A$782,$D$782*$R$12+$P$12,D1712*$R$12+$P$12)),2)</f>
        <v>217.82</v>
      </c>
      <c r="L1712" s="163" t="n">
        <v>1802</v>
      </c>
      <c r="M1712" s="164" t="n">
        <f aca="false">A1712</f>
        <v>1384</v>
      </c>
      <c r="N1712" s="165" t="n">
        <v>1802</v>
      </c>
      <c r="O1712" s="166" t="n">
        <f aca="false">A1712</f>
        <v>1384</v>
      </c>
      <c r="U1712" s="171"/>
    </row>
    <row r="1713" customFormat="false" ht="10.5" hidden="false" customHeight="false" outlineLevel="0" collapsed="false">
      <c r="A1713" s="172" t="n">
        <v>1385</v>
      </c>
      <c r="B1713" s="173" t="n">
        <v>1803</v>
      </c>
      <c r="C1713" s="174" t="n">
        <f aca="false">ROUND($P$1*A1713,2)</f>
        <v>81816.66</v>
      </c>
      <c r="D1713" s="175" t="n">
        <f aca="false">TRUNC(C1713/12,2)</f>
        <v>6818.05</v>
      </c>
      <c r="E1713" s="176" t="n">
        <f aca="false">TRUNC(D1713*$P$3,2)</f>
        <v>756.8</v>
      </c>
      <c r="F1713" s="177" t="n">
        <f aca="false">TRUNC(IF(A1713&lt;=$A$270,$D$270*$P$5,D1713*$P$5),2)</f>
        <v>204.54</v>
      </c>
      <c r="G1713" s="178" t="n">
        <f aca="false">TRUNC(IF(A1713&lt;=$A$270,$D$270*$P$6,D1713*$P$6),2)</f>
        <v>68.18</v>
      </c>
      <c r="H1713" s="177" t="n">
        <f aca="false">TRUNC($P$9,2)</f>
        <v>2.29</v>
      </c>
      <c r="I1713" s="177" t="n">
        <f aca="false">TRUNC(IF(A1713&lt;$A$427,$D$427*$R$10+$P$10,IF(A1713&gt;$A$782,$D$782*$R$10+$P$10,D1713*$R$10+$P$10)),2)</f>
        <v>117.29</v>
      </c>
      <c r="J1713" s="174" t="n">
        <f aca="false">TRUNC(IF(A1713&lt;$A$427,($D$427*$R$11)+$P$11,IF(A1713&gt;$A$782,$D$782*$R$11+$P$11,D1713*$R$11+$P$11)),2)</f>
        <v>299.57</v>
      </c>
      <c r="K1713" s="176" t="n">
        <f aca="false">TRUNC(IF(A1713&lt;$A$427,$D$427*$R$12+$P$12,IF(A1713&gt;$A$782,$D$782*$R$12+$P$12,D1713*$R$12+$P$12)),2)</f>
        <v>217.82</v>
      </c>
      <c r="L1713" s="179" t="n">
        <v>1803</v>
      </c>
      <c r="M1713" s="180" t="n">
        <f aca="false">A1713</f>
        <v>1385</v>
      </c>
      <c r="N1713" s="181" t="n">
        <v>1803</v>
      </c>
      <c r="O1713" s="182" t="n">
        <f aca="false">A1713</f>
        <v>1385</v>
      </c>
      <c r="U1713" s="171"/>
    </row>
    <row r="1714" customFormat="false" ht="10.5" hidden="false" customHeight="false" outlineLevel="0" collapsed="false">
      <c r="A1714" s="156" t="n">
        <v>1386</v>
      </c>
      <c r="B1714" s="157" t="n">
        <v>1804</v>
      </c>
      <c r="C1714" s="158" t="n">
        <f aca="false">ROUND($P$1*A1714,2)</f>
        <v>81875.73</v>
      </c>
      <c r="D1714" s="159" t="n">
        <f aca="false">TRUNC(C1714/12,2)</f>
        <v>6822.97</v>
      </c>
      <c r="E1714" s="160" t="n">
        <f aca="false">TRUNC(D1714*$P$3,2)</f>
        <v>757.34</v>
      </c>
      <c r="F1714" s="161" t="n">
        <f aca="false">TRUNC(IF(A1714&lt;=$A$270,$D$270*$P$5,D1714*$P$5),2)</f>
        <v>204.68</v>
      </c>
      <c r="G1714" s="162" t="n">
        <f aca="false">TRUNC(IF(A1714&lt;=$A$270,$D$270*$P$6,D1714*$P$6),2)</f>
        <v>68.22</v>
      </c>
      <c r="H1714" s="161" t="n">
        <f aca="false">TRUNC($P$9,2)</f>
        <v>2.29</v>
      </c>
      <c r="I1714" s="161" t="n">
        <f aca="false">TRUNC(IF(A1714&lt;$A$427,$D$427*$R$10+$P$10,IF(A1714&gt;$A$782,$D$782*$R$10+$P$10,D1714*$R$10+$P$10)),2)</f>
        <v>117.29</v>
      </c>
      <c r="J1714" s="158" t="n">
        <f aca="false">TRUNC(IF(A1714&lt;$A$427,($D$427*$R$11)+$P$11,IF(A1714&gt;$A$782,$D$782*$R$11+$P$11,D1714*$R$11+$P$11)),2)</f>
        <v>299.57</v>
      </c>
      <c r="K1714" s="160" t="n">
        <f aca="false">TRUNC(IF(A1714&lt;$A$427,$D$427*$R$12+$P$12,IF(A1714&gt;$A$782,$D$782*$R$12+$P$12,D1714*$R$12+$P$12)),2)</f>
        <v>217.82</v>
      </c>
      <c r="L1714" s="163" t="n">
        <v>1804</v>
      </c>
      <c r="M1714" s="164" t="n">
        <f aca="false">A1714</f>
        <v>1386</v>
      </c>
      <c r="N1714" s="165" t="n">
        <v>1804</v>
      </c>
      <c r="O1714" s="166" t="n">
        <f aca="false">A1714</f>
        <v>1386</v>
      </c>
      <c r="U1714" s="171"/>
    </row>
    <row r="1715" customFormat="false" ht="10.5" hidden="false" customHeight="false" outlineLevel="0" collapsed="false">
      <c r="A1715" s="172" t="n">
        <v>1386</v>
      </c>
      <c r="B1715" s="173" t="n">
        <v>1805</v>
      </c>
      <c r="C1715" s="174" t="n">
        <f aca="false">ROUND($P$1*A1715,2)</f>
        <v>81875.73</v>
      </c>
      <c r="D1715" s="175" t="n">
        <f aca="false">TRUNC(C1715/12,2)</f>
        <v>6822.97</v>
      </c>
      <c r="E1715" s="176" t="n">
        <f aca="false">TRUNC(D1715*$P$3,2)</f>
        <v>757.34</v>
      </c>
      <c r="F1715" s="177" t="n">
        <f aca="false">TRUNC(IF(A1715&lt;=$A$270,$D$270*$P$5,D1715*$P$5),2)</f>
        <v>204.68</v>
      </c>
      <c r="G1715" s="178" t="n">
        <f aca="false">TRUNC(IF(A1715&lt;=$A$270,$D$270*$P$6,D1715*$P$6),2)</f>
        <v>68.22</v>
      </c>
      <c r="H1715" s="177" t="n">
        <f aca="false">TRUNC($P$9,2)</f>
        <v>2.29</v>
      </c>
      <c r="I1715" s="177" t="n">
        <f aca="false">TRUNC(IF(A1715&lt;$A$427,$D$427*$R$10+$P$10,IF(A1715&gt;$A$782,$D$782*$R$10+$P$10,D1715*$R$10+$P$10)),2)</f>
        <v>117.29</v>
      </c>
      <c r="J1715" s="174" t="n">
        <f aca="false">TRUNC(IF(A1715&lt;$A$427,($D$427*$R$11)+$P$11,IF(A1715&gt;$A$782,$D$782*$R$11+$P$11,D1715*$R$11+$P$11)),2)</f>
        <v>299.57</v>
      </c>
      <c r="K1715" s="176" t="n">
        <f aca="false">TRUNC(IF(A1715&lt;$A$427,$D$427*$R$12+$P$12,IF(A1715&gt;$A$782,$D$782*$R$12+$P$12,D1715*$R$12+$P$12)),2)</f>
        <v>217.82</v>
      </c>
      <c r="L1715" s="179" t="n">
        <v>1805</v>
      </c>
      <c r="M1715" s="180" t="n">
        <f aca="false">A1715</f>
        <v>1386</v>
      </c>
      <c r="N1715" s="181" t="n">
        <v>1805</v>
      </c>
      <c r="O1715" s="182" t="n">
        <f aca="false">A1715</f>
        <v>1386</v>
      </c>
      <c r="U1715" s="171"/>
    </row>
    <row r="1716" customFormat="false" ht="10.5" hidden="false" customHeight="false" outlineLevel="0" collapsed="false">
      <c r="A1716" s="156" t="n">
        <v>1387</v>
      </c>
      <c r="B1716" s="157" t="n">
        <v>1806</v>
      </c>
      <c r="C1716" s="158" t="n">
        <f aca="false">ROUND($P$1*A1716,2)</f>
        <v>81934.81</v>
      </c>
      <c r="D1716" s="159" t="n">
        <f aca="false">TRUNC(C1716/12,2)</f>
        <v>6827.9</v>
      </c>
      <c r="E1716" s="160" t="n">
        <f aca="false">TRUNC(D1716*$P$3,2)</f>
        <v>757.89</v>
      </c>
      <c r="F1716" s="161" t="n">
        <f aca="false">TRUNC(IF(A1716&lt;=$A$270,$D$270*$P$5,D1716*$P$5),2)</f>
        <v>204.83</v>
      </c>
      <c r="G1716" s="162" t="n">
        <f aca="false">TRUNC(IF(A1716&lt;=$A$270,$D$270*$P$6,D1716*$P$6),2)</f>
        <v>68.27</v>
      </c>
      <c r="H1716" s="161" t="n">
        <f aca="false">TRUNC($P$9,2)</f>
        <v>2.29</v>
      </c>
      <c r="I1716" s="161" t="n">
        <f aca="false">TRUNC(IF(A1716&lt;$A$427,$D$427*$R$10+$P$10,IF(A1716&gt;$A$782,$D$782*$R$10+$P$10,D1716*$R$10+$P$10)),2)</f>
        <v>117.29</v>
      </c>
      <c r="J1716" s="158" t="n">
        <f aca="false">TRUNC(IF(A1716&lt;$A$427,($D$427*$R$11)+$P$11,IF(A1716&gt;$A$782,$D$782*$R$11+$P$11,D1716*$R$11+$P$11)),2)</f>
        <v>299.57</v>
      </c>
      <c r="K1716" s="160" t="n">
        <f aca="false">TRUNC(IF(A1716&lt;$A$427,$D$427*$R$12+$P$12,IF(A1716&gt;$A$782,$D$782*$R$12+$P$12,D1716*$R$12+$P$12)),2)</f>
        <v>217.82</v>
      </c>
      <c r="L1716" s="163" t="n">
        <v>1806</v>
      </c>
      <c r="M1716" s="164" t="n">
        <f aca="false">A1716</f>
        <v>1387</v>
      </c>
      <c r="N1716" s="165" t="n">
        <v>1806</v>
      </c>
      <c r="O1716" s="166" t="n">
        <f aca="false">A1716</f>
        <v>1387</v>
      </c>
      <c r="U1716" s="171"/>
    </row>
    <row r="1717" customFormat="false" ht="10.5" hidden="false" customHeight="false" outlineLevel="0" collapsed="false">
      <c r="A1717" s="172" t="n">
        <v>1388</v>
      </c>
      <c r="B1717" s="173" t="n">
        <v>1807</v>
      </c>
      <c r="C1717" s="174" t="n">
        <f aca="false">ROUND($P$1*A1717,2)</f>
        <v>81993.88</v>
      </c>
      <c r="D1717" s="175" t="n">
        <f aca="false">TRUNC(C1717/12,2)</f>
        <v>6832.82</v>
      </c>
      <c r="E1717" s="176" t="n">
        <f aca="false">TRUNC(D1717*$P$3,2)</f>
        <v>758.44</v>
      </c>
      <c r="F1717" s="177" t="n">
        <f aca="false">TRUNC(IF(A1717&lt;=$A$270,$D$270*$P$5,D1717*$P$5),2)</f>
        <v>204.98</v>
      </c>
      <c r="G1717" s="178" t="n">
        <f aca="false">TRUNC(IF(A1717&lt;=$A$270,$D$270*$P$6,D1717*$P$6),2)</f>
        <v>68.32</v>
      </c>
      <c r="H1717" s="177" t="n">
        <f aca="false">TRUNC($P$9,2)</f>
        <v>2.29</v>
      </c>
      <c r="I1717" s="177" t="n">
        <f aca="false">TRUNC(IF(A1717&lt;$A$427,$D$427*$R$10+$P$10,IF(A1717&gt;$A$782,$D$782*$R$10+$P$10,D1717*$R$10+$P$10)),2)</f>
        <v>117.29</v>
      </c>
      <c r="J1717" s="174" t="n">
        <f aca="false">TRUNC(IF(A1717&lt;$A$427,($D$427*$R$11)+$P$11,IF(A1717&gt;$A$782,$D$782*$R$11+$P$11,D1717*$R$11+$P$11)),2)</f>
        <v>299.57</v>
      </c>
      <c r="K1717" s="176" t="n">
        <f aca="false">TRUNC(IF(A1717&lt;$A$427,$D$427*$R$12+$P$12,IF(A1717&gt;$A$782,$D$782*$R$12+$P$12,D1717*$R$12+$P$12)),2)</f>
        <v>217.82</v>
      </c>
      <c r="L1717" s="179" t="n">
        <v>1807</v>
      </c>
      <c r="M1717" s="164" t="n">
        <f aca="false">A1717</f>
        <v>1388</v>
      </c>
      <c r="N1717" s="181" t="n">
        <v>1807</v>
      </c>
      <c r="O1717" s="182" t="n">
        <f aca="false">A1717</f>
        <v>1388</v>
      </c>
      <c r="U1717" s="171"/>
    </row>
    <row r="1718" customFormat="false" ht="10.5" hidden="false" customHeight="false" outlineLevel="0" collapsed="false">
      <c r="A1718" s="156" t="n">
        <v>1388</v>
      </c>
      <c r="B1718" s="157" t="n">
        <v>1808</v>
      </c>
      <c r="C1718" s="158" t="n">
        <f aca="false">ROUND($P$1*A1718,2)</f>
        <v>81993.88</v>
      </c>
      <c r="D1718" s="159" t="n">
        <f aca="false">TRUNC(C1718/12,2)</f>
        <v>6832.82</v>
      </c>
      <c r="E1718" s="160" t="n">
        <f aca="false">TRUNC(D1718*$P$3,2)</f>
        <v>758.44</v>
      </c>
      <c r="F1718" s="161" t="n">
        <f aca="false">TRUNC(IF(A1718&lt;=$A$270,$D$270*$P$5,D1718*$P$5),2)</f>
        <v>204.98</v>
      </c>
      <c r="G1718" s="162" t="n">
        <f aca="false">TRUNC(IF(A1718&lt;=$A$270,$D$270*$P$6,D1718*$P$6),2)</f>
        <v>68.32</v>
      </c>
      <c r="H1718" s="161" t="n">
        <f aca="false">TRUNC($P$9,2)</f>
        <v>2.29</v>
      </c>
      <c r="I1718" s="161" t="n">
        <f aca="false">TRUNC(IF(A1718&lt;$A$427,$D$427*$R$10+$P$10,IF(A1718&gt;$A$782,$D$782*$R$10+$P$10,D1718*$R$10+$P$10)),2)</f>
        <v>117.29</v>
      </c>
      <c r="J1718" s="158" t="n">
        <f aca="false">TRUNC(IF(A1718&lt;$A$427,($D$427*$R$11)+$P$11,IF(A1718&gt;$A$782,$D$782*$R$11+$P$11,D1718*$R$11+$P$11)),2)</f>
        <v>299.57</v>
      </c>
      <c r="K1718" s="160" t="n">
        <f aca="false">TRUNC(IF(A1718&lt;$A$427,$D$427*$R$12+$P$12,IF(A1718&gt;$A$782,$D$782*$R$12+$P$12,D1718*$R$12+$P$12)),2)</f>
        <v>217.82</v>
      </c>
      <c r="L1718" s="163" t="n">
        <v>1808</v>
      </c>
      <c r="M1718" s="180" t="n">
        <f aca="false">A1718</f>
        <v>1388</v>
      </c>
      <c r="N1718" s="165" t="n">
        <v>1808</v>
      </c>
      <c r="O1718" s="166" t="n">
        <f aca="false">A1718</f>
        <v>1388</v>
      </c>
      <c r="U1718" s="171"/>
    </row>
    <row r="1719" customFormat="false" ht="10.5" hidden="false" customHeight="false" outlineLevel="0" collapsed="false">
      <c r="A1719" s="172" t="n">
        <v>1389</v>
      </c>
      <c r="B1719" s="173" t="n">
        <v>1809</v>
      </c>
      <c r="C1719" s="174" t="n">
        <f aca="false">ROUND($P$1*A1719,2)</f>
        <v>82052.95</v>
      </c>
      <c r="D1719" s="175" t="n">
        <f aca="false">TRUNC(C1719/12,2)</f>
        <v>6837.74</v>
      </c>
      <c r="E1719" s="176" t="n">
        <f aca="false">TRUNC(D1719*$P$3,2)</f>
        <v>758.98</v>
      </c>
      <c r="F1719" s="177" t="n">
        <f aca="false">TRUNC(IF(A1719&lt;=$A$270,$D$270*$P$5,D1719*$P$5),2)</f>
        <v>205.13</v>
      </c>
      <c r="G1719" s="178" t="n">
        <f aca="false">TRUNC(IF(A1719&lt;=$A$270,$D$270*$P$6,D1719*$P$6),2)</f>
        <v>68.37</v>
      </c>
      <c r="H1719" s="177" t="n">
        <f aca="false">TRUNC($P$9,2)</f>
        <v>2.29</v>
      </c>
      <c r="I1719" s="177" t="n">
        <f aca="false">TRUNC(IF(A1719&lt;$A$427,$D$427*$R$10+$P$10,IF(A1719&gt;$A$782,$D$782*$R$10+$P$10,D1719*$R$10+$P$10)),2)</f>
        <v>117.29</v>
      </c>
      <c r="J1719" s="174" t="n">
        <f aca="false">TRUNC(IF(A1719&lt;$A$427,($D$427*$R$11)+$P$11,IF(A1719&gt;$A$782,$D$782*$R$11+$P$11,D1719*$R$11+$P$11)),2)</f>
        <v>299.57</v>
      </c>
      <c r="K1719" s="176" t="n">
        <f aca="false">TRUNC(IF(A1719&lt;$A$427,$D$427*$R$12+$P$12,IF(A1719&gt;$A$782,$D$782*$R$12+$P$12,D1719*$R$12+$P$12)),2)</f>
        <v>217.82</v>
      </c>
      <c r="L1719" s="179" t="n">
        <v>1809</v>
      </c>
      <c r="M1719" s="164" t="n">
        <f aca="false">A1719</f>
        <v>1389</v>
      </c>
      <c r="N1719" s="181" t="n">
        <v>1809</v>
      </c>
      <c r="O1719" s="182" t="n">
        <f aca="false">A1719</f>
        <v>1389</v>
      </c>
      <c r="U1719" s="171"/>
    </row>
    <row r="1720" customFormat="false" ht="10.5" hidden="false" customHeight="false" outlineLevel="0" collapsed="false">
      <c r="A1720" s="156" t="n">
        <v>1390</v>
      </c>
      <c r="B1720" s="157" t="n">
        <v>1810</v>
      </c>
      <c r="C1720" s="158" t="n">
        <f aca="false">ROUND($P$1*A1720,2)</f>
        <v>82112.03</v>
      </c>
      <c r="D1720" s="159" t="n">
        <f aca="false">TRUNC(C1720/12,2)</f>
        <v>6842.66</v>
      </c>
      <c r="E1720" s="160" t="n">
        <f aca="false">TRUNC(D1720*$P$3,2)</f>
        <v>759.53</v>
      </c>
      <c r="F1720" s="161" t="n">
        <f aca="false">TRUNC(IF(A1720&lt;=$A$270,$D$270*$P$5,D1720*$P$5),2)</f>
        <v>205.27</v>
      </c>
      <c r="G1720" s="162" t="n">
        <f aca="false">TRUNC(IF(A1720&lt;=$A$270,$D$270*$P$6,D1720*$P$6),2)</f>
        <v>68.42</v>
      </c>
      <c r="H1720" s="161" t="n">
        <f aca="false">TRUNC($P$9,2)</f>
        <v>2.29</v>
      </c>
      <c r="I1720" s="161" t="n">
        <f aca="false">TRUNC(IF(A1720&lt;$A$427,$D$427*$R$10+$P$10,IF(A1720&gt;$A$782,$D$782*$R$10+$P$10,D1720*$R$10+$P$10)),2)</f>
        <v>117.29</v>
      </c>
      <c r="J1720" s="158" t="n">
        <f aca="false">TRUNC(IF(A1720&lt;$A$427,($D$427*$R$11)+$P$11,IF(A1720&gt;$A$782,$D$782*$R$11+$P$11,D1720*$R$11+$P$11)),2)</f>
        <v>299.57</v>
      </c>
      <c r="K1720" s="160" t="n">
        <f aca="false">TRUNC(IF(A1720&lt;$A$427,$D$427*$R$12+$P$12,IF(A1720&gt;$A$782,$D$782*$R$12+$P$12,D1720*$R$12+$P$12)),2)</f>
        <v>217.82</v>
      </c>
      <c r="L1720" s="163" t="n">
        <v>1810</v>
      </c>
      <c r="M1720" s="180" t="n">
        <f aca="false">A1720</f>
        <v>1390</v>
      </c>
      <c r="N1720" s="165" t="n">
        <v>1810</v>
      </c>
      <c r="O1720" s="166" t="n">
        <f aca="false">A1720</f>
        <v>1390</v>
      </c>
      <c r="U1720" s="171"/>
    </row>
    <row r="1721" customFormat="false" ht="10.5" hidden="false" customHeight="false" outlineLevel="0" collapsed="false">
      <c r="A1721" s="172" t="n">
        <v>1390</v>
      </c>
      <c r="B1721" s="173" t="n">
        <v>1811</v>
      </c>
      <c r="C1721" s="174" t="n">
        <f aca="false">ROUND($P$1*A1721,2)</f>
        <v>82112.03</v>
      </c>
      <c r="D1721" s="175" t="n">
        <f aca="false">TRUNC(C1721/12,2)</f>
        <v>6842.66</v>
      </c>
      <c r="E1721" s="176" t="n">
        <f aca="false">TRUNC(D1721*$P$3,2)</f>
        <v>759.53</v>
      </c>
      <c r="F1721" s="177" t="n">
        <f aca="false">TRUNC(IF(A1721&lt;=$A$270,$D$270*$P$5,D1721*$P$5),2)</f>
        <v>205.27</v>
      </c>
      <c r="G1721" s="178" t="n">
        <f aca="false">TRUNC(IF(A1721&lt;=$A$270,$D$270*$P$6,D1721*$P$6),2)</f>
        <v>68.42</v>
      </c>
      <c r="H1721" s="177" t="n">
        <f aca="false">TRUNC($P$9,2)</f>
        <v>2.29</v>
      </c>
      <c r="I1721" s="177" t="n">
        <f aca="false">TRUNC(IF(A1721&lt;$A$427,$D$427*$R$10+$P$10,IF(A1721&gt;$A$782,$D$782*$R$10+$P$10,D1721*$R$10+$P$10)),2)</f>
        <v>117.29</v>
      </c>
      <c r="J1721" s="174" t="n">
        <f aca="false">TRUNC(IF(A1721&lt;$A$427,($D$427*$R$11)+$P$11,IF(A1721&gt;$A$782,$D$782*$R$11+$P$11,D1721*$R$11+$P$11)),2)</f>
        <v>299.57</v>
      </c>
      <c r="K1721" s="176" t="n">
        <f aca="false">TRUNC(IF(A1721&lt;$A$427,$D$427*$R$12+$P$12,IF(A1721&gt;$A$782,$D$782*$R$12+$P$12,D1721*$R$12+$P$12)),2)</f>
        <v>217.82</v>
      </c>
      <c r="L1721" s="179" t="n">
        <v>1811</v>
      </c>
      <c r="M1721" s="164" t="n">
        <f aca="false">A1721</f>
        <v>1390</v>
      </c>
      <c r="N1721" s="181" t="n">
        <v>1811</v>
      </c>
      <c r="O1721" s="182" t="n">
        <f aca="false">A1721</f>
        <v>1390</v>
      </c>
      <c r="U1721" s="171"/>
    </row>
    <row r="1722" customFormat="false" ht="10.5" hidden="false" customHeight="false" outlineLevel="0" collapsed="false">
      <c r="A1722" s="156" t="n">
        <v>1391</v>
      </c>
      <c r="B1722" s="157" t="n">
        <v>1812</v>
      </c>
      <c r="C1722" s="158" t="n">
        <f aca="false">ROUND($P$1*A1722,2)</f>
        <v>82171.1</v>
      </c>
      <c r="D1722" s="159" t="n">
        <f aca="false">TRUNC(C1722/12,2)</f>
        <v>6847.59</v>
      </c>
      <c r="E1722" s="160" t="n">
        <f aca="false">TRUNC(D1722*$P$3,2)</f>
        <v>760.08</v>
      </c>
      <c r="F1722" s="161" t="n">
        <f aca="false">TRUNC(IF(A1722&lt;=$A$270,$D$270*$P$5,D1722*$P$5),2)</f>
        <v>205.42</v>
      </c>
      <c r="G1722" s="162" t="n">
        <f aca="false">TRUNC(IF(A1722&lt;=$A$270,$D$270*$P$6,D1722*$P$6),2)</f>
        <v>68.47</v>
      </c>
      <c r="H1722" s="161" t="n">
        <f aca="false">TRUNC($P$9,2)</f>
        <v>2.29</v>
      </c>
      <c r="I1722" s="161" t="n">
        <f aca="false">TRUNC(IF(A1722&lt;$A$427,$D$427*$R$10+$P$10,IF(A1722&gt;$A$782,$D$782*$R$10+$P$10,D1722*$R$10+$P$10)),2)</f>
        <v>117.29</v>
      </c>
      <c r="J1722" s="158" t="n">
        <f aca="false">TRUNC(IF(A1722&lt;$A$427,($D$427*$R$11)+$P$11,IF(A1722&gt;$A$782,$D$782*$R$11+$P$11,D1722*$R$11+$P$11)),2)</f>
        <v>299.57</v>
      </c>
      <c r="K1722" s="160" t="n">
        <f aca="false">TRUNC(IF(A1722&lt;$A$427,$D$427*$R$12+$P$12,IF(A1722&gt;$A$782,$D$782*$R$12+$P$12,D1722*$R$12+$P$12)),2)</f>
        <v>217.82</v>
      </c>
      <c r="L1722" s="163" t="n">
        <v>1812</v>
      </c>
      <c r="M1722" s="180" t="n">
        <f aca="false">A1722</f>
        <v>1391</v>
      </c>
      <c r="N1722" s="165" t="n">
        <v>1812</v>
      </c>
      <c r="O1722" s="166" t="n">
        <f aca="false">A1722</f>
        <v>1391</v>
      </c>
      <c r="U1722" s="171"/>
    </row>
    <row r="1723" customFormat="false" ht="10.5" hidden="false" customHeight="false" outlineLevel="0" collapsed="false">
      <c r="A1723" s="172" t="n">
        <v>1392</v>
      </c>
      <c r="B1723" s="173" t="n">
        <v>1813</v>
      </c>
      <c r="C1723" s="174" t="n">
        <f aca="false">ROUND($P$1*A1723,2)</f>
        <v>82230.17</v>
      </c>
      <c r="D1723" s="175" t="n">
        <f aca="false">TRUNC(C1723/12,2)</f>
        <v>6852.51</v>
      </c>
      <c r="E1723" s="176" t="n">
        <f aca="false">TRUNC(D1723*$P$3,2)</f>
        <v>760.62</v>
      </c>
      <c r="F1723" s="177" t="n">
        <f aca="false">TRUNC(IF(A1723&lt;=$A$270,$D$270*$P$5,D1723*$P$5),2)</f>
        <v>205.57</v>
      </c>
      <c r="G1723" s="178" t="n">
        <f aca="false">TRUNC(IF(A1723&lt;=$A$270,$D$270*$P$6,D1723*$P$6),2)</f>
        <v>68.52</v>
      </c>
      <c r="H1723" s="177" t="n">
        <f aca="false">TRUNC($P$9,2)</f>
        <v>2.29</v>
      </c>
      <c r="I1723" s="177" t="n">
        <f aca="false">TRUNC(IF(A1723&lt;$A$427,$D$427*$R$10+$P$10,IF(A1723&gt;$A$782,$D$782*$R$10+$P$10,D1723*$R$10+$P$10)),2)</f>
        <v>117.29</v>
      </c>
      <c r="J1723" s="174" t="n">
        <f aca="false">TRUNC(IF(A1723&lt;$A$427,($D$427*$R$11)+$P$11,IF(A1723&gt;$A$782,$D$782*$R$11+$P$11,D1723*$R$11+$P$11)),2)</f>
        <v>299.57</v>
      </c>
      <c r="K1723" s="176" t="n">
        <f aca="false">TRUNC(IF(A1723&lt;$A$427,$D$427*$R$12+$P$12,IF(A1723&gt;$A$782,$D$782*$R$12+$P$12,D1723*$R$12+$P$12)),2)</f>
        <v>217.82</v>
      </c>
      <c r="L1723" s="179" t="n">
        <v>1813</v>
      </c>
      <c r="M1723" s="164" t="n">
        <f aca="false">A1723</f>
        <v>1392</v>
      </c>
      <c r="N1723" s="181" t="n">
        <v>1813</v>
      </c>
      <c r="O1723" s="182" t="n">
        <f aca="false">A1723</f>
        <v>1392</v>
      </c>
      <c r="U1723" s="171"/>
    </row>
    <row r="1724" customFormat="false" ht="10.5" hidden="false" customHeight="false" outlineLevel="0" collapsed="false">
      <c r="A1724" s="156" t="n">
        <v>1393</v>
      </c>
      <c r="B1724" s="157" t="n">
        <v>1814</v>
      </c>
      <c r="C1724" s="158" t="n">
        <f aca="false">ROUND($P$1*A1724,2)</f>
        <v>82289.25</v>
      </c>
      <c r="D1724" s="159" t="n">
        <f aca="false">TRUNC(C1724/12,2)</f>
        <v>6857.43</v>
      </c>
      <c r="E1724" s="160" t="n">
        <f aca="false">TRUNC(D1724*$P$3,2)</f>
        <v>761.17</v>
      </c>
      <c r="F1724" s="161" t="n">
        <f aca="false">TRUNC(IF(A1724&lt;=$A$270,$D$270*$P$5,D1724*$P$5),2)</f>
        <v>205.72</v>
      </c>
      <c r="G1724" s="162" t="n">
        <f aca="false">TRUNC(IF(A1724&lt;=$A$270,$D$270*$P$6,D1724*$P$6),2)</f>
        <v>68.57</v>
      </c>
      <c r="H1724" s="161" t="n">
        <f aca="false">TRUNC($P$9,2)</f>
        <v>2.29</v>
      </c>
      <c r="I1724" s="161" t="n">
        <f aca="false">TRUNC(IF(A1724&lt;$A$427,$D$427*$R$10+$P$10,IF(A1724&gt;$A$782,$D$782*$R$10+$P$10,D1724*$R$10+$P$10)),2)</f>
        <v>117.29</v>
      </c>
      <c r="J1724" s="158" t="n">
        <f aca="false">TRUNC(IF(A1724&lt;$A$427,($D$427*$R$11)+$P$11,IF(A1724&gt;$A$782,$D$782*$R$11+$P$11,D1724*$R$11+$P$11)),2)</f>
        <v>299.57</v>
      </c>
      <c r="K1724" s="160" t="n">
        <f aca="false">TRUNC(IF(A1724&lt;$A$427,$D$427*$R$12+$P$12,IF(A1724&gt;$A$782,$D$782*$R$12+$P$12,D1724*$R$12+$P$12)),2)</f>
        <v>217.82</v>
      </c>
      <c r="L1724" s="163" t="n">
        <v>1814</v>
      </c>
      <c r="M1724" s="180" t="n">
        <f aca="false">A1724</f>
        <v>1393</v>
      </c>
      <c r="N1724" s="165" t="n">
        <v>1814</v>
      </c>
      <c r="O1724" s="166" t="n">
        <f aca="false">A1724</f>
        <v>1393</v>
      </c>
      <c r="U1724" s="171"/>
    </row>
    <row r="1725" customFormat="false" ht="10.5" hidden="false" customHeight="false" outlineLevel="0" collapsed="false">
      <c r="A1725" s="172" t="n">
        <v>1393</v>
      </c>
      <c r="B1725" s="173" t="n">
        <v>1815</v>
      </c>
      <c r="C1725" s="174" t="n">
        <f aca="false">ROUND($P$1*A1725,2)</f>
        <v>82289.25</v>
      </c>
      <c r="D1725" s="175" t="n">
        <f aca="false">TRUNC(C1725/12,2)</f>
        <v>6857.43</v>
      </c>
      <c r="E1725" s="176" t="n">
        <f aca="false">TRUNC(D1725*$P$3,2)</f>
        <v>761.17</v>
      </c>
      <c r="F1725" s="177" t="n">
        <f aca="false">TRUNC(IF(A1725&lt;=$A$270,$D$270*$P$5,D1725*$P$5),2)</f>
        <v>205.72</v>
      </c>
      <c r="G1725" s="178" t="n">
        <f aca="false">TRUNC(IF(A1725&lt;=$A$270,$D$270*$P$6,D1725*$P$6),2)</f>
        <v>68.57</v>
      </c>
      <c r="H1725" s="177" t="n">
        <f aca="false">TRUNC($P$9,2)</f>
        <v>2.29</v>
      </c>
      <c r="I1725" s="177" t="n">
        <f aca="false">TRUNC(IF(A1725&lt;$A$427,$D$427*$R$10+$P$10,IF(A1725&gt;$A$782,$D$782*$R$10+$P$10,D1725*$R$10+$P$10)),2)</f>
        <v>117.29</v>
      </c>
      <c r="J1725" s="174" t="n">
        <f aca="false">TRUNC(IF(A1725&lt;$A$427,($D$427*$R$11)+$P$11,IF(A1725&gt;$A$782,$D$782*$R$11+$P$11,D1725*$R$11+$P$11)),2)</f>
        <v>299.57</v>
      </c>
      <c r="K1725" s="176" t="n">
        <f aca="false">TRUNC(IF(A1725&lt;$A$427,$D$427*$R$12+$P$12,IF(A1725&gt;$A$782,$D$782*$R$12+$P$12,D1725*$R$12+$P$12)),2)</f>
        <v>217.82</v>
      </c>
      <c r="L1725" s="179" t="n">
        <v>1815</v>
      </c>
      <c r="M1725" s="164" t="n">
        <f aca="false">A1725</f>
        <v>1393</v>
      </c>
      <c r="N1725" s="181" t="n">
        <v>1815</v>
      </c>
      <c r="O1725" s="182" t="n">
        <f aca="false">A1725</f>
        <v>1393</v>
      </c>
      <c r="U1725" s="171"/>
    </row>
    <row r="1726" customFormat="false" ht="10.5" hidden="false" customHeight="false" outlineLevel="0" collapsed="false">
      <c r="A1726" s="156" t="n">
        <v>1394</v>
      </c>
      <c r="B1726" s="157" t="n">
        <v>1816</v>
      </c>
      <c r="C1726" s="158" t="n">
        <f aca="false">ROUND($P$1*A1726,2)</f>
        <v>82348.32</v>
      </c>
      <c r="D1726" s="159" t="n">
        <f aca="false">TRUNC(C1726/12,2)</f>
        <v>6862.36</v>
      </c>
      <c r="E1726" s="160" t="n">
        <f aca="false">TRUNC(D1726*$P$3,2)</f>
        <v>761.72</v>
      </c>
      <c r="F1726" s="161" t="n">
        <f aca="false">TRUNC(IF(A1726&lt;=$A$270,$D$270*$P$5,D1726*$P$5),2)</f>
        <v>205.87</v>
      </c>
      <c r="G1726" s="162" t="n">
        <f aca="false">TRUNC(IF(A1726&lt;=$A$270,$D$270*$P$6,D1726*$P$6),2)</f>
        <v>68.62</v>
      </c>
      <c r="H1726" s="161" t="n">
        <f aca="false">TRUNC($P$9,2)</f>
        <v>2.29</v>
      </c>
      <c r="I1726" s="161" t="n">
        <f aca="false">TRUNC(IF(A1726&lt;$A$427,$D$427*$R$10+$P$10,IF(A1726&gt;$A$782,$D$782*$R$10+$P$10,D1726*$R$10+$P$10)),2)</f>
        <v>117.29</v>
      </c>
      <c r="J1726" s="158" t="n">
        <f aca="false">TRUNC(IF(A1726&lt;$A$427,($D$427*$R$11)+$P$11,IF(A1726&gt;$A$782,$D$782*$R$11+$P$11,D1726*$R$11+$P$11)),2)</f>
        <v>299.57</v>
      </c>
      <c r="K1726" s="160" t="n">
        <f aca="false">TRUNC(IF(A1726&lt;$A$427,$D$427*$R$12+$P$12,IF(A1726&gt;$A$782,$D$782*$R$12+$P$12,D1726*$R$12+$P$12)),2)</f>
        <v>217.82</v>
      </c>
      <c r="L1726" s="163" t="n">
        <v>1816</v>
      </c>
      <c r="M1726" s="180" t="n">
        <f aca="false">A1726</f>
        <v>1394</v>
      </c>
      <c r="N1726" s="165" t="n">
        <v>1816</v>
      </c>
      <c r="O1726" s="166" t="n">
        <f aca="false">A1726</f>
        <v>1394</v>
      </c>
      <c r="U1726" s="171"/>
    </row>
    <row r="1727" customFormat="false" ht="10.5" hidden="false" customHeight="false" outlineLevel="0" collapsed="false">
      <c r="A1727" s="172" t="n">
        <v>1395</v>
      </c>
      <c r="B1727" s="173" t="n">
        <v>1817</v>
      </c>
      <c r="C1727" s="174" t="n">
        <f aca="false">ROUND($P$1*A1727,2)</f>
        <v>82407.39</v>
      </c>
      <c r="D1727" s="175" t="n">
        <f aca="false">TRUNC(C1727/12,2)</f>
        <v>6867.28</v>
      </c>
      <c r="E1727" s="176" t="n">
        <f aca="false">TRUNC(D1727*$P$3,2)</f>
        <v>762.26</v>
      </c>
      <c r="F1727" s="177" t="n">
        <f aca="false">TRUNC(IF(A1727&lt;=$A$270,$D$270*$P$5,D1727*$P$5),2)</f>
        <v>206.01</v>
      </c>
      <c r="G1727" s="178" t="n">
        <f aca="false">TRUNC(IF(A1727&lt;=$A$270,$D$270*$P$6,D1727*$P$6),2)</f>
        <v>68.67</v>
      </c>
      <c r="H1727" s="177" t="n">
        <f aca="false">TRUNC($P$9,2)</f>
        <v>2.29</v>
      </c>
      <c r="I1727" s="177" t="n">
        <f aca="false">TRUNC(IF(A1727&lt;$A$427,$D$427*$R$10+$P$10,IF(A1727&gt;$A$782,$D$782*$R$10+$P$10,D1727*$R$10+$P$10)),2)</f>
        <v>117.29</v>
      </c>
      <c r="J1727" s="174" t="n">
        <f aca="false">TRUNC(IF(A1727&lt;$A$427,($D$427*$R$11)+$P$11,IF(A1727&gt;$A$782,$D$782*$R$11+$P$11,D1727*$R$11+$P$11)),2)</f>
        <v>299.57</v>
      </c>
      <c r="K1727" s="176" t="n">
        <f aca="false">TRUNC(IF(A1727&lt;$A$427,$D$427*$R$12+$P$12,IF(A1727&gt;$A$782,$D$782*$R$12+$P$12,D1727*$R$12+$P$12)),2)</f>
        <v>217.82</v>
      </c>
      <c r="L1727" s="179" t="n">
        <v>1817</v>
      </c>
      <c r="M1727" s="164" t="n">
        <f aca="false">A1727</f>
        <v>1395</v>
      </c>
      <c r="N1727" s="181" t="n">
        <v>1817</v>
      </c>
      <c r="O1727" s="182" t="n">
        <f aca="false">A1727</f>
        <v>1395</v>
      </c>
      <c r="U1727" s="171"/>
    </row>
    <row r="1728" customFormat="false" ht="10.5" hidden="false" customHeight="false" outlineLevel="0" collapsed="false">
      <c r="A1728" s="156" t="n">
        <v>1396</v>
      </c>
      <c r="B1728" s="157" t="n">
        <v>1818</v>
      </c>
      <c r="C1728" s="158" t="n">
        <f aca="false">ROUND($P$1*A1728,2)</f>
        <v>82466.47</v>
      </c>
      <c r="D1728" s="159" t="n">
        <f aca="false">TRUNC(C1728/12,2)</f>
        <v>6872.2</v>
      </c>
      <c r="E1728" s="160" t="n">
        <f aca="false">TRUNC(D1728*$P$3,2)</f>
        <v>762.81</v>
      </c>
      <c r="F1728" s="161" t="n">
        <f aca="false">TRUNC(IF(A1728&lt;=$A$270,$D$270*$P$5,D1728*$P$5),2)</f>
        <v>206.16</v>
      </c>
      <c r="G1728" s="162" t="n">
        <f aca="false">TRUNC(IF(A1728&lt;=$A$270,$D$270*$P$6,D1728*$P$6),2)</f>
        <v>68.72</v>
      </c>
      <c r="H1728" s="161" t="n">
        <f aca="false">TRUNC($P$9,2)</f>
        <v>2.29</v>
      </c>
      <c r="I1728" s="161" t="n">
        <f aca="false">TRUNC(IF(A1728&lt;$A$427,$D$427*$R$10+$P$10,IF(A1728&gt;$A$782,$D$782*$R$10+$P$10,D1728*$R$10+$P$10)),2)</f>
        <v>117.29</v>
      </c>
      <c r="J1728" s="158" t="n">
        <f aca="false">TRUNC(IF(A1728&lt;$A$427,($D$427*$R$11)+$P$11,IF(A1728&gt;$A$782,$D$782*$R$11+$P$11,D1728*$R$11+$P$11)),2)</f>
        <v>299.57</v>
      </c>
      <c r="K1728" s="160" t="n">
        <f aca="false">TRUNC(IF(A1728&lt;$A$427,$D$427*$R$12+$P$12,IF(A1728&gt;$A$782,$D$782*$R$12+$P$12,D1728*$R$12+$P$12)),2)</f>
        <v>217.82</v>
      </c>
      <c r="L1728" s="163" t="n">
        <v>1818</v>
      </c>
      <c r="M1728" s="180" t="n">
        <f aca="false">A1728</f>
        <v>1396</v>
      </c>
      <c r="N1728" s="165" t="n">
        <v>1818</v>
      </c>
      <c r="O1728" s="166" t="n">
        <f aca="false">A1728</f>
        <v>1396</v>
      </c>
      <c r="U1728" s="171"/>
    </row>
    <row r="1729" customFormat="false" ht="10.5" hidden="false" customHeight="false" outlineLevel="0" collapsed="false">
      <c r="A1729" s="172" t="n">
        <v>1397</v>
      </c>
      <c r="B1729" s="173" t="n">
        <v>1819</v>
      </c>
      <c r="C1729" s="174" t="n">
        <f aca="false">ROUND($P$1*A1729,2)</f>
        <v>82525.54</v>
      </c>
      <c r="D1729" s="175" t="n">
        <f aca="false">TRUNC(C1729/12,2)</f>
        <v>6877.12</v>
      </c>
      <c r="E1729" s="176" t="n">
        <f aca="false">TRUNC(D1729*$P$3,2)</f>
        <v>763.36</v>
      </c>
      <c r="F1729" s="177" t="n">
        <f aca="false">TRUNC(IF(A1729&lt;=$A$270,$D$270*$P$5,D1729*$P$5),2)</f>
        <v>206.31</v>
      </c>
      <c r="G1729" s="178" t="n">
        <f aca="false">TRUNC(IF(A1729&lt;=$A$270,$D$270*$P$6,D1729*$P$6),2)</f>
        <v>68.77</v>
      </c>
      <c r="H1729" s="177" t="n">
        <f aca="false">TRUNC($P$9,2)</f>
        <v>2.29</v>
      </c>
      <c r="I1729" s="177" t="n">
        <f aca="false">TRUNC(IF(A1729&lt;$A$427,$D$427*$R$10+$P$10,IF(A1729&gt;$A$782,$D$782*$R$10+$P$10,D1729*$R$10+$P$10)),2)</f>
        <v>117.29</v>
      </c>
      <c r="J1729" s="174" t="n">
        <f aca="false">TRUNC(IF(A1729&lt;$A$427,($D$427*$R$11)+$P$11,IF(A1729&gt;$A$782,$D$782*$R$11+$P$11,D1729*$R$11+$P$11)),2)</f>
        <v>299.57</v>
      </c>
      <c r="K1729" s="176" t="n">
        <f aca="false">TRUNC(IF(A1729&lt;$A$427,$D$427*$R$12+$P$12,IF(A1729&gt;$A$782,$D$782*$R$12+$P$12,D1729*$R$12+$P$12)),2)</f>
        <v>217.82</v>
      </c>
      <c r="L1729" s="179" t="n">
        <v>1819</v>
      </c>
      <c r="M1729" s="164" t="n">
        <f aca="false">A1729</f>
        <v>1397</v>
      </c>
      <c r="N1729" s="181" t="n">
        <v>1819</v>
      </c>
      <c r="O1729" s="182" t="n">
        <f aca="false">A1729</f>
        <v>1397</v>
      </c>
      <c r="U1729" s="171"/>
    </row>
    <row r="1730" customFormat="false" ht="10.5" hidden="false" customHeight="false" outlineLevel="0" collapsed="false">
      <c r="A1730" s="156" t="n">
        <v>1397</v>
      </c>
      <c r="B1730" s="157" t="n">
        <v>1820</v>
      </c>
      <c r="C1730" s="158" t="n">
        <f aca="false">ROUND($P$1*A1730,2)</f>
        <v>82525.54</v>
      </c>
      <c r="D1730" s="159" t="n">
        <f aca="false">TRUNC(C1730/12,2)</f>
        <v>6877.12</v>
      </c>
      <c r="E1730" s="160" t="n">
        <f aca="false">TRUNC(D1730*$P$3,2)</f>
        <v>763.36</v>
      </c>
      <c r="F1730" s="161" t="n">
        <f aca="false">TRUNC(IF(A1730&lt;=$A$270,$D$270*$P$5,D1730*$P$5),2)</f>
        <v>206.31</v>
      </c>
      <c r="G1730" s="162" t="n">
        <f aca="false">TRUNC(IF(A1730&lt;=$A$270,$D$270*$P$6,D1730*$P$6),2)</f>
        <v>68.77</v>
      </c>
      <c r="H1730" s="161" t="n">
        <f aca="false">TRUNC($P$9,2)</f>
        <v>2.29</v>
      </c>
      <c r="I1730" s="161" t="n">
        <f aca="false">TRUNC(IF(A1730&lt;$A$427,$D$427*$R$10+$P$10,IF(A1730&gt;$A$782,$D$782*$R$10+$P$10,D1730*$R$10+$P$10)),2)</f>
        <v>117.29</v>
      </c>
      <c r="J1730" s="158" t="n">
        <f aca="false">TRUNC(IF(A1730&lt;$A$427,($D$427*$R$11)+$P$11,IF(A1730&gt;$A$782,$D$782*$R$11+$P$11,D1730*$R$11+$P$11)),2)</f>
        <v>299.57</v>
      </c>
      <c r="K1730" s="160" t="n">
        <f aca="false">TRUNC(IF(A1730&lt;$A$427,$D$427*$R$12+$P$12,IF(A1730&gt;$A$782,$D$782*$R$12+$P$12,D1730*$R$12+$P$12)),2)</f>
        <v>217.82</v>
      </c>
      <c r="L1730" s="163" t="n">
        <v>1820</v>
      </c>
      <c r="M1730" s="180" t="n">
        <f aca="false">A1730</f>
        <v>1397</v>
      </c>
      <c r="N1730" s="165" t="n">
        <v>1820</v>
      </c>
      <c r="O1730" s="166" t="n">
        <f aca="false">A1730</f>
        <v>1397</v>
      </c>
      <c r="U1730" s="171"/>
    </row>
    <row r="1731" customFormat="false" ht="10.5" hidden="false" customHeight="false" outlineLevel="0" collapsed="false">
      <c r="A1731" s="172" t="n">
        <v>1398</v>
      </c>
      <c r="B1731" s="173" t="n">
        <v>1821</v>
      </c>
      <c r="C1731" s="174" t="n">
        <f aca="false">ROUND($P$1*A1731,2)</f>
        <v>82584.61</v>
      </c>
      <c r="D1731" s="175" t="n">
        <f aca="false">TRUNC(C1731/12,2)</f>
        <v>6882.05</v>
      </c>
      <c r="E1731" s="176" t="n">
        <f aca="false">TRUNC(D1731*$P$3,2)</f>
        <v>763.9</v>
      </c>
      <c r="F1731" s="177" t="n">
        <f aca="false">TRUNC(IF(A1731&lt;=$A$270,$D$270*$P$5,D1731*$P$5),2)</f>
        <v>206.46</v>
      </c>
      <c r="G1731" s="178" t="n">
        <f aca="false">TRUNC(IF(A1731&lt;=$A$270,$D$270*$P$6,D1731*$P$6),2)</f>
        <v>68.82</v>
      </c>
      <c r="H1731" s="177" t="n">
        <f aca="false">TRUNC($P$9,2)</f>
        <v>2.29</v>
      </c>
      <c r="I1731" s="177" t="n">
        <f aca="false">TRUNC(IF(A1731&lt;$A$427,$D$427*$R$10+$P$10,IF(A1731&gt;$A$782,$D$782*$R$10+$P$10,D1731*$R$10+$P$10)),2)</f>
        <v>117.29</v>
      </c>
      <c r="J1731" s="174" t="n">
        <f aca="false">TRUNC(IF(A1731&lt;$A$427,($D$427*$R$11)+$P$11,IF(A1731&gt;$A$782,$D$782*$R$11+$P$11,D1731*$R$11+$P$11)),2)</f>
        <v>299.57</v>
      </c>
      <c r="K1731" s="176" t="n">
        <f aca="false">TRUNC(IF(A1731&lt;$A$427,$D$427*$R$12+$P$12,IF(A1731&gt;$A$782,$D$782*$R$12+$P$12,D1731*$R$12+$P$12)),2)</f>
        <v>217.82</v>
      </c>
      <c r="L1731" s="179" t="n">
        <v>1821</v>
      </c>
      <c r="M1731" s="164" t="n">
        <f aca="false">A1731</f>
        <v>1398</v>
      </c>
      <c r="N1731" s="181" t="n">
        <v>1821</v>
      </c>
      <c r="O1731" s="182" t="n">
        <f aca="false">A1731</f>
        <v>1398</v>
      </c>
      <c r="U1731" s="171"/>
    </row>
    <row r="1732" customFormat="false" ht="10.5" hidden="false" customHeight="false" outlineLevel="0" collapsed="false">
      <c r="A1732" s="156" t="n">
        <v>1399</v>
      </c>
      <c r="B1732" s="157" t="n">
        <v>1822</v>
      </c>
      <c r="C1732" s="158" t="n">
        <f aca="false">ROUND($P$1*A1732,2)</f>
        <v>82643.69</v>
      </c>
      <c r="D1732" s="159" t="n">
        <f aca="false">TRUNC(C1732/12,2)</f>
        <v>6886.97</v>
      </c>
      <c r="E1732" s="160" t="n">
        <f aca="false">TRUNC(D1732*$P$3,2)</f>
        <v>764.45</v>
      </c>
      <c r="F1732" s="161" t="n">
        <f aca="false">TRUNC(IF(A1732&lt;=$A$270,$D$270*$P$5,D1732*$P$5),2)</f>
        <v>206.6</v>
      </c>
      <c r="G1732" s="162" t="n">
        <f aca="false">TRUNC(IF(A1732&lt;=$A$270,$D$270*$P$6,D1732*$P$6),2)</f>
        <v>68.86</v>
      </c>
      <c r="H1732" s="161" t="n">
        <f aca="false">TRUNC($P$9,2)</f>
        <v>2.29</v>
      </c>
      <c r="I1732" s="161" t="n">
        <f aca="false">TRUNC(IF(A1732&lt;$A$427,$D$427*$R$10+$P$10,IF(A1732&gt;$A$782,$D$782*$R$10+$P$10,D1732*$R$10+$P$10)),2)</f>
        <v>117.29</v>
      </c>
      <c r="J1732" s="158" t="n">
        <f aca="false">TRUNC(IF(A1732&lt;$A$427,($D$427*$R$11)+$P$11,IF(A1732&gt;$A$782,$D$782*$R$11+$P$11,D1732*$R$11+$P$11)),2)</f>
        <v>299.57</v>
      </c>
      <c r="K1732" s="160" t="n">
        <f aca="false">TRUNC(IF(A1732&lt;$A$427,$D$427*$R$12+$P$12,IF(A1732&gt;$A$782,$D$782*$R$12+$P$12,D1732*$R$12+$P$12)),2)</f>
        <v>217.82</v>
      </c>
      <c r="L1732" s="163" t="n">
        <v>1822</v>
      </c>
      <c r="M1732" s="180" t="n">
        <f aca="false">A1732</f>
        <v>1399</v>
      </c>
      <c r="N1732" s="165" t="n">
        <v>1822</v>
      </c>
      <c r="O1732" s="166" t="n">
        <f aca="false">A1732</f>
        <v>1399</v>
      </c>
      <c r="U1732" s="171"/>
    </row>
    <row r="1733" customFormat="false" ht="10.5" hidden="false" customHeight="false" outlineLevel="0" collapsed="false">
      <c r="A1733" s="172" t="n">
        <v>1400</v>
      </c>
      <c r="B1733" s="173" t="n">
        <v>1823</v>
      </c>
      <c r="C1733" s="174" t="n">
        <f aca="false">ROUND($P$1*A1733,2)</f>
        <v>82702.76</v>
      </c>
      <c r="D1733" s="175" t="n">
        <f aca="false">TRUNC(C1733/12,2)</f>
        <v>6891.89</v>
      </c>
      <c r="E1733" s="176" t="n">
        <f aca="false">TRUNC(D1733*$P$3,2)</f>
        <v>764.99</v>
      </c>
      <c r="F1733" s="177" t="n">
        <f aca="false">TRUNC(IF(A1733&lt;=$A$270,$D$270*$P$5,D1733*$P$5),2)</f>
        <v>206.75</v>
      </c>
      <c r="G1733" s="178" t="n">
        <f aca="false">TRUNC(IF(A1733&lt;=$A$270,$D$270*$P$6,D1733*$P$6),2)</f>
        <v>68.91</v>
      </c>
      <c r="H1733" s="177" t="n">
        <f aca="false">TRUNC($P$9,2)</f>
        <v>2.29</v>
      </c>
      <c r="I1733" s="177" t="n">
        <f aca="false">TRUNC(IF(A1733&lt;$A$427,$D$427*$R$10+$P$10,IF(A1733&gt;$A$782,$D$782*$R$10+$P$10,D1733*$R$10+$P$10)),2)</f>
        <v>117.29</v>
      </c>
      <c r="J1733" s="174" t="n">
        <f aca="false">TRUNC(IF(A1733&lt;$A$427,($D$427*$R$11)+$P$11,IF(A1733&gt;$A$782,$D$782*$R$11+$P$11,D1733*$R$11+$P$11)),2)</f>
        <v>299.57</v>
      </c>
      <c r="K1733" s="176" t="n">
        <f aca="false">TRUNC(IF(A1733&lt;$A$427,$D$427*$R$12+$P$12,IF(A1733&gt;$A$782,$D$782*$R$12+$P$12,D1733*$R$12+$P$12)),2)</f>
        <v>217.82</v>
      </c>
      <c r="L1733" s="179" t="n">
        <v>1823</v>
      </c>
      <c r="M1733" s="164" t="n">
        <f aca="false">A1733</f>
        <v>1400</v>
      </c>
      <c r="N1733" s="181" t="n">
        <v>1823</v>
      </c>
      <c r="O1733" s="182" t="n">
        <f aca="false">A1733</f>
        <v>1400</v>
      </c>
      <c r="U1733" s="171"/>
    </row>
    <row r="1734" customFormat="false" ht="10.5" hidden="false" customHeight="false" outlineLevel="0" collapsed="false">
      <c r="A1734" s="156" t="n">
        <v>1401</v>
      </c>
      <c r="B1734" s="157" t="n">
        <v>1824</v>
      </c>
      <c r="C1734" s="158" t="n">
        <f aca="false">ROUND($P$1*A1734,2)</f>
        <v>82761.83</v>
      </c>
      <c r="D1734" s="159" t="n">
        <f aca="false">TRUNC(C1734/12,2)</f>
        <v>6896.81</v>
      </c>
      <c r="E1734" s="160" t="n">
        <f aca="false">TRUNC(D1734*$P$3,2)</f>
        <v>765.54</v>
      </c>
      <c r="F1734" s="161" t="n">
        <f aca="false">TRUNC(IF(A1734&lt;=$A$270,$D$270*$P$5,D1734*$P$5),2)</f>
        <v>206.9</v>
      </c>
      <c r="G1734" s="162" t="n">
        <f aca="false">TRUNC(IF(A1734&lt;=$A$270,$D$270*$P$6,D1734*$P$6),2)</f>
        <v>68.96</v>
      </c>
      <c r="H1734" s="161" t="n">
        <f aca="false">TRUNC($P$9,2)</f>
        <v>2.29</v>
      </c>
      <c r="I1734" s="161" t="n">
        <f aca="false">TRUNC(IF(A1734&lt;$A$427,$D$427*$R$10+$P$10,IF(A1734&gt;$A$782,$D$782*$R$10+$P$10,D1734*$R$10+$P$10)),2)</f>
        <v>117.29</v>
      </c>
      <c r="J1734" s="158" t="n">
        <f aca="false">TRUNC(IF(A1734&lt;$A$427,($D$427*$R$11)+$P$11,IF(A1734&gt;$A$782,$D$782*$R$11+$P$11,D1734*$R$11+$P$11)),2)</f>
        <v>299.57</v>
      </c>
      <c r="K1734" s="160" t="n">
        <f aca="false">TRUNC(IF(A1734&lt;$A$427,$D$427*$R$12+$P$12,IF(A1734&gt;$A$782,$D$782*$R$12+$P$12,D1734*$R$12+$P$12)),2)</f>
        <v>217.82</v>
      </c>
      <c r="L1734" s="163" t="n">
        <v>1824</v>
      </c>
      <c r="M1734" s="180" t="n">
        <f aca="false">A1734</f>
        <v>1401</v>
      </c>
      <c r="N1734" s="165" t="n">
        <v>1824</v>
      </c>
      <c r="O1734" s="166" t="n">
        <f aca="false">A1734</f>
        <v>1401</v>
      </c>
      <c r="U1734" s="171"/>
    </row>
    <row r="1735" customFormat="false" ht="10.5" hidden="false" customHeight="false" outlineLevel="0" collapsed="false">
      <c r="A1735" s="172" t="n">
        <v>1401</v>
      </c>
      <c r="B1735" s="173" t="n">
        <v>1825</v>
      </c>
      <c r="C1735" s="174" t="n">
        <f aca="false">ROUND($P$1*A1735,2)</f>
        <v>82761.83</v>
      </c>
      <c r="D1735" s="175" t="n">
        <f aca="false">TRUNC(C1735/12,2)</f>
        <v>6896.81</v>
      </c>
      <c r="E1735" s="176" t="n">
        <f aca="false">TRUNC(D1735*$P$3,2)</f>
        <v>765.54</v>
      </c>
      <c r="F1735" s="177" t="n">
        <f aca="false">TRUNC(IF(A1735&lt;=$A$270,$D$270*$P$5,D1735*$P$5),2)</f>
        <v>206.9</v>
      </c>
      <c r="G1735" s="178" t="n">
        <f aca="false">TRUNC(IF(A1735&lt;=$A$270,$D$270*$P$6,D1735*$P$6),2)</f>
        <v>68.96</v>
      </c>
      <c r="H1735" s="177" t="n">
        <f aca="false">TRUNC($P$9,2)</f>
        <v>2.29</v>
      </c>
      <c r="I1735" s="177" t="n">
        <f aca="false">TRUNC(IF(A1735&lt;$A$427,$D$427*$R$10+$P$10,IF(A1735&gt;$A$782,$D$782*$R$10+$P$10,D1735*$R$10+$P$10)),2)</f>
        <v>117.29</v>
      </c>
      <c r="J1735" s="174" t="n">
        <f aca="false">TRUNC(IF(A1735&lt;$A$427,($D$427*$R$11)+$P$11,IF(A1735&gt;$A$782,$D$782*$R$11+$P$11,D1735*$R$11+$P$11)),2)</f>
        <v>299.57</v>
      </c>
      <c r="K1735" s="176" t="n">
        <f aca="false">TRUNC(IF(A1735&lt;$A$427,$D$427*$R$12+$P$12,IF(A1735&gt;$A$782,$D$782*$R$12+$P$12,D1735*$R$12+$P$12)),2)</f>
        <v>217.82</v>
      </c>
      <c r="L1735" s="179" t="n">
        <v>1825</v>
      </c>
      <c r="M1735" s="164" t="n">
        <f aca="false">A1735</f>
        <v>1401</v>
      </c>
      <c r="N1735" s="181" t="n">
        <v>1825</v>
      </c>
      <c r="O1735" s="182" t="n">
        <f aca="false">A1735</f>
        <v>1401</v>
      </c>
      <c r="U1735" s="171"/>
    </row>
    <row r="1736" customFormat="false" ht="10.5" hidden="false" customHeight="false" outlineLevel="0" collapsed="false">
      <c r="A1736" s="156" t="n">
        <v>1402</v>
      </c>
      <c r="B1736" s="157" t="n">
        <v>1826</v>
      </c>
      <c r="C1736" s="158" t="n">
        <f aca="false">ROUND($P$1*A1736,2)</f>
        <v>82820.91</v>
      </c>
      <c r="D1736" s="159" t="n">
        <f aca="false">TRUNC(C1736/12,2)</f>
        <v>6901.74</v>
      </c>
      <c r="E1736" s="160" t="n">
        <f aca="false">TRUNC(D1736*$P$3,2)</f>
        <v>766.09</v>
      </c>
      <c r="F1736" s="161" t="n">
        <f aca="false">TRUNC(IF(A1736&lt;=$A$270,$D$270*$P$5,D1736*$P$5),2)</f>
        <v>207.05</v>
      </c>
      <c r="G1736" s="162" t="n">
        <f aca="false">TRUNC(IF(A1736&lt;=$A$270,$D$270*$P$6,D1736*$P$6),2)</f>
        <v>69.01</v>
      </c>
      <c r="H1736" s="161" t="n">
        <f aca="false">TRUNC($P$9,2)</f>
        <v>2.29</v>
      </c>
      <c r="I1736" s="161" t="n">
        <f aca="false">TRUNC(IF(A1736&lt;$A$427,$D$427*$R$10+$P$10,IF(A1736&gt;$A$782,$D$782*$R$10+$P$10,D1736*$R$10+$P$10)),2)</f>
        <v>117.29</v>
      </c>
      <c r="J1736" s="158" t="n">
        <f aca="false">TRUNC(IF(A1736&lt;$A$427,($D$427*$R$11)+$P$11,IF(A1736&gt;$A$782,$D$782*$R$11+$P$11,D1736*$R$11+$P$11)),2)</f>
        <v>299.57</v>
      </c>
      <c r="K1736" s="160" t="n">
        <f aca="false">TRUNC(IF(A1736&lt;$A$427,$D$427*$R$12+$P$12,IF(A1736&gt;$A$782,$D$782*$R$12+$P$12,D1736*$R$12+$P$12)),2)</f>
        <v>217.82</v>
      </c>
      <c r="L1736" s="163" t="n">
        <v>1826</v>
      </c>
      <c r="M1736" s="164" t="n">
        <f aca="false">A1736</f>
        <v>1402</v>
      </c>
      <c r="N1736" s="165" t="n">
        <v>1826</v>
      </c>
      <c r="O1736" s="166" t="n">
        <f aca="false">A1736</f>
        <v>1402</v>
      </c>
      <c r="U1736" s="171"/>
    </row>
    <row r="1737" customFormat="false" ht="10.5" hidden="false" customHeight="false" outlineLevel="0" collapsed="false">
      <c r="A1737" s="172" t="n">
        <v>1403</v>
      </c>
      <c r="B1737" s="173" t="n">
        <v>1827</v>
      </c>
      <c r="C1737" s="174" t="n">
        <f aca="false">ROUND($P$1*A1737,2)</f>
        <v>82879.98</v>
      </c>
      <c r="D1737" s="175" t="n">
        <f aca="false">TRUNC(C1737/12,2)</f>
        <v>6906.66</v>
      </c>
      <c r="E1737" s="176" t="n">
        <f aca="false">TRUNC(D1737*$P$3,2)</f>
        <v>766.63</v>
      </c>
      <c r="F1737" s="177" t="n">
        <f aca="false">TRUNC(IF(A1737&lt;=$A$270,$D$270*$P$5,D1737*$P$5),2)</f>
        <v>207.19</v>
      </c>
      <c r="G1737" s="178" t="n">
        <f aca="false">TRUNC(IF(A1737&lt;=$A$270,$D$270*$P$6,D1737*$P$6),2)</f>
        <v>69.06</v>
      </c>
      <c r="H1737" s="177" t="n">
        <f aca="false">TRUNC($P$9,2)</f>
        <v>2.29</v>
      </c>
      <c r="I1737" s="177" t="n">
        <f aca="false">TRUNC(IF(A1737&lt;$A$427,$D$427*$R$10+$P$10,IF(A1737&gt;$A$782,$D$782*$R$10+$P$10,D1737*$R$10+$P$10)),2)</f>
        <v>117.29</v>
      </c>
      <c r="J1737" s="174" t="n">
        <f aca="false">TRUNC(IF(A1737&lt;$A$427,($D$427*$R$11)+$P$11,IF(A1737&gt;$A$782,$D$782*$R$11+$P$11,D1737*$R$11+$P$11)),2)</f>
        <v>299.57</v>
      </c>
      <c r="K1737" s="176" t="n">
        <f aca="false">TRUNC(IF(A1737&lt;$A$427,$D$427*$R$12+$P$12,IF(A1737&gt;$A$782,$D$782*$R$12+$P$12,D1737*$R$12+$P$12)),2)</f>
        <v>217.82</v>
      </c>
      <c r="L1737" s="179" t="n">
        <v>1827</v>
      </c>
      <c r="M1737" s="180" t="n">
        <f aca="false">A1737</f>
        <v>1403</v>
      </c>
      <c r="N1737" s="181" t="n">
        <v>1827</v>
      </c>
      <c r="O1737" s="182" t="n">
        <f aca="false">A1737</f>
        <v>1403</v>
      </c>
      <c r="U1737" s="171"/>
    </row>
    <row r="1738" customFormat="false" ht="10.5" hidden="false" customHeight="false" outlineLevel="0" collapsed="false">
      <c r="A1738" s="156" t="n">
        <v>1404</v>
      </c>
      <c r="B1738" s="157" t="n">
        <v>1828</v>
      </c>
      <c r="C1738" s="158" t="n">
        <f aca="false">ROUND($P$1*A1738,2)</f>
        <v>82939.05</v>
      </c>
      <c r="D1738" s="159" t="n">
        <f aca="false">TRUNC(C1738/12,2)</f>
        <v>6911.58</v>
      </c>
      <c r="E1738" s="160" t="n">
        <f aca="false">TRUNC(D1738*$P$3,2)</f>
        <v>767.18</v>
      </c>
      <c r="F1738" s="161" t="n">
        <f aca="false">TRUNC(IF(A1738&lt;=$A$270,$D$270*$P$5,D1738*$P$5),2)</f>
        <v>207.34</v>
      </c>
      <c r="G1738" s="162" t="n">
        <f aca="false">TRUNC(IF(A1738&lt;=$A$270,$D$270*$P$6,D1738*$P$6),2)</f>
        <v>69.11</v>
      </c>
      <c r="H1738" s="161" t="n">
        <f aca="false">TRUNC($P$9,2)</f>
        <v>2.29</v>
      </c>
      <c r="I1738" s="161" t="n">
        <f aca="false">TRUNC(IF(A1738&lt;$A$427,$D$427*$R$10+$P$10,IF(A1738&gt;$A$782,$D$782*$R$10+$P$10,D1738*$R$10+$P$10)),2)</f>
        <v>117.29</v>
      </c>
      <c r="J1738" s="158" t="n">
        <f aca="false">TRUNC(IF(A1738&lt;$A$427,($D$427*$R$11)+$P$11,IF(A1738&gt;$A$782,$D$782*$R$11+$P$11,D1738*$R$11+$P$11)),2)</f>
        <v>299.57</v>
      </c>
      <c r="K1738" s="160" t="n">
        <f aca="false">TRUNC(IF(A1738&lt;$A$427,$D$427*$R$12+$P$12,IF(A1738&gt;$A$782,$D$782*$R$12+$P$12,D1738*$R$12+$P$12)),2)</f>
        <v>217.82</v>
      </c>
      <c r="L1738" s="163" t="n">
        <v>1828</v>
      </c>
      <c r="M1738" s="164" t="n">
        <f aca="false">A1738</f>
        <v>1404</v>
      </c>
      <c r="N1738" s="165" t="n">
        <v>1828</v>
      </c>
      <c r="O1738" s="166" t="n">
        <f aca="false">A1738</f>
        <v>1404</v>
      </c>
      <c r="U1738" s="171"/>
    </row>
    <row r="1739" customFormat="false" ht="10.5" hidden="false" customHeight="false" outlineLevel="0" collapsed="false">
      <c r="A1739" s="172" t="n">
        <v>1405</v>
      </c>
      <c r="B1739" s="173" t="n">
        <v>1829</v>
      </c>
      <c r="C1739" s="174" t="n">
        <f aca="false">ROUND($P$1*A1739,2)</f>
        <v>82998.13</v>
      </c>
      <c r="D1739" s="175" t="n">
        <f aca="false">TRUNC(C1739/12,2)</f>
        <v>6916.51</v>
      </c>
      <c r="E1739" s="176" t="n">
        <f aca="false">TRUNC(D1739*$P$3,2)</f>
        <v>767.73</v>
      </c>
      <c r="F1739" s="177" t="n">
        <f aca="false">TRUNC(IF(A1739&lt;=$A$270,$D$270*$P$5,D1739*$P$5),2)</f>
        <v>207.49</v>
      </c>
      <c r="G1739" s="178" t="n">
        <f aca="false">TRUNC(IF(A1739&lt;=$A$270,$D$270*$P$6,D1739*$P$6),2)</f>
        <v>69.16</v>
      </c>
      <c r="H1739" s="177" t="n">
        <f aca="false">TRUNC($P$9,2)</f>
        <v>2.29</v>
      </c>
      <c r="I1739" s="177" t="n">
        <f aca="false">TRUNC(IF(A1739&lt;$A$427,$D$427*$R$10+$P$10,IF(A1739&gt;$A$782,$D$782*$R$10+$P$10,D1739*$R$10+$P$10)),2)</f>
        <v>117.29</v>
      </c>
      <c r="J1739" s="174" t="n">
        <f aca="false">TRUNC(IF(A1739&lt;$A$427,($D$427*$R$11)+$P$11,IF(A1739&gt;$A$782,$D$782*$R$11+$P$11,D1739*$R$11+$P$11)),2)</f>
        <v>299.57</v>
      </c>
      <c r="K1739" s="176" t="n">
        <f aca="false">TRUNC(IF(A1739&lt;$A$427,$D$427*$R$12+$P$12,IF(A1739&gt;$A$782,$D$782*$R$12+$P$12,D1739*$R$12+$P$12)),2)</f>
        <v>217.82</v>
      </c>
      <c r="L1739" s="179" t="n">
        <v>1829</v>
      </c>
      <c r="M1739" s="180" t="n">
        <f aca="false">A1739</f>
        <v>1405</v>
      </c>
      <c r="N1739" s="181" t="n">
        <v>1829</v>
      </c>
      <c r="O1739" s="182" t="n">
        <f aca="false">A1739</f>
        <v>1405</v>
      </c>
      <c r="U1739" s="171"/>
    </row>
    <row r="1740" customFormat="false" ht="10.5" hidden="false" customHeight="false" outlineLevel="0" collapsed="false">
      <c r="A1740" s="156" t="n">
        <v>1405</v>
      </c>
      <c r="B1740" s="157" t="n">
        <v>1830</v>
      </c>
      <c r="C1740" s="158" t="n">
        <f aca="false">ROUND($P$1*A1740,2)</f>
        <v>82998.13</v>
      </c>
      <c r="D1740" s="159" t="n">
        <f aca="false">TRUNC(C1740/12,2)</f>
        <v>6916.51</v>
      </c>
      <c r="E1740" s="160" t="n">
        <f aca="false">TRUNC(D1740*$P$3,2)</f>
        <v>767.73</v>
      </c>
      <c r="F1740" s="161" t="n">
        <f aca="false">TRUNC(IF(A1740&lt;=$A$270,$D$270*$P$5,D1740*$P$5),2)</f>
        <v>207.49</v>
      </c>
      <c r="G1740" s="162" t="n">
        <f aca="false">TRUNC(IF(A1740&lt;=$A$270,$D$270*$P$6,D1740*$P$6),2)</f>
        <v>69.16</v>
      </c>
      <c r="H1740" s="161" t="n">
        <f aca="false">TRUNC($P$9,2)</f>
        <v>2.29</v>
      </c>
      <c r="I1740" s="161" t="n">
        <f aca="false">TRUNC(IF(A1740&lt;$A$427,$D$427*$R$10+$P$10,IF(A1740&gt;$A$782,$D$782*$R$10+$P$10,D1740*$R$10+$P$10)),2)</f>
        <v>117.29</v>
      </c>
      <c r="J1740" s="158" t="n">
        <f aca="false">TRUNC(IF(A1740&lt;$A$427,($D$427*$R$11)+$P$11,IF(A1740&gt;$A$782,$D$782*$R$11+$P$11,D1740*$R$11+$P$11)),2)</f>
        <v>299.57</v>
      </c>
      <c r="K1740" s="160" t="n">
        <f aca="false">TRUNC(IF(A1740&lt;$A$427,$D$427*$R$12+$P$12,IF(A1740&gt;$A$782,$D$782*$R$12+$P$12,D1740*$R$12+$P$12)),2)</f>
        <v>217.82</v>
      </c>
      <c r="L1740" s="163" t="n">
        <v>1830</v>
      </c>
      <c r="M1740" s="164" t="n">
        <f aca="false">A1740</f>
        <v>1405</v>
      </c>
      <c r="N1740" s="165" t="n">
        <v>1830</v>
      </c>
      <c r="O1740" s="166" t="n">
        <f aca="false">A1740</f>
        <v>1405</v>
      </c>
      <c r="U1740" s="171"/>
    </row>
    <row r="1741" customFormat="false" ht="10.5" hidden="false" customHeight="false" outlineLevel="0" collapsed="false">
      <c r="A1741" s="172" t="n">
        <v>1406</v>
      </c>
      <c r="B1741" s="173" t="n">
        <v>1831</v>
      </c>
      <c r="C1741" s="174" t="n">
        <f aca="false">ROUND($P$1*A1741,2)</f>
        <v>83057.2</v>
      </c>
      <c r="D1741" s="175" t="n">
        <f aca="false">TRUNC(C1741/12,2)</f>
        <v>6921.43</v>
      </c>
      <c r="E1741" s="176" t="n">
        <f aca="false">TRUNC(D1741*$P$3,2)</f>
        <v>768.27</v>
      </c>
      <c r="F1741" s="177" t="n">
        <f aca="false">TRUNC(IF(A1741&lt;=$A$270,$D$270*$P$5,D1741*$P$5),2)</f>
        <v>207.64</v>
      </c>
      <c r="G1741" s="178" t="n">
        <f aca="false">TRUNC(IF(A1741&lt;=$A$270,$D$270*$P$6,D1741*$P$6),2)</f>
        <v>69.21</v>
      </c>
      <c r="H1741" s="177" t="n">
        <f aca="false">TRUNC($P$9,2)</f>
        <v>2.29</v>
      </c>
      <c r="I1741" s="177" t="n">
        <f aca="false">TRUNC(IF(A1741&lt;$A$427,$D$427*$R$10+$P$10,IF(A1741&gt;$A$782,$D$782*$R$10+$P$10,D1741*$R$10+$P$10)),2)</f>
        <v>117.29</v>
      </c>
      <c r="J1741" s="174" t="n">
        <f aca="false">TRUNC(IF(A1741&lt;$A$427,($D$427*$R$11)+$P$11,IF(A1741&gt;$A$782,$D$782*$R$11+$P$11,D1741*$R$11+$P$11)),2)</f>
        <v>299.57</v>
      </c>
      <c r="K1741" s="176" t="n">
        <f aca="false">TRUNC(IF(A1741&lt;$A$427,$D$427*$R$12+$P$12,IF(A1741&gt;$A$782,$D$782*$R$12+$P$12,D1741*$R$12+$P$12)),2)</f>
        <v>217.82</v>
      </c>
      <c r="L1741" s="179" t="n">
        <v>1831</v>
      </c>
      <c r="M1741" s="180" t="n">
        <f aca="false">A1741</f>
        <v>1406</v>
      </c>
      <c r="N1741" s="181" t="n">
        <v>1831</v>
      </c>
      <c r="O1741" s="182" t="n">
        <f aca="false">A1741</f>
        <v>1406</v>
      </c>
      <c r="U1741" s="171"/>
    </row>
    <row r="1742" customFormat="false" ht="10.5" hidden="false" customHeight="false" outlineLevel="0" collapsed="false">
      <c r="A1742" s="156" t="n">
        <v>1406</v>
      </c>
      <c r="B1742" s="157" t="n">
        <v>1832</v>
      </c>
      <c r="C1742" s="158" t="n">
        <f aca="false">ROUND($P$1*A1742,2)</f>
        <v>83057.2</v>
      </c>
      <c r="D1742" s="159" t="n">
        <f aca="false">TRUNC(C1742/12,2)</f>
        <v>6921.43</v>
      </c>
      <c r="E1742" s="160" t="n">
        <f aca="false">TRUNC(D1742*$P$3,2)</f>
        <v>768.27</v>
      </c>
      <c r="F1742" s="161" t="n">
        <f aca="false">TRUNC(IF(A1742&lt;=$A$270,$D$270*$P$5,D1742*$P$5),2)</f>
        <v>207.64</v>
      </c>
      <c r="G1742" s="162" t="n">
        <f aca="false">TRUNC(IF(A1742&lt;=$A$270,$D$270*$P$6,D1742*$P$6),2)</f>
        <v>69.21</v>
      </c>
      <c r="H1742" s="161" t="n">
        <f aca="false">TRUNC($P$9,2)</f>
        <v>2.29</v>
      </c>
      <c r="I1742" s="161" t="n">
        <f aca="false">TRUNC(IF(A1742&lt;$A$427,$D$427*$R$10+$P$10,IF(A1742&gt;$A$782,$D$782*$R$10+$P$10,D1742*$R$10+$P$10)),2)</f>
        <v>117.29</v>
      </c>
      <c r="J1742" s="158" t="n">
        <f aca="false">TRUNC(IF(A1742&lt;$A$427,($D$427*$R$11)+$P$11,IF(A1742&gt;$A$782,$D$782*$R$11+$P$11,D1742*$R$11+$P$11)),2)</f>
        <v>299.57</v>
      </c>
      <c r="K1742" s="160" t="n">
        <f aca="false">TRUNC(IF(A1742&lt;$A$427,$D$427*$R$12+$P$12,IF(A1742&gt;$A$782,$D$782*$R$12+$P$12,D1742*$R$12+$P$12)),2)</f>
        <v>217.82</v>
      </c>
      <c r="L1742" s="163" t="n">
        <v>1832</v>
      </c>
      <c r="M1742" s="164" t="n">
        <f aca="false">A1742</f>
        <v>1406</v>
      </c>
      <c r="N1742" s="165" t="n">
        <v>1832</v>
      </c>
      <c r="O1742" s="166" t="n">
        <f aca="false">A1742</f>
        <v>1406</v>
      </c>
      <c r="U1742" s="171"/>
    </row>
    <row r="1743" customFormat="false" ht="10.5" hidden="false" customHeight="false" outlineLevel="0" collapsed="false">
      <c r="A1743" s="172" t="n">
        <v>1407</v>
      </c>
      <c r="B1743" s="173" t="n">
        <v>1833</v>
      </c>
      <c r="C1743" s="174" t="n">
        <f aca="false">ROUND($P$1*A1743,2)</f>
        <v>83116.27</v>
      </c>
      <c r="D1743" s="175" t="n">
        <f aca="false">TRUNC(C1743/12,2)</f>
        <v>6926.35</v>
      </c>
      <c r="E1743" s="176" t="n">
        <f aca="false">TRUNC(D1743*$P$3,2)</f>
        <v>768.82</v>
      </c>
      <c r="F1743" s="177" t="n">
        <f aca="false">TRUNC(IF(A1743&lt;=$A$270,$D$270*$P$5,D1743*$P$5),2)</f>
        <v>207.79</v>
      </c>
      <c r="G1743" s="178" t="n">
        <f aca="false">TRUNC(IF(A1743&lt;=$A$270,$D$270*$P$6,D1743*$P$6),2)</f>
        <v>69.26</v>
      </c>
      <c r="H1743" s="177" t="n">
        <f aca="false">TRUNC($P$9,2)</f>
        <v>2.29</v>
      </c>
      <c r="I1743" s="177" t="n">
        <f aca="false">TRUNC(IF(A1743&lt;$A$427,$D$427*$R$10+$P$10,IF(A1743&gt;$A$782,$D$782*$R$10+$P$10,D1743*$R$10+$P$10)),2)</f>
        <v>117.29</v>
      </c>
      <c r="J1743" s="174" t="n">
        <f aca="false">TRUNC(IF(A1743&lt;$A$427,($D$427*$R$11)+$P$11,IF(A1743&gt;$A$782,$D$782*$R$11+$P$11,D1743*$R$11+$P$11)),2)</f>
        <v>299.57</v>
      </c>
      <c r="K1743" s="176" t="n">
        <f aca="false">TRUNC(IF(A1743&lt;$A$427,$D$427*$R$12+$P$12,IF(A1743&gt;$A$782,$D$782*$R$12+$P$12,D1743*$R$12+$P$12)),2)</f>
        <v>217.82</v>
      </c>
      <c r="L1743" s="179" t="n">
        <v>1833</v>
      </c>
      <c r="M1743" s="180" t="n">
        <f aca="false">A1743</f>
        <v>1407</v>
      </c>
      <c r="N1743" s="181" t="n">
        <v>1833</v>
      </c>
      <c r="O1743" s="182" t="n">
        <f aca="false">A1743</f>
        <v>1407</v>
      </c>
      <c r="U1743" s="171"/>
    </row>
    <row r="1744" customFormat="false" ht="10.5" hidden="false" customHeight="false" outlineLevel="0" collapsed="false">
      <c r="A1744" s="156" t="n">
        <v>1408</v>
      </c>
      <c r="B1744" s="157" t="n">
        <v>1834</v>
      </c>
      <c r="C1744" s="158" t="n">
        <f aca="false">ROUND($P$1*A1744,2)</f>
        <v>83175.35</v>
      </c>
      <c r="D1744" s="159" t="n">
        <f aca="false">TRUNC(C1744/12,2)</f>
        <v>6931.27</v>
      </c>
      <c r="E1744" s="160" t="n">
        <f aca="false">TRUNC(D1744*$P$3,2)</f>
        <v>769.37</v>
      </c>
      <c r="F1744" s="161" t="n">
        <f aca="false">TRUNC(IF(A1744&lt;=$A$270,$D$270*$P$5,D1744*$P$5),2)</f>
        <v>207.93</v>
      </c>
      <c r="G1744" s="162" t="n">
        <f aca="false">TRUNC(IF(A1744&lt;=$A$270,$D$270*$P$6,D1744*$P$6),2)</f>
        <v>69.31</v>
      </c>
      <c r="H1744" s="161" t="n">
        <f aca="false">TRUNC($P$9,2)</f>
        <v>2.29</v>
      </c>
      <c r="I1744" s="161" t="n">
        <f aca="false">TRUNC(IF(A1744&lt;$A$427,$D$427*$R$10+$P$10,IF(A1744&gt;$A$782,$D$782*$R$10+$P$10,D1744*$R$10+$P$10)),2)</f>
        <v>117.29</v>
      </c>
      <c r="J1744" s="158" t="n">
        <f aca="false">TRUNC(IF(A1744&lt;$A$427,($D$427*$R$11)+$P$11,IF(A1744&gt;$A$782,$D$782*$R$11+$P$11,D1744*$R$11+$P$11)),2)</f>
        <v>299.57</v>
      </c>
      <c r="K1744" s="160" t="n">
        <f aca="false">TRUNC(IF(A1744&lt;$A$427,$D$427*$R$12+$P$12,IF(A1744&gt;$A$782,$D$782*$R$12+$P$12,D1744*$R$12+$P$12)),2)</f>
        <v>217.82</v>
      </c>
      <c r="L1744" s="163" t="n">
        <v>1834</v>
      </c>
      <c r="M1744" s="164" t="n">
        <f aca="false">A1744</f>
        <v>1408</v>
      </c>
      <c r="N1744" s="165" t="n">
        <v>1834</v>
      </c>
      <c r="O1744" s="166" t="n">
        <f aca="false">A1744</f>
        <v>1408</v>
      </c>
      <c r="U1744" s="171"/>
    </row>
    <row r="1745" customFormat="false" ht="10.5" hidden="false" customHeight="false" outlineLevel="0" collapsed="false">
      <c r="A1745" s="172" t="n">
        <v>1409</v>
      </c>
      <c r="B1745" s="173" t="n">
        <v>1835</v>
      </c>
      <c r="C1745" s="174" t="n">
        <f aca="false">ROUND($P$1*A1745,2)</f>
        <v>83234.42</v>
      </c>
      <c r="D1745" s="175" t="n">
        <f aca="false">TRUNC(C1745/12,2)</f>
        <v>6936.2</v>
      </c>
      <c r="E1745" s="176" t="n">
        <f aca="false">TRUNC(D1745*$P$3,2)</f>
        <v>769.91</v>
      </c>
      <c r="F1745" s="177" t="n">
        <f aca="false">TRUNC(IF(A1745&lt;=$A$270,$D$270*$P$5,D1745*$P$5),2)</f>
        <v>208.08</v>
      </c>
      <c r="G1745" s="178" t="n">
        <f aca="false">TRUNC(IF(A1745&lt;=$A$270,$D$270*$P$6,D1745*$P$6),2)</f>
        <v>69.36</v>
      </c>
      <c r="H1745" s="177" t="n">
        <f aca="false">TRUNC($P$9,2)</f>
        <v>2.29</v>
      </c>
      <c r="I1745" s="177" t="n">
        <f aca="false">TRUNC(IF(A1745&lt;$A$427,$D$427*$R$10+$P$10,IF(A1745&gt;$A$782,$D$782*$R$10+$P$10,D1745*$R$10+$P$10)),2)</f>
        <v>117.29</v>
      </c>
      <c r="J1745" s="174" t="n">
        <f aca="false">TRUNC(IF(A1745&lt;$A$427,($D$427*$R$11)+$P$11,IF(A1745&gt;$A$782,$D$782*$R$11+$P$11,D1745*$R$11+$P$11)),2)</f>
        <v>299.57</v>
      </c>
      <c r="K1745" s="176" t="n">
        <f aca="false">TRUNC(IF(A1745&lt;$A$427,$D$427*$R$12+$P$12,IF(A1745&gt;$A$782,$D$782*$R$12+$P$12,D1745*$R$12+$P$12)),2)</f>
        <v>217.82</v>
      </c>
      <c r="L1745" s="179" t="n">
        <v>1835</v>
      </c>
      <c r="M1745" s="180" t="n">
        <f aca="false">A1745</f>
        <v>1409</v>
      </c>
      <c r="N1745" s="181" t="n">
        <v>1835</v>
      </c>
      <c r="O1745" s="182" t="n">
        <f aca="false">A1745</f>
        <v>1409</v>
      </c>
      <c r="U1745" s="171"/>
    </row>
    <row r="1746" customFormat="false" ht="10.5" hidden="false" customHeight="false" outlineLevel="0" collapsed="false">
      <c r="A1746" s="156" t="n">
        <v>1409</v>
      </c>
      <c r="B1746" s="157" t="n">
        <v>1836</v>
      </c>
      <c r="C1746" s="158" t="n">
        <f aca="false">ROUND($P$1*A1746,2)</f>
        <v>83234.42</v>
      </c>
      <c r="D1746" s="159" t="n">
        <f aca="false">TRUNC(C1746/12,2)</f>
        <v>6936.2</v>
      </c>
      <c r="E1746" s="160" t="n">
        <f aca="false">TRUNC(D1746*$P$3,2)</f>
        <v>769.91</v>
      </c>
      <c r="F1746" s="161" t="n">
        <f aca="false">TRUNC(IF(A1746&lt;=$A$270,$D$270*$P$5,D1746*$P$5),2)</f>
        <v>208.08</v>
      </c>
      <c r="G1746" s="162" t="n">
        <f aca="false">TRUNC(IF(A1746&lt;=$A$270,$D$270*$P$6,D1746*$P$6),2)</f>
        <v>69.36</v>
      </c>
      <c r="H1746" s="161" t="n">
        <f aca="false">TRUNC($P$9,2)</f>
        <v>2.29</v>
      </c>
      <c r="I1746" s="161" t="n">
        <f aca="false">TRUNC(IF(A1746&lt;$A$427,$D$427*$R$10+$P$10,IF(A1746&gt;$A$782,$D$782*$R$10+$P$10,D1746*$R$10+$P$10)),2)</f>
        <v>117.29</v>
      </c>
      <c r="J1746" s="158" t="n">
        <f aca="false">TRUNC(IF(A1746&lt;$A$427,($D$427*$R$11)+$P$11,IF(A1746&gt;$A$782,$D$782*$R$11+$P$11,D1746*$R$11+$P$11)),2)</f>
        <v>299.57</v>
      </c>
      <c r="K1746" s="160" t="n">
        <f aca="false">TRUNC(IF(A1746&lt;$A$427,$D$427*$R$12+$P$12,IF(A1746&gt;$A$782,$D$782*$R$12+$P$12,D1746*$R$12+$P$12)),2)</f>
        <v>217.82</v>
      </c>
      <c r="L1746" s="163" t="n">
        <v>1836</v>
      </c>
      <c r="M1746" s="164" t="n">
        <f aca="false">A1746</f>
        <v>1409</v>
      </c>
      <c r="N1746" s="165" t="n">
        <v>1836</v>
      </c>
      <c r="O1746" s="166" t="n">
        <f aca="false">A1746</f>
        <v>1409</v>
      </c>
      <c r="U1746" s="171"/>
    </row>
    <row r="1747" customFormat="false" ht="10.5" hidden="false" customHeight="false" outlineLevel="0" collapsed="false">
      <c r="A1747" s="172" t="n">
        <v>1410</v>
      </c>
      <c r="B1747" s="173" t="n">
        <v>1837</v>
      </c>
      <c r="C1747" s="174" t="n">
        <f aca="false">ROUND($P$1*A1747,2)</f>
        <v>83293.49</v>
      </c>
      <c r="D1747" s="175" t="n">
        <f aca="false">TRUNC(C1747/12,2)</f>
        <v>6941.12</v>
      </c>
      <c r="E1747" s="176" t="n">
        <f aca="false">TRUNC(D1747*$P$3,2)</f>
        <v>770.46</v>
      </c>
      <c r="F1747" s="177" t="n">
        <f aca="false">TRUNC(IF(A1747&lt;=$A$270,$D$270*$P$5,D1747*$P$5),2)</f>
        <v>208.23</v>
      </c>
      <c r="G1747" s="178" t="n">
        <f aca="false">TRUNC(IF(A1747&lt;=$A$270,$D$270*$P$6,D1747*$P$6),2)</f>
        <v>69.41</v>
      </c>
      <c r="H1747" s="177" t="n">
        <f aca="false">TRUNC($P$9,2)</f>
        <v>2.29</v>
      </c>
      <c r="I1747" s="177" t="n">
        <f aca="false">TRUNC(IF(A1747&lt;$A$427,$D$427*$R$10+$P$10,IF(A1747&gt;$A$782,$D$782*$R$10+$P$10,D1747*$R$10+$P$10)),2)</f>
        <v>117.29</v>
      </c>
      <c r="J1747" s="174" t="n">
        <f aca="false">TRUNC(IF(A1747&lt;$A$427,($D$427*$R$11)+$P$11,IF(A1747&gt;$A$782,$D$782*$R$11+$P$11,D1747*$R$11+$P$11)),2)</f>
        <v>299.57</v>
      </c>
      <c r="K1747" s="176" t="n">
        <f aca="false">TRUNC(IF(A1747&lt;$A$427,$D$427*$R$12+$P$12,IF(A1747&gt;$A$782,$D$782*$R$12+$P$12,D1747*$R$12+$P$12)),2)</f>
        <v>217.82</v>
      </c>
      <c r="L1747" s="179" t="n">
        <v>1837</v>
      </c>
      <c r="M1747" s="180" t="n">
        <f aca="false">A1747</f>
        <v>1410</v>
      </c>
      <c r="N1747" s="181" t="n">
        <v>1837</v>
      </c>
      <c r="O1747" s="182" t="n">
        <f aca="false">A1747</f>
        <v>1410</v>
      </c>
      <c r="U1747" s="171"/>
    </row>
    <row r="1748" customFormat="false" ht="10.5" hidden="false" customHeight="false" outlineLevel="0" collapsed="false">
      <c r="A1748" s="156" t="n">
        <v>1410</v>
      </c>
      <c r="B1748" s="157" t="n">
        <v>1838</v>
      </c>
      <c r="C1748" s="158" t="n">
        <f aca="false">ROUND($P$1*A1748,2)</f>
        <v>83293.49</v>
      </c>
      <c r="D1748" s="159" t="n">
        <f aca="false">TRUNC(C1748/12,2)</f>
        <v>6941.12</v>
      </c>
      <c r="E1748" s="160" t="n">
        <f aca="false">TRUNC(D1748*$P$3,2)</f>
        <v>770.46</v>
      </c>
      <c r="F1748" s="161" t="n">
        <f aca="false">TRUNC(IF(A1748&lt;=$A$270,$D$270*$P$5,D1748*$P$5),2)</f>
        <v>208.23</v>
      </c>
      <c r="G1748" s="162" t="n">
        <f aca="false">TRUNC(IF(A1748&lt;=$A$270,$D$270*$P$6,D1748*$P$6),2)</f>
        <v>69.41</v>
      </c>
      <c r="H1748" s="161" t="n">
        <f aca="false">TRUNC($P$9,2)</f>
        <v>2.29</v>
      </c>
      <c r="I1748" s="161" t="n">
        <f aca="false">TRUNC(IF(A1748&lt;$A$427,$D$427*$R$10+$P$10,IF(A1748&gt;$A$782,$D$782*$R$10+$P$10,D1748*$R$10+$P$10)),2)</f>
        <v>117.29</v>
      </c>
      <c r="J1748" s="158" t="n">
        <f aca="false">TRUNC(IF(A1748&lt;$A$427,($D$427*$R$11)+$P$11,IF(A1748&gt;$A$782,$D$782*$R$11+$P$11,D1748*$R$11+$P$11)),2)</f>
        <v>299.57</v>
      </c>
      <c r="K1748" s="160" t="n">
        <f aca="false">TRUNC(IF(A1748&lt;$A$427,$D$427*$R$12+$P$12,IF(A1748&gt;$A$782,$D$782*$R$12+$P$12,D1748*$R$12+$P$12)),2)</f>
        <v>217.82</v>
      </c>
      <c r="L1748" s="163" t="n">
        <v>1838</v>
      </c>
      <c r="M1748" s="164" t="n">
        <f aca="false">A1748</f>
        <v>1410</v>
      </c>
      <c r="N1748" s="165" t="n">
        <v>1838</v>
      </c>
      <c r="O1748" s="166" t="n">
        <f aca="false">A1748</f>
        <v>1410</v>
      </c>
      <c r="U1748" s="171"/>
    </row>
    <row r="1749" customFormat="false" ht="10.5" hidden="false" customHeight="false" outlineLevel="0" collapsed="false">
      <c r="A1749" s="172" t="n">
        <v>1411</v>
      </c>
      <c r="B1749" s="173" t="n">
        <v>1839</v>
      </c>
      <c r="C1749" s="174" t="n">
        <f aca="false">ROUND($P$1*A1749,2)</f>
        <v>83352.57</v>
      </c>
      <c r="D1749" s="175" t="n">
        <f aca="false">TRUNC(C1749/12,2)</f>
        <v>6946.04</v>
      </c>
      <c r="E1749" s="176" t="n">
        <f aca="false">TRUNC(D1749*$P$3,2)</f>
        <v>771.01</v>
      </c>
      <c r="F1749" s="177" t="n">
        <f aca="false">TRUNC(IF(A1749&lt;=$A$270,$D$270*$P$5,D1749*$P$5),2)</f>
        <v>208.38</v>
      </c>
      <c r="G1749" s="178" t="n">
        <f aca="false">TRUNC(IF(A1749&lt;=$A$270,$D$270*$P$6,D1749*$P$6),2)</f>
        <v>69.46</v>
      </c>
      <c r="H1749" s="177" t="n">
        <f aca="false">TRUNC($P$9,2)</f>
        <v>2.29</v>
      </c>
      <c r="I1749" s="177" t="n">
        <f aca="false">TRUNC(IF(A1749&lt;$A$427,$D$427*$R$10+$P$10,IF(A1749&gt;$A$782,$D$782*$R$10+$P$10,D1749*$R$10+$P$10)),2)</f>
        <v>117.29</v>
      </c>
      <c r="J1749" s="174" t="n">
        <f aca="false">TRUNC(IF(A1749&lt;$A$427,($D$427*$R$11)+$P$11,IF(A1749&gt;$A$782,$D$782*$R$11+$P$11,D1749*$R$11+$P$11)),2)</f>
        <v>299.57</v>
      </c>
      <c r="K1749" s="176" t="n">
        <f aca="false">TRUNC(IF(A1749&lt;$A$427,$D$427*$R$12+$P$12,IF(A1749&gt;$A$782,$D$782*$R$12+$P$12,D1749*$R$12+$P$12)),2)</f>
        <v>217.82</v>
      </c>
      <c r="L1749" s="179" t="n">
        <v>1839</v>
      </c>
      <c r="M1749" s="180" t="n">
        <f aca="false">A1749</f>
        <v>1411</v>
      </c>
      <c r="N1749" s="181" t="n">
        <v>1839</v>
      </c>
      <c r="O1749" s="182" t="n">
        <f aca="false">A1749</f>
        <v>1411</v>
      </c>
      <c r="U1749" s="171"/>
    </row>
    <row r="1750" customFormat="false" ht="10.5" hidden="false" customHeight="false" outlineLevel="0" collapsed="false">
      <c r="A1750" s="156" t="n">
        <v>1411</v>
      </c>
      <c r="B1750" s="157" t="n">
        <v>1840</v>
      </c>
      <c r="C1750" s="158" t="n">
        <f aca="false">ROUND($P$1*A1750,2)</f>
        <v>83352.57</v>
      </c>
      <c r="D1750" s="159" t="n">
        <f aca="false">TRUNC(C1750/12,2)</f>
        <v>6946.04</v>
      </c>
      <c r="E1750" s="160" t="n">
        <f aca="false">TRUNC(D1750*$P$3,2)</f>
        <v>771.01</v>
      </c>
      <c r="F1750" s="161" t="n">
        <f aca="false">TRUNC(IF(A1750&lt;=$A$270,$D$270*$P$5,D1750*$P$5),2)</f>
        <v>208.38</v>
      </c>
      <c r="G1750" s="162" t="n">
        <f aca="false">TRUNC(IF(A1750&lt;=$A$270,$D$270*$P$6,D1750*$P$6),2)</f>
        <v>69.46</v>
      </c>
      <c r="H1750" s="161" t="n">
        <f aca="false">TRUNC($P$9,2)</f>
        <v>2.29</v>
      </c>
      <c r="I1750" s="161" t="n">
        <f aca="false">TRUNC(IF(A1750&lt;$A$427,$D$427*$R$10+$P$10,IF(A1750&gt;$A$782,$D$782*$R$10+$P$10,D1750*$R$10+$P$10)),2)</f>
        <v>117.29</v>
      </c>
      <c r="J1750" s="158" t="n">
        <f aca="false">TRUNC(IF(A1750&lt;$A$427,($D$427*$R$11)+$P$11,IF(A1750&gt;$A$782,$D$782*$R$11+$P$11,D1750*$R$11+$P$11)),2)</f>
        <v>299.57</v>
      </c>
      <c r="K1750" s="160" t="n">
        <f aca="false">TRUNC(IF(A1750&lt;$A$427,$D$427*$R$12+$P$12,IF(A1750&gt;$A$782,$D$782*$R$12+$P$12,D1750*$R$12+$P$12)),2)</f>
        <v>217.82</v>
      </c>
      <c r="L1750" s="163" t="n">
        <v>1840</v>
      </c>
      <c r="M1750" s="164" t="n">
        <f aca="false">A1750</f>
        <v>1411</v>
      </c>
      <c r="N1750" s="165" t="n">
        <v>1840</v>
      </c>
      <c r="O1750" s="166" t="n">
        <f aca="false">A1750</f>
        <v>1411</v>
      </c>
      <c r="U1750" s="171"/>
    </row>
    <row r="1751" customFormat="false" ht="10.5" hidden="false" customHeight="false" outlineLevel="0" collapsed="false">
      <c r="A1751" s="172" t="n">
        <v>1412</v>
      </c>
      <c r="B1751" s="173" t="n">
        <v>1841</v>
      </c>
      <c r="C1751" s="174" t="n">
        <f aca="false">ROUND($P$1*A1751,2)</f>
        <v>83411.64</v>
      </c>
      <c r="D1751" s="175" t="n">
        <f aca="false">TRUNC(C1751/12,2)</f>
        <v>6950.97</v>
      </c>
      <c r="E1751" s="176" t="n">
        <f aca="false">TRUNC(D1751*$P$3,2)</f>
        <v>771.55</v>
      </c>
      <c r="F1751" s="177" t="n">
        <f aca="false">TRUNC(IF(A1751&lt;=$A$270,$D$270*$P$5,D1751*$P$5),2)</f>
        <v>208.52</v>
      </c>
      <c r="G1751" s="178" t="n">
        <f aca="false">TRUNC(IF(A1751&lt;=$A$270,$D$270*$P$6,D1751*$P$6),2)</f>
        <v>69.5</v>
      </c>
      <c r="H1751" s="177" t="n">
        <f aca="false">TRUNC($P$9,2)</f>
        <v>2.29</v>
      </c>
      <c r="I1751" s="177" t="n">
        <f aca="false">TRUNC(IF(A1751&lt;$A$427,$D$427*$R$10+$P$10,IF(A1751&gt;$A$782,$D$782*$R$10+$P$10,D1751*$R$10+$P$10)),2)</f>
        <v>117.29</v>
      </c>
      <c r="J1751" s="174" t="n">
        <f aca="false">TRUNC(IF(A1751&lt;$A$427,($D$427*$R$11)+$P$11,IF(A1751&gt;$A$782,$D$782*$R$11+$P$11,D1751*$R$11+$P$11)),2)</f>
        <v>299.57</v>
      </c>
      <c r="K1751" s="176" t="n">
        <f aca="false">TRUNC(IF(A1751&lt;$A$427,$D$427*$R$12+$P$12,IF(A1751&gt;$A$782,$D$782*$R$12+$P$12,D1751*$R$12+$P$12)),2)</f>
        <v>217.82</v>
      </c>
      <c r="L1751" s="179" t="n">
        <v>1841</v>
      </c>
      <c r="M1751" s="180" t="n">
        <f aca="false">A1751</f>
        <v>1412</v>
      </c>
      <c r="N1751" s="181" t="n">
        <v>1841</v>
      </c>
      <c r="O1751" s="182" t="n">
        <f aca="false">A1751</f>
        <v>1412</v>
      </c>
      <c r="U1751" s="171"/>
    </row>
    <row r="1752" customFormat="false" ht="10.5" hidden="false" customHeight="false" outlineLevel="0" collapsed="false">
      <c r="A1752" s="156" t="n">
        <v>1412</v>
      </c>
      <c r="B1752" s="157" t="n">
        <v>1842</v>
      </c>
      <c r="C1752" s="158" t="n">
        <f aca="false">ROUND($P$1*A1752,2)</f>
        <v>83411.64</v>
      </c>
      <c r="D1752" s="159" t="n">
        <f aca="false">TRUNC(C1752/12,2)</f>
        <v>6950.97</v>
      </c>
      <c r="E1752" s="160" t="n">
        <f aca="false">TRUNC(D1752*$P$3,2)</f>
        <v>771.55</v>
      </c>
      <c r="F1752" s="161" t="n">
        <f aca="false">TRUNC(IF(A1752&lt;=$A$270,$D$270*$P$5,D1752*$P$5),2)</f>
        <v>208.52</v>
      </c>
      <c r="G1752" s="162" t="n">
        <f aca="false">TRUNC(IF(A1752&lt;=$A$270,$D$270*$P$6,D1752*$P$6),2)</f>
        <v>69.5</v>
      </c>
      <c r="H1752" s="161" t="n">
        <f aca="false">TRUNC($P$9,2)</f>
        <v>2.29</v>
      </c>
      <c r="I1752" s="161" t="n">
        <f aca="false">TRUNC(IF(A1752&lt;$A$427,$D$427*$R$10+$P$10,IF(A1752&gt;$A$782,$D$782*$R$10+$P$10,D1752*$R$10+$P$10)),2)</f>
        <v>117.29</v>
      </c>
      <c r="J1752" s="158" t="n">
        <f aca="false">TRUNC(IF(A1752&lt;$A$427,($D$427*$R$11)+$P$11,IF(A1752&gt;$A$782,$D$782*$R$11+$P$11,D1752*$R$11+$P$11)),2)</f>
        <v>299.57</v>
      </c>
      <c r="K1752" s="160" t="n">
        <f aca="false">TRUNC(IF(A1752&lt;$A$427,$D$427*$R$12+$P$12,IF(A1752&gt;$A$782,$D$782*$R$12+$P$12,D1752*$R$12+$P$12)),2)</f>
        <v>217.82</v>
      </c>
      <c r="L1752" s="163" t="n">
        <v>1842</v>
      </c>
      <c r="M1752" s="164" t="n">
        <f aca="false">A1752</f>
        <v>1412</v>
      </c>
      <c r="N1752" s="165" t="n">
        <v>1842</v>
      </c>
      <c r="O1752" s="166" t="n">
        <f aca="false">A1752</f>
        <v>1412</v>
      </c>
      <c r="U1752" s="171"/>
    </row>
    <row r="1753" customFormat="false" ht="10.5" hidden="false" customHeight="false" outlineLevel="0" collapsed="false">
      <c r="A1753" s="172" t="n">
        <v>1413</v>
      </c>
      <c r="B1753" s="173" t="n">
        <v>1843</v>
      </c>
      <c r="C1753" s="174" t="n">
        <f aca="false">ROUND($P$1*A1753,2)</f>
        <v>83470.71</v>
      </c>
      <c r="D1753" s="175" t="n">
        <f aca="false">TRUNC(C1753/12,2)</f>
        <v>6955.89</v>
      </c>
      <c r="E1753" s="176" t="n">
        <f aca="false">TRUNC(D1753*$P$3,2)</f>
        <v>772.1</v>
      </c>
      <c r="F1753" s="177" t="n">
        <f aca="false">TRUNC(IF(A1753&lt;=$A$270,$D$270*$P$5,D1753*$P$5),2)</f>
        <v>208.67</v>
      </c>
      <c r="G1753" s="178" t="n">
        <f aca="false">TRUNC(IF(A1753&lt;=$A$270,$D$270*$P$6,D1753*$P$6),2)</f>
        <v>69.55</v>
      </c>
      <c r="H1753" s="177" t="n">
        <f aca="false">TRUNC($P$9,2)</f>
        <v>2.29</v>
      </c>
      <c r="I1753" s="177" t="n">
        <f aca="false">TRUNC(IF(A1753&lt;$A$427,$D$427*$R$10+$P$10,IF(A1753&gt;$A$782,$D$782*$R$10+$P$10,D1753*$R$10+$P$10)),2)</f>
        <v>117.29</v>
      </c>
      <c r="J1753" s="174" t="n">
        <f aca="false">TRUNC(IF(A1753&lt;$A$427,($D$427*$R$11)+$P$11,IF(A1753&gt;$A$782,$D$782*$R$11+$P$11,D1753*$R$11+$P$11)),2)</f>
        <v>299.57</v>
      </c>
      <c r="K1753" s="176" t="n">
        <f aca="false">TRUNC(IF(A1753&lt;$A$427,$D$427*$R$12+$P$12,IF(A1753&gt;$A$782,$D$782*$R$12+$P$12,D1753*$R$12+$P$12)),2)</f>
        <v>217.82</v>
      </c>
      <c r="L1753" s="179" t="n">
        <v>1843</v>
      </c>
      <c r="M1753" s="180" t="n">
        <f aca="false">A1753</f>
        <v>1413</v>
      </c>
      <c r="N1753" s="181" t="n">
        <v>1843</v>
      </c>
      <c r="O1753" s="182" t="n">
        <f aca="false">A1753</f>
        <v>1413</v>
      </c>
      <c r="U1753" s="171"/>
    </row>
    <row r="1754" customFormat="false" ht="10.5" hidden="false" customHeight="false" outlineLevel="0" collapsed="false">
      <c r="A1754" s="156" t="n">
        <v>1414</v>
      </c>
      <c r="B1754" s="157" t="n">
        <v>1844</v>
      </c>
      <c r="C1754" s="158" t="n">
        <f aca="false">ROUND($P$1*A1754,2)</f>
        <v>83529.79</v>
      </c>
      <c r="D1754" s="159" t="n">
        <f aca="false">TRUNC(C1754/12,2)</f>
        <v>6960.81</v>
      </c>
      <c r="E1754" s="160" t="n">
        <f aca="false">TRUNC(D1754*$P$3,2)</f>
        <v>772.64</v>
      </c>
      <c r="F1754" s="161" t="n">
        <f aca="false">TRUNC(IF(A1754&lt;=$A$270,$D$270*$P$5,D1754*$P$5),2)</f>
        <v>208.82</v>
      </c>
      <c r="G1754" s="162" t="n">
        <f aca="false">TRUNC(IF(A1754&lt;=$A$270,$D$270*$P$6,D1754*$P$6),2)</f>
        <v>69.6</v>
      </c>
      <c r="H1754" s="161" t="n">
        <f aca="false">TRUNC($P$9,2)</f>
        <v>2.29</v>
      </c>
      <c r="I1754" s="161" t="n">
        <f aca="false">TRUNC(IF(A1754&lt;$A$427,$D$427*$R$10+$P$10,IF(A1754&gt;$A$782,$D$782*$R$10+$P$10,D1754*$R$10+$P$10)),2)</f>
        <v>117.29</v>
      </c>
      <c r="J1754" s="158" t="n">
        <f aca="false">TRUNC(IF(A1754&lt;$A$427,($D$427*$R$11)+$P$11,IF(A1754&gt;$A$782,$D$782*$R$11+$P$11,D1754*$R$11+$P$11)),2)</f>
        <v>299.57</v>
      </c>
      <c r="K1754" s="160" t="n">
        <f aca="false">TRUNC(IF(A1754&lt;$A$427,$D$427*$R$12+$P$12,IF(A1754&gt;$A$782,$D$782*$R$12+$P$12,D1754*$R$12+$P$12)),2)</f>
        <v>217.82</v>
      </c>
      <c r="L1754" s="163" t="n">
        <v>1844</v>
      </c>
      <c r="M1754" s="164" t="n">
        <f aca="false">A1754</f>
        <v>1414</v>
      </c>
      <c r="N1754" s="165" t="n">
        <v>1844</v>
      </c>
      <c r="O1754" s="166" t="n">
        <f aca="false">A1754</f>
        <v>1414</v>
      </c>
      <c r="U1754" s="171"/>
    </row>
    <row r="1755" customFormat="false" ht="10.5" hidden="false" customHeight="false" outlineLevel="0" collapsed="false">
      <c r="A1755" s="172" t="n">
        <v>1414</v>
      </c>
      <c r="B1755" s="173" t="n">
        <v>1845</v>
      </c>
      <c r="C1755" s="174" t="n">
        <f aca="false">ROUND($P$1*A1755,2)</f>
        <v>83529.79</v>
      </c>
      <c r="D1755" s="175" t="n">
        <f aca="false">TRUNC(C1755/12,2)</f>
        <v>6960.81</v>
      </c>
      <c r="E1755" s="176" t="n">
        <f aca="false">TRUNC(D1755*$P$3,2)</f>
        <v>772.64</v>
      </c>
      <c r="F1755" s="177" t="n">
        <f aca="false">TRUNC(IF(A1755&lt;=$A$270,$D$270*$P$5,D1755*$P$5),2)</f>
        <v>208.82</v>
      </c>
      <c r="G1755" s="178" t="n">
        <f aca="false">TRUNC(IF(A1755&lt;=$A$270,$D$270*$P$6,D1755*$P$6),2)</f>
        <v>69.6</v>
      </c>
      <c r="H1755" s="177" t="n">
        <f aca="false">TRUNC($P$9,2)</f>
        <v>2.29</v>
      </c>
      <c r="I1755" s="177" t="n">
        <f aca="false">TRUNC(IF(A1755&lt;$A$427,$D$427*$R$10+$P$10,IF(A1755&gt;$A$782,$D$782*$R$10+$P$10,D1755*$R$10+$P$10)),2)</f>
        <v>117.29</v>
      </c>
      <c r="J1755" s="174" t="n">
        <f aca="false">TRUNC(IF(A1755&lt;$A$427,($D$427*$R$11)+$P$11,IF(A1755&gt;$A$782,$D$782*$R$11+$P$11,D1755*$R$11+$P$11)),2)</f>
        <v>299.57</v>
      </c>
      <c r="K1755" s="176" t="n">
        <f aca="false">TRUNC(IF(A1755&lt;$A$427,$D$427*$R$12+$P$12,IF(A1755&gt;$A$782,$D$782*$R$12+$P$12,D1755*$R$12+$P$12)),2)</f>
        <v>217.82</v>
      </c>
      <c r="L1755" s="179" t="n">
        <v>1845</v>
      </c>
      <c r="M1755" s="164" t="n">
        <f aca="false">A1755</f>
        <v>1414</v>
      </c>
      <c r="N1755" s="181" t="n">
        <v>1845</v>
      </c>
      <c r="O1755" s="182" t="n">
        <f aca="false">A1755</f>
        <v>1414</v>
      </c>
      <c r="U1755" s="171"/>
    </row>
    <row r="1756" customFormat="false" ht="10.5" hidden="false" customHeight="false" outlineLevel="0" collapsed="false">
      <c r="A1756" s="156" t="n">
        <v>1414</v>
      </c>
      <c r="B1756" s="157" t="n">
        <v>1846</v>
      </c>
      <c r="C1756" s="158" t="n">
        <f aca="false">ROUND($P$1*A1756,2)</f>
        <v>83529.79</v>
      </c>
      <c r="D1756" s="159" t="n">
        <f aca="false">TRUNC(C1756/12,2)</f>
        <v>6960.81</v>
      </c>
      <c r="E1756" s="160" t="n">
        <f aca="false">TRUNC(D1756*$P$3,2)</f>
        <v>772.64</v>
      </c>
      <c r="F1756" s="161" t="n">
        <f aca="false">TRUNC(IF(A1756&lt;=$A$270,$D$270*$P$5,D1756*$P$5),2)</f>
        <v>208.82</v>
      </c>
      <c r="G1756" s="162" t="n">
        <f aca="false">TRUNC(IF(A1756&lt;=$A$270,$D$270*$P$6,D1756*$P$6),2)</f>
        <v>69.6</v>
      </c>
      <c r="H1756" s="161" t="n">
        <f aca="false">TRUNC($P$9,2)</f>
        <v>2.29</v>
      </c>
      <c r="I1756" s="161" t="n">
        <f aca="false">TRUNC(IF(A1756&lt;$A$427,$D$427*$R$10+$P$10,IF(A1756&gt;$A$782,$D$782*$R$10+$P$10,D1756*$R$10+$P$10)),2)</f>
        <v>117.29</v>
      </c>
      <c r="J1756" s="158" t="n">
        <f aca="false">TRUNC(IF(A1756&lt;$A$427,($D$427*$R$11)+$P$11,IF(A1756&gt;$A$782,$D$782*$R$11+$P$11,D1756*$R$11+$P$11)),2)</f>
        <v>299.57</v>
      </c>
      <c r="K1756" s="160" t="n">
        <f aca="false">TRUNC(IF(A1756&lt;$A$427,$D$427*$R$12+$P$12,IF(A1756&gt;$A$782,$D$782*$R$12+$P$12,D1756*$R$12+$P$12)),2)</f>
        <v>217.82</v>
      </c>
      <c r="L1756" s="163" t="n">
        <v>1846</v>
      </c>
      <c r="M1756" s="180" t="n">
        <f aca="false">A1756</f>
        <v>1414</v>
      </c>
      <c r="N1756" s="165" t="n">
        <v>1846</v>
      </c>
      <c r="O1756" s="166" t="n">
        <f aca="false">A1756</f>
        <v>1414</v>
      </c>
      <c r="U1756" s="171"/>
    </row>
    <row r="1757" customFormat="false" ht="10.5" hidden="false" customHeight="false" outlineLevel="0" collapsed="false">
      <c r="A1757" s="172" t="n">
        <v>1415</v>
      </c>
      <c r="B1757" s="173" t="n">
        <v>1847</v>
      </c>
      <c r="C1757" s="174" t="n">
        <f aca="false">ROUND($P$1*A1757,2)</f>
        <v>83588.86</v>
      </c>
      <c r="D1757" s="175" t="n">
        <f aca="false">TRUNC(C1757/12,2)</f>
        <v>6965.73</v>
      </c>
      <c r="E1757" s="176" t="n">
        <f aca="false">TRUNC(D1757*$P$3,2)</f>
        <v>773.19</v>
      </c>
      <c r="F1757" s="177" t="n">
        <f aca="false">TRUNC(IF(A1757&lt;=$A$270,$D$270*$P$5,D1757*$P$5),2)</f>
        <v>208.97</v>
      </c>
      <c r="G1757" s="178" t="n">
        <f aca="false">TRUNC(IF(A1757&lt;=$A$270,$D$270*$P$6,D1757*$P$6),2)</f>
        <v>69.65</v>
      </c>
      <c r="H1757" s="177" t="n">
        <f aca="false">TRUNC($P$9,2)</f>
        <v>2.29</v>
      </c>
      <c r="I1757" s="177" t="n">
        <f aca="false">TRUNC(IF(A1757&lt;$A$427,$D$427*$R$10+$P$10,IF(A1757&gt;$A$782,$D$782*$R$10+$P$10,D1757*$R$10+$P$10)),2)</f>
        <v>117.29</v>
      </c>
      <c r="J1757" s="174" t="n">
        <f aca="false">TRUNC(IF(A1757&lt;$A$427,($D$427*$R$11)+$P$11,IF(A1757&gt;$A$782,$D$782*$R$11+$P$11,D1757*$R$11+$P$11)),2)</f>
        <v>299.57</v>
      </c>
      <c r="K1757" s="176" t="n">
        <f aca="false">TRUNC(IF(A1757&lt;$A$427,$D$427*$R$12+$P$12,IF(A1757&gt;$A$782,$D$782*$R$12+$P$12,D1757*$R$12+$P$12)),2)</f>
        <v>217.82</v>
      </c>
      <c r="L1757" s="179" t="n">
        <v>1847</v>
      </c>
      <c r="M1757" s="164" t="n">
        <f aca="false">A1757</f>
        <v>1415</v>
      </c>
      <c r="N1757" s="181" t="n">
        <v>1847</v>
      </c>
      <c r="O1757" s="182" t="n">
        <f aca="false">A1757</f>
        <v>1415</v>
      </c>
      <c r="U1757" s="171"/>
    </row>
    <row r="1758" customFormat="false" ht="10.5" hidden="false" customHeight="false" outlineLevel="0" collapsed="false">
      <c r="A1758" s="156" t="n">
        <v>1416</v>
      </c>
      <c r="B1758" s="157" t="n">
        <v>1848</v>
      </c>
      <c r="C1758" s="158" t="n">
        <f aca="false">ROUND($P$1*A1758,2)</f>
        <v>83647.93</v>
      </c>
      <c r="D1758" s="159" t="n">
        <f aca="false">TRUNC(C1758/12,2)</f>
        <v>6970.66</v>
      </c>
      <c r="E1758" s="160" t="n">
        <f aca="false">TRUNC(D1758*$P$3,2)</f>
        <v>773.74</v>
      </c>
      <c r="F1758" s="161" t="n">
        <f aca="false">TRUNC(IF(A1758&lt;=$A$270,$D$270*$P$5,D1758*$P$5),2)</f>
        <v>209.11</v>
      </c>
      <c r="G1758" s="162" t="n">
        <f aca="false">TRUNC(IF(A1758&lt;=$A$270,$D$270*$P$6,D1758*$P$6),2)</f>
        <v>69.7</v>
      </c>
      <c r="H1758" s="161" t="n">
        <f aca="false">TRUNC($P$9,2)</f>
        <v>2.29</v>
      </c>
      <c r="I1758" s="161" t="n">
        <f aca="false">TRUNC(IF(A1758&lt;$A$427,$D$427*$R$10+$P$10,IF(A1758&gt;$A$782,$D$782*$R$10+$P$10,D1758*$R$10+$P$10)),2)</f>
        <v>117.29</v>
      </c>
      <c r="J1758" s="158" t="n">
        <f aca="false">TRUNC(IF(A1758&lt;$A$427,($D$427*$R$11)+$P$11,IF(A1758&gt;$A$782,$D$782*$R$11+$P$11,D1758*$R$11+$P$11)),2)</f>
        <v>299.57</v>
      </c>
      <c r="K1758" s="160" t="n">
        <f aca="false">TRUNC(IF(A1758&lt;$A$427,$D$427*$R$12+$P$12,IF(A1758&gt;$A$782,$D$782*$R$12+$P$12,D1758*$R$12+$P$12)),2)</f>
        <v>217.82</v>
      </c>
      <c r="L1758" s="163" t="n">
        <v>1848</v>
      </c>
      <c r="M1758" s="180" t="n">
        <f aca="false">A1758</f>
        <v>1416</v>
      </c>
      <c r="N1758" s="165" t="n">
        <v>1848</v>
      </c>
      <c r="O1758" s="166" t="n">
        <f aca="false">A1758</f>
        <v>1416</v>
      </c>
      <c r="U1758" s="171"/>
    </row>
    <row r="1759" customFormat="false" ht="10.5" hidden="false" customHeight="false" outlineLevel="0" collapsed="false">
      <c r="A1759" s="172" t="n">
        <v>1417</v>
      </c>
      <c r="B1759" s="173" t="n">
        <v>1849</v>
      </c>
      <c r="C1759" s="174" t="n">
        <f aca="false">ROUND($P$1*A1759,2)</f>
        <v>83707.01</v>
      </c>
      <c r="D1759" s="175" t="n">
        <f aca="false">TRUNC(C1759/12,2)</f>
        <v>6975.58</v>
      </c>
      <c r="E1759" s="176" t="n">
        <f aca="false">TRUNC(D1759*$P$3,2)</f>
        <v>774.28</v>
      </c>
      <c r="F1759" s="177" t="n">
        <f aca="false">TRUNC(IF(A1759&lt;=$A$270,$D$270*$P$5,D1759*$P$5),2)</f>
        <v>209.26</v>
      </c>
      <c r="G1759" s="178" t="n">
        <f aca="false">TRUNC(IF(A1759&lt;=$A$270,$D$270*$P$6,D1759*$P$6),2)</f>
        <v>69.75</v>
      </c>
      <c r="H1759" s="177" t="n">
        <f aca="false">TRUNC($P$9,2)</f>
        <v>2.29</v>
      </c>
      <c r="I1759" s="177" t="n">
        <f aca="false">TRUNC(IF(A1759&lt;$A$427,$D$427*$R$10+$P$10,IF(A1759&gt;$A$782,$D$782*$R$10+$P$10,D1759*$R$10+$P$10)),2)</f>
        <v>117.29</v>
      </c>
      <c r="J1759" s="174" t="n">
        <f aca="false">TRUNC(IF(A1759&lt;$A$427,($D$427*$R$11)+$P$11,IF(A1759&gt;$A$782,$D$782*$R$11+$P$11,D1759*$R$11+$P$11)),2)</f>
        <v>299.57</v>
      </c>
      <c r="K1759" s="176" t="n">
        <f aca="false">TRUNC(IF(A1759&lt;$A$427,$D$427*$R$12+$P$12,IF(A1759&gt;$A$782,$D$782*$R$12+$P$12,D1759*$R$12+$P$12)),2)</f>
        <v>217.82</v>
      </c>
      <c r="L1759" s="179" t="n">
        <v>1849</v>
      </c>
      <c r="M1759" s="164" t="n">
        <f aca="false">A1759</f>
        <v>1417</v>
      </c>
      <c r="N1759" s="181" t="n">
        <v>1849</v>
      </c>
      <c r="O1759" s="182" t="n">
        <f aca="false">A1759</f>
        <v>1417</v>
      </c>
      <c r="U1759" s="171"/>
    </row>
    <row r="1760" customFormat="false" ht="10.5" hidden="false" customHeight="false" outlineLevel="0" collapsed="false">
      <c r="A1760" s="156" t="n">
        <v>1418</v>
      </c>
      <c r="B1760" s="157" t="n">
        <v>1850</v>
      </c>
      <c r="C1760" s="158" t="n">
        <f aca="false">ROUND($P$1*A1760,2)</f>
        <v>83766.08</v>
      </c>
      <c r="D1760" s="159" t="n">
        <f aca="false">TRUNC(C1760/12,2)</f>
        <v>6980.5</v>
      </c>
      <c r="E1760" s="160" t="n">
        <f aca="false">TRUNC(D1760*$P$3,2)</f>
        <v>774.83</v>
      </c>
      <c r="F1760" s="161" t="n">
        <f aca="false">TRUNC(IF(A1760&lt;=$A$270,$D$270*$P$5,D1760*$P$5),2)</f>
        <v>209.41</v>
      </c>
      <c r="G1760" s="162" t="n">
        <f aca="false">TRUNC(IF(A1760&lt;=$A$270,$D$270*$P$6,D1760*$P$6),2)</f>
        <v>69.8</v>
      </c>
      <c r="H1760" s="161" t="n">
        <f aca="false">TRUNC($P$9,2)</f>
        <v>2.29</v>
      </c>
      <c r="I1760" s="161" t="n">
        <f aca="false">TRUNC(IF(A1760&lt;$A$427,$D$427*$R$10+$P$10,IF(A1760&gt;$A$782,$D$782*$R$10+$P$10,D1760*$R$10+$P$10)),2)</f>
        <v>117.29</v>
      </c>
      <c r="J1760" s="158" t="n">
        <f aca="false">TRUNC(IF(A1760&lt;$A$427,($D$427*$R$11)+$P$11,IF(A1760&gt;$A$782,$D$782*$R$11+$P$11,D1760*$R$11+$P$11)),2)</f>
        <v>299.57</v>
      </c>
      <c r="K1760" s="160" t="n">
        <f aca="false">TRUNC(IF(A1760&lt;$A$427,$D$427*$R$12+$P$12,IF(A1760&gt;$A$782,$D$782*$R$12+$P$12,D1760*$R$12+$P$12)),2)</f>
        <v>217.82</v>
      </c>
      <c r="L1760" s="163" t="n">
        <v>1850</v>
      </c>
      <c r="M1760" s="180" t="n">
        <f aca="false">A1760</f>
        <v>1418</v>
      </c>
      <c r="N1760" s="165" t="n">
        <v>1850</v>
      </c>
      <c r="O1760" s="166" t="n">
        <f aca="false">A1760</f>
        <v>1418</v>
      </c>
      <c r="U1760" s="171"/>
    </row>
    <row r="1761" customFormat="false" ht="10.5" hidden="false" customHeight="false" outlineLevel="0" collapsed="false">
      <c r="A1761" s="172" t="n">
        <v>1418</v>
      </c>
      <c r="B1761" s="173" t="n">
        <v>1851</v>
      </c>
      <c r="C1761" s="174" t="n">
        <f aca="false">ROUND($P$1*A1761,2)</f>
        <v>83766.08</v>
      </c>
      <c r="D1761" s="175" t="n">
        <f aca="false">TRUNC(C1761/12,2)</f>
        <v>6980.5</v>
      </c>
      <c r="E1761" s="176" t="n">
        <f aca="false">TRUNC(D1761*$P$3,2)</f>
        <v>774.83</v>
      </c>
      <c r="F1761" s="177" t="n">
        <f aca="false">TRUNC(IF(A1761&lt;=$A$270,$D$270*$P$5,D1761*$P$5),2)</f>
        <v>209.41</v>
      </c>
      <c r="G1761" s="178" t="n">
        <f aca="false">TRUNC(IF(A1761&lt;=$A$270,$D$270*$P$6,D1761*$P$6),2)</f>
        <v>69.8</v>
      </c>
      <c r="H1761" s="177" t="n">
        <f aca="false">TRUNC($P$9,2)</f>
        <v>2.29</v>
      </c>
      <c r="I1761" s="177" t="n">
        <f aca="false">TRUNC(IF(A1761&lt;$A$427,$D$427*$R$10+$P$10,IF(A1761&gt;$A$782,$D$782*$R$10+$P$10,D1761*$R$10+$P$10)),2)</f>
        <v>117.29</v>
      </c>
      <c r="J1761" s="174" t="n">
        <f aca="false">TRUNC(IF(A1761&lt;$A$427,($D$427*$R$11)+$P$11,IF(A1761&gt;$A$782,$D$782*$R$11+$P$11,D1761*$R$11+$P$11)),2)</f>
        <v>299.57</v>
      </c>
      <c r="K1761" s="176" t="n">
        <f aca="false">TRUNC(IF(A1761&lt;$A$427,$D$427*$R$12+$P$12,IF(A1761&gt;$A$782,$D$782*$R$12+$P$12,D1761*$R$12+$P$12)),2)</f>
        <v>217.82</v>
      </c>
      <c r="L1761" s="179" t="n">
        <v>1851</v>
      </c>
      <c r="M1761" s="164" t="n">
        <f aca="false">A1761</f>
        <v>1418</v>
      </c>
      <c r="N1761" s="181" t="n">
        <v>1851</v>
      </c>
      <c r="O1761" s="182" t="n">
        <f aca="false">A1761</f>
        <v>1418</v>
      </c>
      <c r="U1761" s="171"/>
    </row>
    <row r="1762" customFormat="false" ht="10.5" hidden="false" customHeight="false" outlineLevel="0" collapsed="false">
      <c r="A1762" s="156" t="n">
        <v>1419</v>
      </c>
      <c r="B1762" s="157" t="n">
        <v>1852</v>
      </c>
      <c r="C1762" s="158" t="n">
        <f aca="false">ROUND($P$1*A1762,2)</f>
        <v>83825.15</v>
      </c>
      <c r="D1762" s="159" t="n">
        <f aca="false">TRUNC(C1762/12,2)</f>
        <v>6985.42</v>
      </c>
      <c r="E1762" s="160" t="n">
        <f aca="false">TRUNC(D1762*$P$3,2)</f>
        <v>775.38</v>
      </c>
      <c r="F1762" s="161" t="n">
        <f aca="false">TRUNC(IF(A1762&lt;=$A$270,$D$270*$P$5,D1762*$P$5),2)</f>
        <v>209.56</v>
      </c>
      <c r="G1762" s="162" t="n">
        <f aca="false">TRUNC(IF(A1762&lt;=$A$270,$D$270*$P$6,D1762*$P$6),2)</f>
        <v>69.85</v>
      </c>
      <c r="H1762" s="161" t="n">
        <f aca="false">TRUNC($P$9,2)</f>
        <v>2.29</v>
      </c>
      <c r="I1762" s="161" t="n">
        <f aca="false">TRUNC(IF(A1762&lt;$A$427,$D$427*$R$10+$P$10,IF(A1762&gt;$A$782,$D$782*$R$10+$P$10,D1762*$R$10+$P$10)),2)</f>
        <v>117.29</v>
      </c>
      <c r="J1762" s="158" t="n">
        <f aca="false">TRUNC(IF(A1762&lt;$A$427,($D$427*$R$11)+$P$11,IF(A1762&gt;$A$782,$D$782*$R$11+$P$11,D1762*$R$11+$P$11)),2)</f>
        <v>299.57</v>
      </c>
      <c r="K1762" s="160" t="n">
        <f aca="false">TRUNC(IF(A1762&lt;$A$427,$D$427*$R$12+$P$12,IF(A1762&gt;$A$782,$D$782*$R$12+$P$12,D1762*$R$12+$P$12)),2)</f>
        <v>217.82</v>
      </c>
      <c r="L1762" s="163" t="n">
        <v>1852</v>
      </c>
      <c r="M1762" s="180" t="n">
        <f aca="false">A1762</f>
        <v>1419</v>
      </c>
      <c r="N1762" s="165" t="n">
        <v>1852</v>
      </c>
      <c r="O1762" s="166" t="n">
        <f aca="false">A1762</f>
        <v>1419</v>
      </c>
      <c r="U1762" s="171"/>
    </row>
    <row r="1763" customFormat="false" ht="10.5" hidden="false" customHeight="false" outlineLevel="0" collapsed="false">
      <c r="A1763" s="172" t="n">
        <v>1419</v>
      </c>
      <c r="B1763" s="173" t="n">
        <v>1853</v>
      </c>
      <c r="C1763" s="174" t="n">
        <f aca="false">ROUND($P$1*A1763,2)</f>
        <v>83825.15</v>
      </c>
      <c r="D1763" s="175" t="n">
        <f aca="false">TRUNC(C1763/12,2)</f>
        <v>6985.42</v>
      </c>
      <c r="E1763" s="176" t="n">
        <f aca="false">TRUNC(D1763*$P$3,2)</f>
        <v>775.38</v>
      </c>
      <c r="F1763" s="177" t="n">
        <f aca="false">TRUNC(IF(A1763&lt;=$A$270,$D$270*$P$5,D1763*$P$5),2)</f>
        <v>209.56</v>
      </c>
      <c r="G1763" s="178" t="n">
        <f aca="false">TRUNC(IF(A1763&lt;=$A$270,$D$270*$P$6,D1763*$P$6),2)</f>
        <v>69.85</v>
      </c>
      <c r="H1763" s="177" t="n">
        <f aca="false">TRUNC($P$9,2)</f>
        <v>2.29</v>
      </c>
      <c r="I1763" s="177" t="n">
        <f aca="false">TRUNC(IF(A1763&lt;$A$427,$D$427*$R$10+$P$10,IF(A1763&gt;$A$782,$D$782*$R$10+$P$10,D1763*$R$10+$P$10)),2)</f>
        <v>117.29</v>
      </c>
      <c r="J1763" s="174" t="n">
        <f aca="false">TRUNC(IF(A1763&lt;$A$427,($D$427*$R$11)+$P$11,IF(A1763&gt;$A$782,$D$782*$R$11+$P$11,D1763*$R$11+$P$11)),2)</f>
        <v>299.57</v>
      </c>
      <c r="K1763" s="176" t="n">
        <f aca="false">TRUNC(IF(A1763&lt;$A$427,$D$427*$R$12+$P$12,IF(A1763&gt;$A$782,$D$782*$R$12+$P$12,D1763*$R$12+$P$12)),2)</f>
        <v>217.82</v>
      </c>
      <c r="L1763" s="179" t="n">
        <v>1853</v>
      </c>
      <c r="M1763" s="164" t="n">
        <f aca="false">A1763</f>
        <v>1419</v>
      </c>
      <c r="N1763" s="181" t="n">
        <v>1853</v>
      </c>
      <c r="O1763" s="182" t="n">
        <f aca="false">A1763</f>
        <v>1419</v>
      </c>
      <c r="U1763" s="171"/>
    </row>
    <row r="1764" customFormat="false" ht="10.5" hidden="false" customHeight="false" outlineLevel="0" collapsed="false">
      <c r="A1764" s="156" t="n">
        <v>1420</v>
      </c>
      <c r="B1764" s="157" t="n">
        <v>1854</v>
      </c>
      <c r="C1764" s="158" t="n">
        <f aca="false">ROUND($P$1*A1764,2)</f>
        <v>83884.23</v>
      </c>
      <c r="D1764" s="159" t="n">
        <f aca="false">TRUNC(C1764/12,2)</f>
        <v>6990.35</v>
      </c>
      <c r="E1764" s="160" t="n">
        <f aca="false">TRUNC(D1764*$P$3,2)</f>
        <v>775.92</v>
      </c>
      <c r="F1764" s="161" t="n">
        <f aca="false">TRUNC(IF(A1764&lt;=$A$270,$D$270*$P$5,D1764*$P$5),2)</f>
        <v>209.71</v>
      </c>
      <c r="G1764" s="162" t="n">
        <f aca="false">TRUNC(IF(A1764&lt;=$A$270,$D$270*$P$6,D1764*$P$6),2)</f>
        <v>69.9</v>
      </c>
      <c r="H1764" s="161" t="n">
        <f aca="false">TRUNC($P$9,2)</f>
        <v>2.29</v>
      </c>
      <c r="I1764" s="161" t="n">
        <f aca="false">TRUNC(IF(A1764&lt;$A$427,$D$427*$R$10+$P$10,IF(A1764&gt;$A$782,$D$782*$R$10+$P$10,D1764*$R$10+$P$10)),2)</f>
        <v>117.29</v>
      </c>
      <c r="J1764" s="158" t="n">
        <f aca="false">TRUNC(IF(A1764&lt;$A$427,($D$427*$R$11)+$P$11,IF(A1764&gt;$A$782,$D$782*$R$11+$P$11,D1764*$R$11+$P$11)),2)</f>
        <v>299.57</v>
      </c>
      <c r="K1764" s="160" t="n">
        <f aca="false">TRUNC(IF(A1764&lt;$A$427,$D$427*$R$12+$P$12,IF(A1764&gt;$A$782,$D$782*$R$12+$P$12,D1764*$R$12+$P$12)),2)</f>
        <v>217.82</v>
      </c>
      <c r="L1764" s="163" t="n">
        <v>1854</v>
      </c>
      <c r="M1764" s="180" t="n">
        <f aca="false">A1764</f>
        <v>1420</v>
      </c>
      <c r="N1764" s="165" t="n">
        <v>1854</v>
      </c>
      <c r="O1764" s="166" t="n">
        <f aca="false">A1764</f>
        <v>1420</v>
      </c>
      <c r="U1764" s="171"/>
    </row>
    <row r="1765" customFormat="false" ht="10.5" hidden="false" customHeight="false" outlineLevel="0" collapsed="false">
      <c r="A1765" s="172" t="n">
        <v>1421</v>
      </c>
      <c r="B1765" s="173" t="n">
        <v>1855</v>
      </c>
      <c r="C1765" s="174" t="n">
        <f aca="false">ROUND($P$1*A1765,2)</f>
        <v>83943.3</v>
      </c>
      <c r="D1765" s="175" t="n">
        <f aca="false">TRUNC(C1765/12,2)</f>
        <v>6995.27</v>
      </c>
      <c r="E1765" s="176" t="n">
        <f aca="false">TRUNC(D1765*$P$3,2)</f>
        <v>776.47</v>
      </c>
      <c r="F1765" s="177" t="n">
        <f aca="false">TRUNC(IF(A1765&lt;=$A$270,$D$270*$P$5,D1765*$P$5),2)</f>
        <v>209.85</v>
      </c>
      <c r="G1765" s="178" t="n">
        <f aca="false">TRUNC(IF(A1765&lt;=$A$270,$D$270*$P$6,D1765*$P$6),2)</f>
        <v>69.95</v>
      </c>
      <c r="H1765" s="177" t="n">
        <f aca="false">TRUNC($P$9,2)</f>
        <v>2.29</v>
      </c>
      <c r="I1765" s="177" t="n">
        <f aca="false">TRUNC(IF(A1765&lt;$A$427,$D$427*$R$10+$P$10,IF(A1765&gt;$A$782,$D$782*$R$10+$P$10,D1765*$R$10+$P$10)),2)</f>
        <v>117.29</v>
      </c>
      <c r="J1765" s="174" t="n">
        <f aca="false">TRUNC(IF(A1765&lt;$A$427,($D$427*$R$11)+$P$11,IF(A1765&gt;$A$782,$D$782*$R$11+$P$11,D1765*$R$11+$P$11)),2)</f>
        <v>299.57</v>
      </c>
      <c r="K1765" s="176" t="n">
        <f aca="false">TRUNC(IF(A1765&lt;$A$427,$D$427*$R$12+$P$12,IF(A1765&gt;$A$782,$D$782*$R$12+$P$12,D1765*$R$12+$P$12)),2)</f>
        <v>217.82</v>
      </c>
      <c r="L1765" s="179" t="n">
        <v>1855</v>
      </c>
      <c r="M1765" s="164" t="n">
        <f aca="false">A1765</f>
        <v>1421</v>
      </c>
      <c r="N1765" s="181" t="n">
        <v>1855</v>
      </c>
      <c r="O1765" s="182" t="n">
        <f aca="false">A1765</f>
        <v>1421</v>
      </c>
      <c r="U1765" s="171"/>
    </row>
    <row r="1766" customFormat="false" ht="10.5" hidden="false" customHeight="false" outlineLevel="0" collapsed="false">
      <c r="A1766" s="156" t="n">
        <v>1421</v>
      </c>
      <c r="B1766" s="157" t="n">
        <v>1856</v>
      </c>
      <c r="C1766" s="158" t="n">
        <f aca="false">ROUND($P$1*A1766,2)</f>
        <v>83943.3</v>
      </c>
      <c r="D1766" s="159" t="n">
        <f aca="false">TRUNC(C1766/12,2)</f>
        <v>6995.27</v>
      </c>
      <c r="E1766" s="160" t="n">
        <f aca="false">TRUNC(D1766*$P$3,2)</f>
        <v>776.47</v>
      </c>
      <c r="F1766" s="161" t="n">
        <f aca="false">TRUNC(IF(A1766&lt;=$A$270,$D$270*$P$5,D1766*$P$5),2)</f>
        <v>209.85</v>
      </c>
      <c r="G1766" s="162" t="n">
        <f aca="false">TRUNC(IF(A1766&lt;=$A$270,$D$270*$P$6,D1766*$P$6),2)</f>
        <v>69.95</v>
      </c>
      <c r="H1766" s="161" t="n">
        <f aca="false">TRUNC($P$9,2)</f>
        <v>2.29</v>
      </c>
      <c r="I1766" s="161" t="n">
        <f aca="false">TRUNC(IF(A1766&lt;$A$427,$D$427*$R$10+$P$10,IF(A1766&gt;$A$782,$D$782*$R$10+$P$10,D1766*$R$10+$P$10)),2)</f>
        <v>117.29</v>
      </c>
      <c r="J1766" s="158" t="n">
        <f aca="false">TRUNC(IF(A1766&lt;$A$427,($D$427*$R$11)+$P$11,IF(A1766&gt;$A$782,$D$782*$R$11+$P$11,D1766*$R$11+$P$11)),2)</f>
        <v>299.57</v>
      </c>
      <c r="K1766" s="160" t="n">
        <f aca="false">TRUNC(IF(A1766&lt;$A$427,$D$427*$R$12+$P$12,IF(A1766&gt;$A$782,$D$782*$R$12+$P$12,D1766*$R$12+$P$12)),2)</f>
        <v>217.82</v>
      </c>
      <c r="L1766" s="163" t="n">
        <v>1856</v>
      </c>
      <c r="M1766" s="180" t="n">
        <f aca="false">A1766</f>
        <v>1421</v>
      </c>
      <c r="N1766" s="165" t="n">
        <v>1856</v>
      </c>
      <c r="O1766" s="166" t="n">
        <f aca="false">A1766</f>
        <v>1421</v>
      </c>
      <c r="U1766" s="171"/>
    </row>
    <row r="1767" customFormat="false" ht="10.5" hidden="false" customHeight="false" outlineLevel="0" collapsed="false">
      <c r="A1767" s="172" t="n">
        <v>1422</v>
      </c>
      <c r="B1767" s="173" t="n">
        <v>1857</v>
      </c>
      <c r="C1767" s="174" t="n">
        <f aca="false">ROUND($P$1*A1767,2)</f>
        <v>84002.37</v>
      </c>
      <c r="D1767" s="175" t="n">
        <f aca="false">TRUNC(C1767/12,2)</f>
        <v>7000.19</v>
      </c>
      <c r="E1767" s="176" t="n">
        <f aca="false">TRUNC(D1767*$P$3,2)</f>
        <v>777.02</v>
      </c>
      <c r="F1767" s="177" t="n">
        <f aca="false">TRUNC(IF(A1767&lt;=$A$270,$D$270*$P$5,D1767*$P$5),2)</f>
        <v>210</v>
      </c>
      <c r="G1767" s="178" t="n">
        <f aca="false">TRUNC(IF(A1767&lt;=$A$270,$D$270*$P$6,D1767*$P$6),2)</f>
        <v>70</v>
      </c>
      <c r="H1767" s="177" t="n">
        <f aca="false">TRUNC($P$9,2)</f>
        <v>2.29</v>
      </c>
      <c r="I1767" s="177" t="n">
        <f aca="false">TRUNC(IF(A1767&lt;$A$427,$D$427*$R$10+$P$10,IF(A1767&gt;$A$782,$D$782*$R$10+$P$10,D1767*$R$10+$P$10)),2)</f>
        <v>117.29</v>
      </c>
      <c r="J1767" s="174" t="n">
        <f aca="false">TRUNC(IF(A1767&lt;$A$427,($D$427*$R$11)+$P$11,IF(A1767&gt;$A$782,$D$782*$R$11+$P$11,D1767*$R$11+$P$11)),2)</f>
        <v>299.57</v>
      </c>
      <c r="K1767" s="176" t="n">
        <f aca="false">TRUNC(IF(A1767&lt;$A$427,$D$427*$R$12+$P$12,IF(A1767&gt;$A$782,$D$782*$R$12+$P$12,D1767*$R$12+$P$12)),2)</f>
        <v>217.82</v>
      </c>
      <c r="L1767" s="179" t="n">
        <v>1857</v>
      </c>
      <c r="M1767" s="164" t="n">
        <f aca="false">A1767</f>
        <v>1422</v>
      </c>
      <c r="N1767" s="181" t="n">
        <v>1857</v>
      </c>
      <c r="O1767" s="182" t="n">
        <f aca="false">A1767</f>
        <v>1422</v>
      </c>
      <c r="U1767" s="171"/>
    </row>
    <row r="1768" customFormat="false" ht="10.5" hidden="false" customHeight="false" outlineLevel="0" collapsed="false">
      <c r="A1768" s="156" t="n">
        <v>1423</v>
      </c>
      <c r="B1768" s="157" t="n">
        <v>1858</v>
      </c>
      <c r="C1768" s="158" t="n">
        <f aca="false">ROUND($P$1*A1768,2)</f>
        <v>84061.45</v>
      </c>
      <c r="D1768" s="159" t="n">
        <f aca="false">TRUNC(C1768/12,2)</f>
        <v>7005.12</v>
      </c>
      <c r="E1768" s="160" t="n">
        <f aca="false">TRUNC(D1768*$P$3,2)</f>
        <v>777.56</v>
      </c>
      <c r="F1768" s="161" t="n">
        <f aca="false">TRUNC(IF(A1768&lt;=$A$270,$D$270*$P$5,D1768*$P$5),2)</f>
        <v>210.15</v>
      </c>
      <c r="G1768" s="162" t="n">
        <f aca="false">TRUNC(IF(A1768&lt;=$A$270,$D$270*$P$6,D1768*$P$6),2)</f>
        <v>70.05</v>
      </c>
      <c r="H1768" s="161" t="n">
        <f aca="false">TRUNC($P$9,2)</f>
        <v>2.29</v>
      </c>
      <c r="I1768" s="161" t="n">
        <f aca="false">TRUNC(IF(A1768&lt;$A$427,$D$427*$R$10+$P$10,IF(A1768&gt;$A$782,$D$782*$R$10+$P$10,D1768*$R$10+$P$10)),2)</f>
        <v>117.29</v>
      </c>
      <c r="J1768" s="158" t="n">
        <f aca="false">TRUNC(IF(A1768&lt;$A$427,($D$427*$R$11)+$P$11,IF(A1768&gt;$A$782,$D$782*$R$11+$P$11,D1768*$R$11+$P$11)),2)</f>
        <v>299.57</v>
      </c>
      <c r="K1768" s="160" t="n">
        <f aca="false">TRUNC(IF(A1768&lt;$A$427,$D$427*$R$12+$P$12,IF(A1768&gt;$A$782,$D$782*$R$12+$P$12,D1768*$R$12+$P$12)),2)</f>
        <v>217.82</v>
      </c>
      <c r="L1768" s="163" t="n">
        <v>1858</v>
      </c>
      <c r="M1768" s="180" t="n">
        <f aca="false">A1768</f>
        <v>1423</v>
      </c>
      <c r="N1768" s="165" t="n">
        <v>1858</v>
      </c>
      <c r="O1768" s="166" t="n">
        <f aca="false">A1768</f>
        <v>1423</v>
      </c>
      <c r="U1768" s="171"/>
    </row>
    <row r="1769" customFormat="false" ht="10.5" hidden="false" customHeight="false" outlineLevel="0" collapsed="false">
      <c r="A1769" s="172" t="n">
        <v>1423</v>
      </c>
      <c r="B1769" s="173" t="n">
        <v>1859</v>
      </c>
      <c r="C1769" s="174" t="n">
        <f aca="false">ROUND($P$1*A1769,2)</f>
        <v>84061.45</v>
      </c>
      <c r="D1769" s="175" t="n">
        <f aca="false">TRUNC(C1769/12,2)</f>
        <v>7005.12</v>
      </c>
      <c r="E1769" s="176" t="n">
        <f aca="false">TRUNC(D1769*$P$3,2)</f>
        <v>777.56</v>
      </c>
      <c r="F1769" s="177" t="n">
        <f aca="false">TRUNC(IF(A1769&lt;=$A$270,$D$270*$P$5,D1769*$P$5),2)</f>
        <v>210.15</v>
      </c>
      <c r="G1769" s="178" t="n">
        <f aca="false">TRUNC(IF(A1769&lt;=$A$270,$D$270*$P$6,D1769*$P$6),2)</f>
        <v>70.05</v>
      </c>
      <c r="H1769" s="177" t="n">
        <f aca="false">TRUNC($P$9,2)</f>
        <v>2.29</v>
      </c>
      <c r="I1769" s="177" t="n">
        <f aca="false">TRUNC(IF(A1769&lt;$A$427,$D$427*$R$10+$P$10,IF(A1769&gt;$A$782,$D$782*$R$10+$P$10,D1769*$R$10+$P$10)),2)</f>
        <v>117.29</v>
      </c>
      <c r="J1769" s="174" t="n">
        <f aca="false">TRUNC(IF(A1769&lt;$A$427,($D$427*$R$11)+$P$11,IF(A1769&gt;$A$782,$D$782*$R$11+$P$11,D1769*$R$11+$P$11)),2)</f>
        <v>299.57</v>
      </c>
      <c r="K1769" s="176" t="n">
        <f aca="false">TRUNC(IF(A1769&lt;$A$427,$D$427*$R$12+$P$12,IF(A1769&gt;$A$782,$D$782*$R$12+$P$12,D1769*$R$12+$P$12)),2)</f>
        <v>217.82</v>
      </c>
      <c r="L1769" s="179" t="n">
        <v>1859</v>
      </c>
      <c r="M1769" s="164" t="n">
        <f aca="false">A1769</f>
        <v>1423</v>
      </c>
      <c r="N1769" s="181" t="n">
        <v>1859</v>
      </c>
      <c r="O1769" s="182" t="n">
        <f aca="false">A1769</f>
        <v>1423</v>
      </c>
      <c r="U1769" s="171"/>
    </row>
    <row r="1770" customFormat="false" ht="10.5" hidden="false" customHeight="false" outlineLevel="0" collapsed="false">
      <c r="A1770" s="156" t="n">
        <v>1424</v>
      </c>
      <c r="B1770" s="157" t="n">
        <v>1860</v>
      </c>
      <c r="C1770" s="158" t="n">
        <f aca="false">ROUND($P$1*A1770,2)</f>
        <v>84120.52</v>
      </c>
      <c r="D1770" s="159" t="n">
        <f aca="false">TRUNC(C1770/12,2)</f>
        <v>7010.04</v>
      </c>
      <c r="E1770" s="160" t="n">
        <f aca="false">TRUNC(D1770*$P$3,2)</f>
        <v>778.11</v>
      </c>
      <c r="F1770" s="161" t="n">
        <f aca="false">TRUNC(IF(A1770&lt;=$A$270,$D$270*$P$5,D1770*$P$5),2)</f>
        <v>210.3</v>
      </c>
      <c r="G1770" s="162" t="n">
        <f aca="false">TRUNC(IF(A1770&lt;=$A$270,$D$270*$P$6,D1770*$P$6),2)</f>
        <v>70.1</v>
      </c>
      <c r="H1770" s="161" t="n">
        <f aca="false">TRUNC($P$9,2)</f>
        <v>2.29</v>
      </c>
      <c r="I1770" s="161" t="n">
        <f aca="false">TRUNC(IF(A1770&lt;$A$427,$D$427*$R$10+$P$10,IF(A1770&gt;$A$782,$D$782*$R$10+$P$10,D1770*$R$10+$P$10)),2)</f>
        <v>117.29</v>
      </c>
      <c r="J1770" s="158" t="n">
        <f aca="false">TRUNC(IF(A1770&lt;$A$427,($D$427*$R$11)+$P$11,IF(A1770&gt;$A$782,$D$782*$R$11+$P$11,D1770*$R$11+$P$11)),2)</f>
        <v>299.57</v>
      </c>
      <c r="K1770" s="160" t="n">
        <f aca="false">TRUNC(IF(A1770&lt;$A$427,$D$427*$R$12+$P$12,IF(A1770&gt;$A$782,$D$782*$R$12+$P$12,D1770*$R$12+$P$12)),2)</f>
        <v>217.82</v>
      </c>
      <c r="L1770" s="163" t="n">
        <v>1860</v>
      </c>
      <c r="M1770" s="180" t="n">
        <f aca="false">A1770</f>
        <v>1424</v>
      </c>
      <c r="N1770" s="165" t="n">
        <v>1860</v>
      </c>
      <c r="O1770" s="166" t="n">
        <f aca="false">A1770</f>
        <v>1424</v>
      </c>
      <c r="U1770" s="171"/>
    </row>
    <row r="1771" customFormat="false" ht="10.5" hidden="false" customHeight="false" outlineLevel="0" collapsed="false">
      <c r="A1771" s="172" t="n">
        <v>1425</v>
      </c>
      <c r="B1771" s="173" t="n">
        <v>1861</v>
      </c>
      <c r="C1771" s="174" t="n">
        <f aca="false">ROUND($P$1*A1771,2)</f>
        <v>84179.6</v>
      </c>
      <c r="D1771" s="175" t="n">
        <f aca="false">TRUNC(C1771/12,2)</f>
        <v>7014.96</v>
      </c>
      <c r="E1771" s="176" t="n">
        <f aca="false">TRUNC(D1771*$P$3,2)</f>
        <v>778.66</v>
      </c>
      <c r="F1771" s="177" t="n">
        <f aca="false">TRUNC(IF(A1771&lt;=$A$270,$D$270*$P$5,D1771*$P$5),2)</f>
        <v>210.44</v>
      </c>
      <c r="G1771" s="178" t="n">
        <f aca="false">TRUNC(IF(A1771&lt;=$A$270,$D$270*$P$6,D1771*$P$6),2)</f>
        <v>70.14</v>
      </c>
      <c r="H1771" s="177" t="n">
        <f aca="false">TRUNC($P$9,2)</f>
        <v>2.29</v>
      </c>
      <c r="I1771" s="177" t="n">
        <f aca="false">TRUNC(IF(A1771&lt;$A$427,$D$427*$R$10+$P$10,IF(A1771&gt;$A$782,$D$782*$R$10+$P$10,D1771*$R$10+$P$10)),2)</f>
        <v>117.29</v>
      </c>
      <c r="J1771" s="174" t="n">
        <f aca="false">TRUNC(IF(A1771&lt;$A$427,($D$427*$R$11)+$P$11,IF(A1771&gt;$A$782,$D$782*$R$11+$P$11,D1771*$R$11+$P$11)),2)</f>
        <v>299.57</v>
      </c>
      <c r="K1771" s="176" t="n">
        <f aca="false">TRUNC(IF(A1771&lt;$A$427,$D$427*$R$12+$P$12,IF(A1771&gt;$A$782,$D$782*$R$12+$P$12,D1771*$R$12+$P$12)),2)</f>
        <v>217.82</v>
      </c>
      <c r="L1771" s="179" t="n">
        <v>1861</v>
      </c>
      <c r="M1771" s="164" t="n">
        <f aca="false">A1771</f>
        <v>1425</v>
      </c>
      <c r="N1771" s="181" t="n">
        <v>1861</v>
      </c>
      <c r="O1771" s="182" t="n">
        <f aca="false">A1771</f>
        <v>1425</v>
      </c>
      <c r="U1771" s="171"/>
    </row>
    <row r="1772" customFormat="false" ht="10.5" hidden="false" customHeight="false" outlineLevel="0" collapsed="false">
      <c r="A1772" s="156" t="n">
        <v>1425</v>
      </c>
      <c r="B1772" s="157" t="n">
        <v>1862</v>
      </c>
      <c r="C1772" s="158" t="n">
        <f aca="false">ROUND($P$1*A1772,2)</f>
        <v>84179.6</v>
      </c>
      <c r="D1772" s="159" t="n">
        <f aca="false">TRUNC(C1772/12,2)</f>
        <v>7014.96</v>
      </c>
      <c r="E1772" s="160" t="n">
        <f aca="false">TRUNC(D1772*$P$3,2)</f>
        <v>778.66</v>
      </c>
      <c r="F1772" s="161" t="n">
        <f aca="false">TRUNC(IF(A1772&lt;=$A$270,$D$270*$P$5,D1772*$P$5),2)</f>
        <v>210.44</v>
      </c>
      <c r="G1772" s="162" t="n">
        <f aca="false">TRUNC(IF(A1772&lt;=$A$270,$D$270*$P$6,D1772*$P$6),2)</f>
        <v>70.14</v>
      </c>
      <c r="H1772" s="161" t="n">
        <f aca="false">TRUNC($P$9,2)</f>
        <v>2.29</v>
      </c>
      <c r="I1772" s="161" t="n">
        <f aca="false">TRUNC(IF(A1772&lt;$A$427,$D$427*$R$10+$P$10,IF(A1772&gt;$A$782,$D$782*$R$10+$P$10,D1772*$R$10+$P$10)),2)</f>
        <v>117.29</v>
      </c>
      <c r="J1772" s="158" t="n">
        <f aca="false">TRUNC(IF(A1772&lt;$A$427,($D$427*$R$11)+$P$11,IF(A1772&gt;$A$782,$D$782*$R$11+$P$11,D1772*$R$11+$P$11)),2)</f>
        <v>299.57</v>
      </c>
      <c r="K1772" s="160" t="n">
        <f aca="false">TRUNC(IF(A1772&lt;$A$427,$D$427*$R$12+$P$12,IF(A1772&gt;$A$782,$D$782*$R$12+$P$12,D1772*$R$12+$P$12)),2)</f>
        <v>217.82</v>
      </c>
      <c r="L1772" s="163" t="n">
        <v>1862</v>
      </c>
      <c r="M1772" s="180" t="n">
        <f aca="false">A1772</f>
        <v>1425</v>
      </c>
      <c r="N1772" s="165" t="n">
        <v>1862</v>
      </c>
      <c r="O1772" s="166" t="n">
        <f aca="false">A1772</f>
        <v>1425</v>
      </c>
      <c r="U1772" s="171"/>
    </row>
    <row r="1773" customFormat="false" ht="10.5" hidden="false" customHeight="false" outlineLevel="0" collapsed="false">
      <c r="A1773" s="172" t="n">
        <v>1426</v>
      </c>
      <c r="B1773" s="173" t="n">
        <v>1863</v>
      </c>
      <c r="C1773" s="174" t="n">
        <f aca="false">ROUND($P$1*A1773,2)</f>
        <v>84238.67</v>
      </c>
      <c r="D1773" s="175" t="n">
        <f aca="false">TRUNC(C1773/12,2)</f>
        <v>7019.88</v>
      </c>
      <c r="E1773" s="176" t="n">
        <f aca="false">TRUNC(D1773*$P$3,2)</f>
        <v>779.2</v>
      </c>
      <c r="F1773" s="177" t="n">
        <f aca="false">TRUNC(IF(A1773&lt;=$A$270,$D$270*$P$5,D1773*$P$5),2)</f>
        <v>210.59</v>
      </c>
      <c r="G1773" s="178" t="n">
        <f aca="false">TRUNC(IF(A1773&lt;=$A$270,$D$270*$P$6,D1773*$P$6),2)</f>
        <v>70.19</v>
      </c>
      <c r="H1773" s="177" t="n">
        <f aca="false">TRUNC($P$9,2)</f>
        <v>2.29</v>
      </c>
      <c r="I1773" s="177" t="n">
        <f aca="false">TRUNC(IF(A1773&lt;$A$427,$D$427*$R$10+$P$10,IF(A1773&gt;$A$782,$D$782*$R$10+$P$10,D1773*$R$10+$P$10)),2)</f>
        <v>117.29</v>
      </c>
      <c r="J1773" s="174" t="n">
        <f aca="false">TRUNC(IF(A1773&lt;$A$427,($D$427*$R$11)+$P$11,IF(A1773&gt;$A$782,$D$782*$R$11+$P$11,D1773*$R$11+$P$11)),2)</f>
        <v>299.57</v>
      </c>
      <c r="K1773" s="176" t="n">
        <f aca="false">TRUNC(IF(A1773&lt;$A$427,$D$427*$R$12+$P$12,IF(A1773&gt;$A$782,$D$782*$R$12+$P$12,D1773*$R$12+$P$12)),2)</f>
        <v>217.82</v>
      </c>
      <c r="L1773" s="179" t="n">
        <v>1863</v>
      </c>
      <c r="M1773" s="164" t="n">
        <f aca="false">A1773</f>
        <v>1426</v>
      </c>
      <c r="N1773" s="181" t="n">
        <v>1863</v>
      </c>
      <c r="O1773" s="182" t="n">
        <f aca="false">A1773</f>
        <v>1426</v>
      </c>
      <c r="U1773" s="171"/>
    </row>
    <row r="1774" customFormat="false" ht="10.5" hidden="false" customHeight="false" outlineLevel="0" collapsed="false">
      <c r="A1774" s="156" t="n">
        <v>1427</v>
      </c>
      <c r="B1774" s="157" t="n">
        <v>1864</v>
      </c>
      <c r="C1774" s="158" t="n">
        <f aca="false">ROUND($P$1*A1774,2)</f>
        <v>84297.74</v>
      </c>
      <c r="D1774" s="159" t="n">
        <f aca="false">TRUNC(C1774/12,2)</f>
        <v>7024.81</v>
      </c>
      <c r="E1774" s="160" t="n">
        <f aca="false">TRUNC(D1774*$P$3,2)</f>
        <v>779.75</v>
      </c>
      <c r="F1774" s="161" t="n">
        <f aca="false">TRUNC(IF(A1774&lt;=$A$270,$D$270*$P$5,D1774*$P$5),2)</f>
        <v>210.74</v>
      </c>
      <c r="G1774" s="162" t="n">
        <f aca="false">TRUNC(IF(A1774&lt;=$A$270,$D$270*$P$6,D1774*$P$6),2)</f>
        <v>70.24</v>
      </c>
      <c r="H1774" s="161" t="n">
        <f aca="false">TRUNC($P$9,2)</f>
        <v>2.29</v>
      </c>
      <c r="I1774" s="161" t="n">
        <f aca="false">TRUNC(IF(A1774&lt;$A$427,$D$427*$R$10+$P$10,IF(A1774&gt;$A$782,$D$782*$R$10+$P$10,D1774*$R$10+$P$10)),2)</f>
        <v>117.29</v>
      </c>
      <c r="J1774" s="158" t="n">
        <f aca="false">TRUNC(IF(A1774&lt;$A$427,($D$427*$R$11)+$P$11,IF(A1774&gt;$A$782,$D$782*$R$11+$P$11,D1774*$R$11+$P$11)),2)</f>
        <v>299.57</v>
      </c>
      <c r="K1774" s="160" t="n">
        <f aca="false">TRUNC(IF(A1774&lt;$A$427,$D$427*$R$12+$P$12,IF(A1774&gt;$A$782,$D$782*$R$12+$P$12,D1774*$R$12+$P$12)),2)</f>
        <v>217.82</v>
      </c>
      <c r="L1774" s="163" t="n">
        <v>1864</v>
      </c>
      <c r="M1774" s="164" t="n">
        <f aca="false">A1774</f>
        <v>1427</v>
      </c>
      <c r="N1774" s="165" t="n">
        <v>1864</v>
      </c>
      <c r="O1774" s="166" t="n">
        <f aca="false">A1774</f>
        <v>1427</v>
      </c>
      <c r="U1774" s="171"/>
    </row>
    <row r="1775" customFormat="false" ht="10.5" hidden="false" customHeight="false" outlineLevel="0" collapsed="false">
      <c r="A1775" s="172" t="n">
        <v>1427</v>
      </c>
      <c r="B1775" s="173" t="n">
        <v>1865</v>
      </c>
      <c r="C1775" s="174" t="n">
        <f aca="false">ROUND($P$1*A1775,2)</f>
        <v>84297.74</v>
      </c>
      <c r="D1775" s="175" t="n">
        <f aca="false">TRUNC(C1775/12,2)</f>
        <v>7024.81</v>
      </c>
      <c r="E1775" s="176" t="n">
        <f aca="false">TRUNC(D1775*$P$3,2)</f>
        <v>779.75</v>
      </c>
      <c r="F1775" s="177" t="n">
        <f aca="false">TRUNC(IF(A1775&lt;=$A$270,$D$270*$P$5,D1775*$P$5),2)</f>
        <v>210.74</v>
      </c>
      <c r="G1775" s="178" t="n">
        <f aca="false">TRUNC(IF(A1775&lt;=$A$270,$D$270*$P$6,D1775*$P$6),2)</f>
        <v>70.24</v>
      </c>
      <c r="H1775" s="177" t="n">
        <f aca="false">TRUNC($P$9,2)</f>
        <v>2.29</v>
      </c>
      <c r="I1775" s="177" t="n">
        <f aca="false">TRUNC(IF(A1775&lt;$A$427,$D$427*$R$10+$P$10,IF(A1775&gt;$A$782,$D$782*$R$10+$P$10,D1775*$R$10+$P$10)),2)</f>
        <v>117.29</v>
      </c>
      <c r="J1775" s="174" t="n">
        <f aca="false">TRUNC(IF(A1775&lt;$A$427,($D$427*$R$11)+$P$11,IF(A1775&gt;$A$782,$D$782*$R$11+$P$11,D1775*$R$11+$P$11)),2)</f>
        <v>299.57</v>
      </c>
      <c r="K1775" s="176" t="n">
        <f aca="false">TRUNC(IF(A1775&lt;$A$427,$D$427*$R$12+$P$12,IF(A1775&gt;$A$782,$D$782*$R$12+$P$12,D1775*$R$12+$P$12)),2)</f>
        <v>217.82</v>
      </c>
      <c r="L1775" s="179" t="n">
        <v>1865</v>
      </c>
      <c r="M1775" s="180" t="n">
        <f aca="false">A1775</f>
        <v>1427</v>
      </c>
      <c r="N1775" s="181" t="n">
        <v>1865</v>
      </c>
      <c r="O1775" s="182" t="n">
        <f aca="false">A1775</f>
        <v>1427</v>
      </c>
      <c r="U1775" s="171"/>
    </row>
    <row r="1776" customFormat="false" ht="10.5" hidden="false" customHeight="false" outlineLevel="0" collapsed="false">
      <c r="A1776" s="156" t="n">
        <v>1428</v>
      </c>
      <c r="B1776" s="157" t="n">
        <v>1866</v>
      </c>
      <c r="C1776" s="158" t="n">
        <f aca="false">ROUND($P$1*A1776,2)</f>
        <v>84356.82</v>
      </c>
      <c r="D1776" s="159" t="n">
        <f aca="false">TRUNC(C1776/12,2)</f>
        <v>7029.73</v>
      </c>
      <c r="E1776" s="160" t="n">
        <f aca="false">TRUNC(D1776*$P$3,2)</f>
        <v>780.3</v>
      </c>
      <c r="F1776" s="161" t="n">
        <f aca="false">TRUNC(IF(A1776&lt;=$A$270,$D$270*$P$5,D1776*$P$5),2)</f>
        <v>210.89</v>
      </c>
      <c r="G1776" s="162" t="n">
        <f aca="false">TRUNC(IF(A1776&lt;=$A$270,$D$270*$P$6,D1776*$P$6),2)</f>
        <v>70.29</v>
      </c>
      <c r="H1776" s="161" t="n">
        <f aca="false">TRUNC($P$9,2)</f>
        <v>2.29</v>
      </c>
      <c r="I1776" s="161" t="n">
        <f aca="false">TRUNC(IF(A1776&lt;$A$427,$D$427*$R$10+$P$10,IF(A1776&gt;$A$782,$D$782*$R$10+$P$10,D1776*$R$10+$P$10)),2)</f>
        <v>117.29</v>
      </c>
      <c r="J1776" s="158" t="n">
        <f aca="false">TRUNC(IF(A1776&lt;$A$427,($D$427*$R$11)+$P$11,IF(A1776&gt;$A$782,$D$782*$R$11+$P$11,D1776*$R$11+$P$11)),2)</f>
        <v>299.57</v>
      </c>
      <c r="K1776" s="160" t="n">
        <f aca="false">TRUNC(IF(A1776&lt;$A$427,$D$427*$R$12+$P$12,IF(A1776&gt;$A$782,$D$782*$R$12+$P$12,D1776*$R$12+$P$12)),2)</f>
        <v>217.82</v>
      </c>
      <c r="L1776" s="163" t="n">
        <v>1866</v>
      </c>
      <c r="M1776" s="164" t="n">
        <f aca="false">A1776</f>
        <v>1428</v>
      </c>
      <c r="N1776" s="165" t="n">
        <v>1866</v>
      </c>
      <c r="O1776" s="166" t="n">
        <f aca="false">A1776</f>
        <v>1428</v>
      </c>
      <c r="U1776" s="171"/>
    </row>
    <row r="1777" customFormat="false" ht="10.5" hidden="false" customHeight="false" outlineLevel="0" collapsed="false">
      <c r="A1777" s="172" t="n">
        <v>1429</v>
      </c>
      <c r="B1777" s="173" t="n">
        <v>1867</v>
      </c>
      <c r="C1777" s="174" t="n">
        <f aca="false">ROUND($P$1*A1777,2)</f>
        <v>84415.89</v>
      </c>
      <c r="D1777" s="175" t="n">
        <f aca="false">TRUNC(C1777/12,2)</f>
        <v>7034.65</v>
      </c>
      <c r="E1777" s="176" t="n">
        <f aca="false">TRUNC(D1777*$P$3,2)</f>
        <v>780.84</v>
      </c>
      <c r="F1777" s="177" t="n">
        <f aca="false">TRUNC(IF(A1777&lt;=$A$270,$D$270*$P$5,D1777*$P$5),2)</f>
        <v>211.03</v>
      </c>
      <c r="G1777" s="178" t="n">
        <f aca="false">TRUNC(IF(A1777&lt;=$A$270,$D$270*$P$6,D1777*$P$6),2)</f>
        <v>70.34</v>
      </c>
      <c r="H1777" s="177" t="n">
        <f aca="false">TRUNC($P$9,2)</f>
        <v>2.29</v>
      </c>
      <c r="I1777" s="177" t="n">
        <f aca="false">TRUNC(IF(A1777&lt;$A$427,$D$427*$R$10+$P$10,IF(A1777&gt;$A$782,$D$782*$R$10+$P$10,D1777*$R$10+$P$10)),2)</f>
        <v>117.29</v>
      </c>
      <c r="J1777" s="174" t="n">
        <f aca="false">TRUNC(IF(A1777&lt;$A$427,($D$427*$R$11)+$P$11,IF(A1777&gt;$A$782,$D$782*$R$11+$P$11,D1777*$R$11+$P$11)),2)</f>
        <v>299.57</v>
      </c>
      <c r="K1777" s="176" t="n">
        <f aca="false">TRUNC(IF(A1777&lt;$A$427,$D$427*$R$12+$P$12,IF(A1777&gt;$A$782,$D$782*$R$12+$P$12,D1777*$R$12+$P$12)),2)</f>
        <v>217.82</v>
      </c>
      <c r="L1777" s="179" t="n">
        <v>1867</v>
      </c>
      <c r="M1777" s="180" t="n">
        <f aca="false">A1777</f>
        <v>1429</v>
      </c>
      <c r="N1777" s="181" t="n">
        <v>1867</v>
      </c>
      <c r="O1777" s="182" t="n">
        <f aca="false">A1777</f>
        <v>1429</v>
      </c>
      <c r="U1777" s="171"/>
    </row>
    <row r="1778" customFormat="false" ht="10.5" hidden="false" customHeight="false" outlineLevel="0" collapsed="false">
      <c r="A1778" s="156" t="n">
        <v>1429</v>
      </c>
      <c r="B1778" s="157" t="n">
        <v>1868</v>
      </c>
      <c r="C1778" s="158" t="n">
        <f aca="false">ROUND($P$1*A1778,2)</f>
        <v>84415.89</v>
      </c>
      <c r="D1778" s="159" t="n">
        <f aca="false">TRUNC(C1778/12,2)</f>
        <v>7034.65</v>
      </c>
      <c r="E1778" s="160" t="n">
        <f aca="false">TRUNC(D1778*$P$3,2)</f>
        <v>780.84</v>
      </c>
      <c r="F1778" s="161" t="n">
        <f aca="false">TRUNC(IF(A1778&lt;=$A$270,$D$270*$P$5,D1778*$P$5),2)</f>
        <v>211.03</v>
      </c>
      <c r="G1778" s="162" t="n">
        <f aca="false">TRUNC(IF(A1778&lt;=$A$270,$D$270*$P$6,D1778*$P$6),2)</f>
        <v>70.34</v>
      </c>
      <c r="H1778" s="161" t="n">
        <f aca="false">TRUNC($P$9,2)</f>
        <v>2.29</v>
      </c>
      <c r="I1778" s="161" t="n">
        <f aca="false">TRUNC(IF(A1778&lt;$A$427,$D$427*$R$10+$P$10,IF(A1778&gt;$A$782,$D$782*$R$10+$P$10,D1778*$R$10+$P$10)),2)</f>
        <v>117.29</v>
      </c>
      <c r="J1778" s="158" t="n">
        <f aca="false">TRUNC(IF(A1778&lt;$A$427,($D$427*$R$11)+$P$11,IF(A1778&gt;$A$782,$D$782*$R$11+$P$11,D1778*$R$11+$P$11)),2)</f>
        <v>299.57</v>
      </c>
      <c r="K1778" s="160" t="n">
        <f aca="false">TRUNC(IF(A1778&lt;$A$427,$D$427*$R$12+$P$12,IF(A1778&gt;$A$782,$D$782*$R$12+$P$12,D1778*$R$12+$P$12)),2)</f>
        <v>217.82</v>
      </c>
      <c r="L1778" s="163" t="n">
        <v>1868</v>
      </c>
      <c r="M1778" s="164" t="n">
        <f aca="false">A1778</f>
        <v>1429</v>
      </c>
      <c r="N1778" s="165" t="n">
        <v>1868</v>
      </c>
      <c r="O1778" s="166" t="n">
        <f aca="false">A1778</f>
        <v>1429</v>
      </c>
      <c r="U1778" s="171"/>
    </row>
    <row r="1779" customFormat="false" ht="10.5" hidden="false" customHeight="false" outlineLevel="0" collapsed="false">
      <c r="A1779" s="172" t="n">
        <v>1430</v>
      </c>
      <c r="B1779" s="173" t="n">
        <v>1869</v>
      </c>
      <c r="C1779" s="174" t="n">
        <f aca="false">ROUND($P$1*A1779,2)</f>
        <v>84474.96</v>
      </c>
      <c r="D1779" s="175" t="n">
        <f aca="false">TRUNC(C1779/12,2)</f>
        <v>7039.58</v>
      </c>
      <c r="E1779" s="176" t="n">
        <f aca="false">TRUNC(D1779*$P$3,2)</f>
        <v>781.39</v>
      </c>
      <c r="F1779" s="177" t="n">
        <f aca="false">TRUNC(IF(A1779&lt;=$A$270,$D$270*$P$5,D1779*$P$5),2)</f>
        <v>211.18</v>
      </c>
      <c r="G1779" s="178" t="n">
        <f aca="false">TRUNC(IF(A1779&lt;=$A$270,$D$270*$P$6,D1779*$P$6),2)</f>
        <v>70.39</v>
      </c>
      <c r="H1779" s="177" t="n">
        <f aca="false">TRUNC($P$9,2)</f>
        <v>2.29</v>
      </c>
      <c r="I1779" s="177" t="n">
        <f aca="false">TRUNC(IF(A1779&lt;$A$427,$D$427*$R$10+$P$10,IF(A1779&gt;$A$782,$D$782*$R$10+$P$10,D1779*$R$10+$P$10)),2)</f>
        <v>117.29</v>
      </c>
      <c r="J1779" s="174" t="n">
        <f aca="false">TRUNC(IF(A1779&lt;$A$427,($D$427*$R$11)+$P$11,IF(A1779&gt;$A$782,$D$782*$R$11+$P$11,D1779*$R$11+$P$11)),2)</f>
        <v>299.57</v>
      </c>
      <c r="K1779" s="176" t="n">
        <f aca="false">TRUNC(IF(A1779&lt;$A$427,$D$427*$R$12+$P$12,IF(A1779&gt;$A$782,$D$782*$R$12+$P$12,D1779*$R$12+$P$12)),2)</f>
        <v>217.82</v>
      </c>
      <c r="L1779" s="179" t="n">
        <v>1869</v>
      </c>
      <c r="M1779" s="180" t="n">
        <f aca="false">A1779</f>
        <v>1430</v>
      </c>
      <c r="N1779" s="181" t="n">
        <v>1869</v>
      </c>
      <c r="O1779" s="182" t="n">
        <f aca="false">A1779</f>
        <v>1430</v>
      </c>
      <c r="U1779" s="171"/>
    </row>
    <row r="1780" customFormat="false" ht="10.5" hidden="false" customHeight="false" outlineLevel="0" collapsed="false">
      <c r="A1780" s="156" t="n">
        <v>1431</v>
      </c>
      <c r="B1780" s="157" t="n">
        <v>1870</v>
      </c>
      <c r="C1780" s="158" t="n">
        <f aca="false">ROUND($P$1*A1780,2)</f>
        <v>84534.04</v>
      </c>
      <c r="D1780" s="159" t="n">
        <f aca="false">TRUNC(C1780/12,2)</f>
        <v>7044.5</v>
      </c>
      <c r="E1780" s="160" t="n">
        <f aca="false">TRUNC(D1780*$P$3,2)</f>
        <v>781.93</v>
      </c>
      <c r="F1780" s="161" t="n">
        <f aca="false">TRUNC(IF(A1780&lt;=$A$270,$D$270*$P$5,D1780*$P$5),2)</f>
        <v>211.33</v>
      </c>
      <c r="G1780" s="162" t="n">
        <f aca="false">TRUNC(IF(A1780&lt;=$A$270,$D$270*$P$6,D1780*$P$6),2)</f>
        <v>70.44</v>
      </c>
      <c r="H1780" s="161" t="n">
        <f aca="false">TRUNC($P$9,2)</f>
        <v>2.29</v>
      </c>
      <c r="I1780" s="161" t="n">
        <f aca="false">TRUNC(IF(A1780&lt;$A$427,$D$427*$R$10+$P$10,IF(A1780&gt;$A$782,$D$782*$R$10+$P$10,D1780*$R$10+$P$10)),2)</f>
        <v>117.29</v>
      </c>
      <c r="J1780" s="158" t="n">
        <f aca="false">TRUNC(IF(A1780&lt;$A$427,($D$427*$R$11)+$P$11,IF(A1780&gt;$A$782,$D$782*$R$11+$P$11,D1780*$R$11+$P$11)),2)</f>
        <v>299.57</v>
      </c>
      <c r="K1780" s="160" t="n">
        <f aca="false">TRUNC(IF(A1780&lt;$A$427,$D$427*$R$12+$P$12,IF(A1780&gt;$A$782,$D$782*$R$12+$P$12,D1780*$R$12+$P$12)),2)</f>
        <v>217.82</v>
      </c>
      <c r="L1780" s="163" t="n">
        <v>1870</v>
      </c>
      <c r="M1780" s="164" t="n">
        <f aca="false">A1780</f>
        <v>1431</v>
      </c>
      <c r="N1780" s="165" t="n">
        <v>1870</v>
      </c>
      <c r="O1780" s="166" t="n">
        <f aca="false">A1780</f>
        <v>1431</v>
      </c>
      <c r="U1780" s="171"/>
    </row>
    <row r="1781" customFormat="false" ht="10.5" hidden="false" customHeight="false" outlineLevel="0" collapsed="false">
      <c r="A1781" s="172" t="n">
        <v>1431</v>
      </c>
      <c r="B1781" s="173" t="n">
        <v>1871</v>
      </c>
      <c r="C1781" s="174" t="n">
        <f aca="false">ROUND($P$1*A1781,2)</f>
        <v>84534.04</v>
      </c>
      <c r="D1781" s="175" t="n">
        <f aca="false">TRUNC(C1781/12,2)</f>
        <v>7044.5</v>
      </c>
      <c r="E1781" s="176" t="n">
        <f aca="false">TRUNC(D1781*$P$3,2)</f>
        <v>781.93</v>
      </c>
      <c r="F1781" s="177" t="n">
        <f aca="false">TRUNC(IF(A1781&lt;=$A$270,$D$270*$P$5,D1781*$P$5),2)</f>
        <v>211.33</v>
      </c>
      <c r="G1781" s="178" t="n">
        <f aca="false">TRUNC(IF(A1781&lt;=$A$270,$D$270*$P$6,D1781*$P$6),2)</f>
        <v>70.44</v>
      </c>
      <c r="H1781" s="177" t="n">
        <f aca="false">TRUNC($P$9,2)</f>
        <v>2.29</v>
      </c>
      <c r="I1781" s="177" t="n">
        <f aca="false">TRUNC(IF(A1781&lt;$A$427,$D$427*$R$10+$P$10,IF(A1781&gt;$A$782,$D$782*$R$10+$P$10,D1781*$R$10+$P$10)),2)</f>
        <v>117.29</v>
      </c>
      <c r="J1781" s="174" t="n">
        <f aca="false">TRUNC(IF(A1781&lt;$A$427,($D$427*$R$11)+$P$11,IF(A1781&gt;$A$782,$D$782*$R$11+$P$11,D1781*$R$11+$P$11)),2)</f>
        <v>299.57</v>
      </c>
      <c r="K1781" s="176" t="n">
        <f aca="false">TRUNC(IF(A1781&lt;$A$427,$D$427*$R$12+$P$12,IF(A1781&gt;$A$782,$D$782*$R$12+$P$12,D1781*$R$12+$P$12)),2)</f>
        <v>217.82</v>
      </c>
      <c r="L1781" s="179" t="n">
        <v>1871</v>
      </c>
      <c r="M1781" s="180" t="n">
        <f aca="false">A1781</f>
        <v>1431</v>
      </c>
      <c r="N1781" s="181" t="n">
        <v>1871</v>
      </c>
      <c r="O1781" s="182" t="n">
        <f aca="false">A1781</f>
        <v>1431</v>
      </c>
      <c r="U1781" s="171"/>
    </row>
    <row r="1782" customFormat="false" ht="10.5" hidden="false" customHeight="false" outlineLevel="0" collapsed="false">
      <c r="A1782" s="156" t="n">
        <v>1432</v>
      </c>
      <c r="B1782" s="157" t="n">
        <v>1872</v>
      </c>
      <c r="C1782" s="158" t="n">
        <f aca="false">ROUND($P$1*A1782,2)</f>
        <v>84593.11</v>
      </c>
      <c r="D1782" s="159" t="n">
        <f aca="false">TRUNC(C1782/12,2)</f>
        <v>7049.42</v>
      </c>
      <c r="E1782" s="160" t="n">
        <f aca="false">TRUNC(D1782*$P$3,2)</f>
        <v>782.48</v>
      </c>
      <c r="F1782" s="161" t="n">
        <f aca="false">TRUNC(IF(A1782&lt;=$A$270,$D$270*$P$5,D1782*$P$5),2)</f>
        <v>211.48</v>
      </c>
      <c r="G1782" s="162" t="n">
        <f aca="false">TRUNC(IF(A1782&lt;=$A$270,$D$270*$P$6,D1782*$P$6),2)</f>
        <v>70.49</v>
      </c>
      <c r="H1782" s="161" t="n">
        <f aca="false">TRUNC($P$9,2)</f>
        <v>2.29</v>
      </c>
      <c r="I1782" s="161" t="n">
        <f aca="false">TRUNC(IF(A1782&lt;$A$427,$D$427*$R$10+$P$10,IF(A1782&gt;$A$782,$D$782*$R$10+$P$10,D1782*$R$10+$P$10)),2)</f>
        <v>117.29</v>
      </c>
      <c r="J1782" s="158" t="n">
        <f aca="false">TRUNC(IF(A1782&lt;$A$427,($D$427*$R$11)+$P$11,IF(A1782&gt;$A$782,$D$782*$R$11+$P$11,D1782*$R$11+$P$11)),2)</f>
        <v>299.57</v>
      </c>
      <c r="K1782" s="160" t="n">
        <f aca="false">TRUNC(IF(A1782&lt;$A$427,$D$427*$R$12+$P$12,IF(A1782&gt;$A$782,$D$782*$R$12+$P$12,D1782*$R$12+$P$12)),2)</f>
        <v>217.82</v>
      </c>
      <c r="L1782" s="163" t="n">
        <v>1872</v>
      </c>
      <c r="M1782" s="164" t="n">
        <f aca="false">A1782</f>
        <v>1432</v>
      </c>
      <c r="N1782" s="165" t="n">
        <v>1872</v>
      </c>
      <c r="O1782" s="166" t="n">
        <f aca="false">A1782</f>
        <v>1432</v>
      </c>
      <c r="U1782" s="171"/>
    </row>
    <row r="1783" customFormat="false" ht="10.5" hidden="false" customHeight="false" outlineLevel="0" collapsed="false">
      <c r="A1783" s="172" t="n">
        <v>1432</v>
      </c>
      <c r="B1783" s="173" t="n">
        <v>1873</v>
      </c>
      <c r="C1783" s="174" t="n">
        <f aca="false">ROUND($P$1*A1783,2)</f>
        <v>84593.11</v>
      </c>
      <c r="D1783" s="175" t="n">
        <f aca="false">TRUNC(C1783/12,2)</f>
        <v>7049.42</v>
      </c>
      <c r="E1783" s="176" t="n">
        <f aca="false">TRUNC(D1783*$P$3,2)</f>
        <v>782.48</v>
      </c>
      <c r="F1783" s="177" t="n">
        <f aca="false">TRUNC(IF(A1783&lt;=$A$270,$D$270*$P$5,D1783*$P$5),2)</f>
        <v>211.48</v>
      </c>
      <c r="G1783" s="178" t="n">
        <f aca="false">TRUNC(IF(A1783&lt;=$A$270,$D$270*$P$6,D1783*$P$6),2)</f>
        <v>70.49</v>
      </c>
      <c r="H1783" s="177" t="n">
        <f aca="false">TRUNC($P$9,2)</f>
        <v>2.29</v>
      </c>
      <c r="I1783" s="177" t="n">
        <f aca="false">TRUNC(IF(A1783&lt;$A$427,$D$427*$R$10+$P$10,IF(A1783&gt;$A$782,$D$782*$R$10+$P$10,D1783*$R$10+$P$10)),2)</f>
        <v>117.29</v>
      </c>
      <c r="J1783" s="174" t="n">
        <f aca="false">TRUNC(IF(A1783&lt;$A$427,($D$427*$R$11)+$P$11,IF(A1783&gt;$A$782,$D$782*$R$11+$P$11,D1783*$R$11+$P$11)),2)</f>
        <v>299.57</v>
      </c>
      <c r="K1783" s="176" t="n">
        <f aca="false">TRUNC(IF(A1783&lt;$A$427,$D$427*$R$12+$P$12,IF(A1783&gt;$A$782,$D$782*$R$12+$P$12,D1783*$R$12+$P$12)),2)</f>
        <v>217.82</v>
      </c>
      <c r="L1783" s="179" t="n">
        <v>1873</v>
      </c>
      <c r="M1783" s="180" t="n">
        <f aca="false">A1783</f>
        <v>1432</v>
      </c>
      <c r="N1783" s="181" t="n">
        <v>1873</v>
      </c>
      <c r="O1783" s="182" t="n">
        <f aca="false">A1783</f>
        <v>1432</v>
      </c>
      <c r="U1783" s="171"/>
    </row>
    <row r="1784" customFormat="false" ht="10.5" hidden="false" customHeight="false" outlineLevel="0" collapsed="false">
      <c r="A1784" s="156" t="n">
        <v>1433</v>
      </c>
      <c r="B1784" s="157" t="n">
        <v>1874</v>
      </c>
      <c r="C1784" s="158" t="n">
        <f aca="false">ROUND($P$1*A1784,2)</f>
        <v>84652.18</v>
      </c>
      <c r="D1784" s="159" t="n">
        <f aca="false">TRUNC(C1784/12,2)</f>
        <v>7054.34</v>
      </c>
      <c r="E1784" s="160" t="n">
        <f aca="false">TRUNC(D1784*$P$3,2)</f>
        <v>783.03</v>
      </c>
      <c r="F1784" s="161" t="n">
        <f aca="false">TRUNC(IF(A1784&lt;=$A$270,$D$270*$P$5,D1784*$P$5),2)</f>
        <v>211.63</v>
      </c>
      <c r="G1784" s="162" t="n">
        <f aca="false">TRUNC(IF(A1784&lt;=$A$270,$D$270*$P$6,D1784*$P$6),2)</f>
        <v>70.54</v>
      </c>
      <c r="H1784" s="161" t="n">
        <f aca="false">TRUNC($P$9,2)</f>
        <v>2.29</v>
      </c>
      <c r="I1784" s="161" t="n">
        <f aca="false">TRUNC(IF(A1784&lt;$A$427,$D$427*$R$10+$P$10,IF(A1784&gt;$A$782,$D$782*$R$10+$P$10,D1784*$R$10+$P$10)),2)</f>
        <v>117.29</v>
      </c>
      <c r="J1784" s="158" t="n">
        <f aca="false">TRUNC(IF(A1784&lt;$A$427,($D$427*$R$11)+$P$11,IF(A1784&gt;$A$782,$D$782*$R$11+$P$11,D1784*$R$11+$P$11)),2)</f>
        <v>299.57</v>
      </c>
      <c r="K1784" s="160" t="n">
        <f aca="false">TRUNC(IF(A1784&lt;$A$427,$D$427*$R$12+$P$12,IF(A1784&gt;$A$782,$D$782*$R$12+$P$12,D1784*$R$12+$P$12)),2)</f>
        <v>217.82</v>
      </c>
      <c r="L1784" s="163" t="n">
        <v>1874</v>
      </c>
      <c r="M1784" s="164" t="n">
        <f aca="false">A1784</f>
        <v>1433</v>
      </c>
      <c r="N1784" s="165" t="n">
        <v>1874</v>
      </c>
      <c r="O1784" s="166" t="n">
        <f aca="false">A1784</f>
        <v>1433</v>
      </c>
      <c r="U1784" s="171"/>
    </row>
    <row r="1785" customFormat="false" ht="10.5" hidden="false" customHeight="false" outlineLevel="0" collapsed="false">
      <c r="A1785" s="172" t="n">
        <v>1434</v>
      </c>
      <c r="B1785" s="173" t="n">
        <v>1875</v>
      </c>
      <c r="C1785" s="174" t="n">
        <f aca="false">ROUND($P$1*A1785,2)</f>
        <v>84711.26</v>
      </c>
      <c r="D1785" s="175" t="n">
        <f aca="false">TRUNC(C1785/12,2)</f>
        <v>7059.27</v>
      </c>
      <c r="E1785" s="176" t="n">
        <f aca="false">TRUNC(D1785*$P$3,2)</f>
        <v>783.57</v>
      </c>
      <c r="F1785" s="177" t="n">
        <f aca="false">TRUNC(IF(A1785&lt;=$A$270,$D$270*$P$5,D1785*$P$5),2)</f>
        <v>211.77</v>
      </c>
      <c r="G1785" s="178" t="n">
        <f aca="false">TRUNC(IF(A1785&lt;=$A$270,$D$270*$P$6,D1785*$P$6),2)</f>
        <v>70.59</v>
      </c>
      <c r="H1785" s="177" t="n">
        <f aca="false">TRUNC($P$9,2)</f>
        <v>2.29</v>
      </c>
      <c r="I1785" s="177" t="n">
        <f aca="false">TRUNC(IF(A1785&lt;$A$427,$D$427*$R$10+$P$10,IF(A1785&gt;$A$782,$D$782*$R$10+$P$10,D1785*$R$10+$P$10)),2)</f>
        <v>117.29</v>
      </c>
      <c r="J1785" s="174" t="n">
        <f aca="false">TRUNC(IF(A1785&lt;$A$427,($D$427*$R$11)+$P$11,IF(A1785&gt;$A$782,$D$782*$R$11+$P$11,D1785*$R$11+$P$11)),2)</f>
        <v>299.57</v>
      </c>
      <c r="K1785" s="176" t="n">
        <f aca="false">TRUNC(IF(A1785&lt;$A$427,$D$427*$R$12+$P$12,IF(A1785&gt;$A$782,$D$782*$R$12+$P$12,D1785*$R$12+$P$12)),2)</f>
        <v>217.82</v>
      </c>
      <c r="L1785" s="179" t="n">
        <v>1875</v>
      </c>
      <c r="M1785" s="180" t="n">
        <f aca="false">A1785</f>
        <v>1434</v>
      </c>
      <c r="N1785" s="181" t="n">
        <v>1875</v>
      </c>
      <c r="O1785" s="182" t="n">
        <f aca="false">A1785</f>
        <v>1434</v>
      </c>
      <c r="U1785" s="171"/>
    </row>
    <row r="1786" customFormat="false" ht="10.5" hidden="false" customHeight="false" outlineLevel="0" collapsed="false">
      <c r="A1786" s="156" t="n">
        <v>1435</v>
      </c>
      <c r="B1786" s="157" t="n">
        <v>1876</v>
      </c>
      <c r="C1786" s="158" t="n">
        <f aca="false">ROUND($P$1*A1786,2)</f>
        <v>84770.33</v>
      </c>
      <c r="D1786" s="159" t="n">
        <f aca="false">TRUNC(C1786/12,2)</f>
        <v>7064.19</v>
      </c>
      <c r="E1786" s="160" t="n">
        <f aca="false">TRUNC(D1786*$P$3,2)</f>
        <v>784.12</v>
      </c>
      <c r="F1786" s="161" t="n">
        <f aca="false">TRUNC(IF(A1786&lt;=$A$270,$D$270*$P$5,D1786*$P$5),2)</f>
        <v>211.92</v>
      </c>
      <c r="G1786" s="162" t="n">
        <f aca="false">TRUNC(IF(A1786&lt;=$A$270,$D$270*$P$6,D1786*$P$6),2)</f>
        <v>70.64</v>
      </c>
      <c r="H1786" s="161" t="n">
        <f aca="false">TRUNC($P$9,2)</f>
        <v>2.29</v>
      </c>
      <c r="I1786" s="161" t="n">
        <f aca="false">TRUNC(IF(A1786&lt;$A$427,$D$427*$R$10+$P$10,IF(A1786&gt;$A$782,$D$782*$R$10+$P$10,D1786*$R$10+$P$10)),2)</f>
        <v>117.29</v>
      </c>
      <c r="J1786" s="158" t="n">
        <f aca="false">TRUNC(IF(A1786&lt;$A$427,($D$427*$R$11)+$P$11,IF(A1786&gt;$A$782,$D$782*$R$11+$P$11,D1786*$R$11+$P$11)),2)</f>
        <v>299.57</v>
      </c>
      <c r="K1786" s="160" t="n">
        <f aca="false">TRUNC(IF(A1786&lt;$A$427,$D$427*$R$12+$P$12,IF(A1786&gt;$A$782,$D$782*$R$12+$P$12,D1786*$R$12+$P$12)),2)</f>
        <v>217.82</v>
      </c>
      <c r="L1786" s="163" t="n">
        <v>1876</v>
      </c>
      <c r="M1786" s="164" t="n">
        <f aca="false">A1786</f>
        <v>1435</v>
      </c>
      <c r="N1786" s="165" t="n">
        <v>1876</v>
      </c>
      <c r="O1786" s="166" t="n">
        <f aca="false">A1786</f>
        <v>1435</v>
      </c>
      <c r="U1786" s="171"/>
    </row>
    <row r="1787" customFormat="false" ht="10.5" hidden="false" customHeight="false" outlineLevel="0" collapsed="false">
      <c r="A1787" s="172" t="n">
        <v>1435</v>
      </c>
      <c r="B1787" s="173" t="n">
        <v>1877</v>
      </c>
      <c r="C1787" s="174" t="n">
        <f aca="false">ROUND($P$1*A1787,2)</f>
        <v>84770.33</v>
      </c>
      <c r="D1787" s="175" t="n">
        <f aca="false">TRUNC(C1787/12,2)</f>
        <v>7064.19</v>
      </c>
      <c r="E1787" s="176" t="n">
        <f aca="false">TRUNC(D1787*$P$3,2)</f>
        <v>784.12</v>
      </c>
      <c r="F1787" s="177" t="n">
        <f aca="false">TRUNC(IF(A1787&lt;=$A$270,$D$270*$P$5,D1787*$P$5),2)</f>
        <v>211.92</v>
      </c>
      <c r="G1787" s="178" t="n">
        <f aca="false">TRUNC(IF(A1787&lt;=$A$270,$D$270*$P$6,D1787*$P$6),2)</f>
        <v>70.64</v>
      </c>
      <c r="H1787" s="177" t="n">
        <f aca="false">TRUNC($P$9,2)</f>
        <v>2.29</v>
      </c>
      <c r="I1787" s="177" t="n">
        <f aca="false">TRUNC(IF(A1787&lt;$A$427,$D$427*$R$10+$P$10,IF(A1787&gt;$A$782,$D$782*$R$10+$P$10,D1787*$R$10+$P$10)),2)</f>
        <v>117.29</v>
      </c>
      <c r="J1787" s="174" t="n">
        <f aca="false">TRUNC(IF(A1787&lt;$A$427,($D$427*$R$11)+$P$11,IF(A1787&gt;$A$782,$D$782*$R$11+$P$11,D1787*$R$11+$P$11)),2)</f>
        <v>299.57</v>
      </c>
      <c r="K1787" s="176" t="n">
        <f aca="false">TRUNC(IF(A1787&lt;$A$427,$D$427*$R$12+$P$12,IF(A1787&gt;$A$782,$D$782*$R$12+$P$12,D1787*$R$12+$P$12)),2)</f>
        <v>217.82</v>
      </c>
      <c r="L1787" s="179" t="n">
        <v>1877</v>
      </c>
      <c r="M1787" s="180" t="n">
        <f aca="false">A1787</f>
        <v>1435</v>
      </c>
      <c r="N1787" s="181" t="n">
        <v>1877</v>
      </c>
      <c r="O1787" s="182" t="n">
        <f aca="false">A1787</f>
        <v>1435</v>
      </c>
      <c r="U1787" s="171"/>
    </row>
    <row r="1788" customFormat="false" ht="10.5" hidden="false" customHeight="false" outlineLevel="0" collapsed="false">
      <c r="A1788" s="156" t="n">
        <v>1436</v>
      </c>
      <c r="B1788" s="157" t="n">
        <v>1878</v>
      </c>
      <c r="C1788" s="158" t="n">
        <f aca="false">ROUND($P$1*A1788,2)</f>
        <v>84829.4</v>
      </c>
      <c r="D1788" s="159" t="n">
        <f aca="false">TRUNC(C1788/12,2)</f>
        <v>7069.11</v>
      </c>
      <c r="E1788" s="160" t="n">
        <f aca="false">TRUNC(D1788*$P$3,2)</f>
        <v>784.67</v>
      </c>
      <c r="F1788" s="161" t="n">
        <f aca="false">TRUNC(IF(A1788&lt;=$A$270,$D$270*$P$5,D1788*$P$5),2)</f>
        <v>212.07</v>
      </c>
      <c r="G1788" s="162" t="n">
        <f aca="false">TRUNC(IF(A1788&lt;=$A$270,$D$270*$P$6,D1788*$P$6),2)</f>
        <v>70.69</v>
      </c>
      <c r="H1788" s="161" t="n">
        <f aca="false">TRUNC($P$9,2)</f>
        <v>2.29</v>
      </c>
      <c r="I1788" s="161" t="n">
        <f aca="false">TRUNC(IF(A1788&lt;$A$427,$D$427*$R$10+$P$10,IF(A1788&gt;$A$782,$D$782*$R$10+$P$10,D1788*$R$10+$P$10)),2)</f>
        <v>117.29</v>
      </c>
      <c r="J1788" s="158" t="n">
        <f aca="false">TRUNC(IF(A1788&lt;$A$427,($D$427*$R$11)+$P$11,IF(A1788&gt;$A$782,$D$782*$R$11+$P$11,D1788*$R$11+$P$11)),2)</f>
        <v>299.57</v>
      </c>
      <c r="K1788" s="160" t="n">
        <f aca="false">TRUNC(IF(A1788&lt;$A$427,$D$427*$R$12+$P$12,IF(A1788&gt;$A$782,$D$782*$R$12+$P$12,D1788*$R$12+$P$12)),2)</f>
        <v>217.82</v>
      </c>
      <c r="L1788" s="163" t="n">
        <v>1878</v>
      </c>
      <c r="M1788" s="164" t="n">
        <f aca="false">A1788</f>
        <v>1436</v>
      </c>
      <c r="N1788" s="165" t="n">
        <v>1878</v>
      </c>
      <c r="O1788" s="166" t="n">
        <f aca="false">A1788</f>
        <v>1436</v>
      </c>
      <c r="U1788" s="171"/>
    </row>
    <row r="1789" customFormat="false" ht="10.5" hidden="false" customHeight="false" outlineLevel="0" collapsed="false">
      <c r="A1789" s="172" t="n">
        <v>1437</v>
      </c>
      <c r="B1789" s="173" t="n">
        <v>1879</v>
      </c>
      <c r="C1789" s="174" t="n">
        <f aca="false">ROUND($P$1*A1789,2)</f>
        <v>84888.48</v>
      </c>
      <c r="D1789" s="175" t="n">
        <f aca="false">TRUNC(C1789/12,2)</f>
        <v>7074.04</v>
      </c>
      <c r="E1789" s="176" t="n">
        <f aca="false">TRUNC(D1789*$P$3,2)</f>
        <v>785.21</v>
      </c>
      <c r="F1789" s="177" t="n">
        <f aca="false">TRUNC(IF(A1789&lt;=$A$270,$D$270*$P$5,D1789*$P$5),2)</f>
        <v>212.22</v>
      </c>
      <c r="G1789" s="178" t="n">
        <f aca="false">TRUNC(IF(A1789&lt;=$A$270,$D$270*$P$6,D1789*$P$6),2)</f>
        <v>70.74</v>
      </c>
      <c r="H1789" s="177" t="n">
        <f aca="false">TRUNC($P$9,2)</f>
        <v>2.29</v>
      </c>
      <c r="I1789" s="177" t="n">
        <f aca="false">TRUNC(IF(A1789&lt;$A$427,$D$427*$R$10+$P$10,IF(A1789&gt;$A$782,$D$782*$R$10+$P$10,D1789*$R$10+$P$10)),2)</f>
        <v>117.29</v>
      </c>
      <c r="J1789" s="174" t="n">
        <f aca="false">TRUNC(IF(A1789&lt;$A$427,($D$427*$R$11)+$P$11,IF(A1789&gt;$A$782,$D$782*$R$11+$P$11,D1789*$R$11+$P$11)),2)</f>
        <v>299.57</v>
      </c>
      <c r="K1789" s="176" t="n">
        <f aca="false">TRUNC(IF(A1789&lt;$A$427,$D$427*$R$12+$P$12,IF(A1789&gt;$A$782,$D$782*$R$12+$P$12,D1789*$R$12+$P$12)),2)</f>
        <v>217.82</v>
      </c>
      <c r="L1789" s="179" t="n">
        <v>1879</v>
      </c>
      <c r="M1789" s="180" t="n">
        <f aca="false">A1789</f>
        <v>1437</v>
      </c>
      <c r="N1789" s="181" t="n">
        <v>1879</v>
      </c>
      <c r="O1789" s="182" t="n">
        <f aca="false">A1789</f>
        <v>1437</v>
      </c>
      <c r="U1789" s="171"/>
    </row>
    <row r="1790" customFormat="false" ht="10.5" hidden="false" customHeight="false" outlineLevel="0" collapsed="false">
      <c r="A1790" s="156" t="n">
        <v>1437</v>
      </c>
      <c r="B1790" s="157" t="n">
        <v>1880</v>
      </c>
      <c r="C1790" s="158" t="n">
        <f aca="false">ROUND($P$1*A1790,2)</f>
        <v>84888.48</v>
      </c>
      <c r="D1790" s="159" t="n">
        <f aca="false">TRUNC(C1790/12,2)</f>
        <v>7074.04</v>
      </c>
      <c r="E1790" s="160" t="n">
        <f aca="false">TRUNC(D1790*$P$3,2)</f>
        <v>785.21</v>
      </c>
      <c r="F1790" s="161" t="n">
        <f aca="false">TRUNC(IF(A1790&lt;=$A$270,$D$270*$P$5,D1790*$P$5),2)</f>
        <v>212.22</v>
      </c>
      <c r="G1790" s="162" t="n">
        <f aca="false">TRUNC(IF(A1790&lt;=$A$270,$D$270*$P$6,D1790*$P$6),2)</f>
        <v>70.74</v>
      </c>
      <c r="H1790" s="161" t="n">
        <f aca="false">TRUNC($P$9,2)</f>
        <v>2.29</v>
      </c>
      <c r="I1790" s="161" t="n">
        <f aca="false">TRUNC(IF(A1790&lt;$A$427,$D$427*$R$10+$P$10,IF(A1790&gt;$A$782,$D$782*$R$10+$P$10,D1790*$R$10+$P$10)),2)</f>
        <v>117.29</v>
      </c>
      <c r="J1790" s="158" t="n">
        <f aca="false">TRUNC(IF(A1790&lt;$A$427,($D$427*$R$11)+$P$11,IF(A1790&gt;$A$782,$D$782*$R$11+$P$11,D1790*$R$11+$P$11)),2)</f>
        <v>299.57</v>
      </c>
      <c r="K1790" s="160" t="n">
        <f aca="false">TRUNC(IF(A1790&lt;$A$427,$D$427*$R$12+$P$12,IF(A1790&gt;$A$782,$D$782*$R$12+$P$12,D1790*$R$12+$P$12)),2)</f>
        <v>217.82</v>
      </c>
      <c r="L1790" s="163" t="n">
        <v>1880</v>
      </c>
      <c r="M1790" s="164" t="n">
        <f aca="false">A1790</f>
        <v>1437</v>
      </c>
      <c r="N1790" s="165" t="n">
        <v>1880</v>
      </c>
      <c r="O1790" s="166" t="n">
        <f aca="false">A1790</f>
        <v>1437</v>
      </c>
      <c r="U1790" s="171"/>
    </row>
    <row r="1791" customFormat="false" ht="10.5" hidden="false" customHeight="false" outlineLevel="0" collapsed="false">
      <c r="A1791" s="172" t="n">
        <v>1438</v>
      </c>
      <c r="B1791" s="173" t="n">
        <v>1881</v>
      </c>
      <c r="C1791" s="174" t="n">
        <f aca="false">ROUND($P$1*A1791,2)</f>
        <v>84947.55</v>
      </c>
      <c r="D1791" s="175" t="n">
        <f aca="false">TRUNC(C1791/12,2)</f>
        <v>7078.96</v>
      </c>
      <c r="E1791" s="176" t="n">
        <f aca="false">TRUNC(D1791*$P$3,2)</f>
        <v>785.76</v>
      </c>
      <c r="F1791" s="177" t="n">
        <f aca="false">TRUNC(IF(A1791&lt;=$A$270,$D$270*$P$5,D1791*$P$5),2)</f>
        <v>212.36</v>
      </c>
      <c r="G1791" s="178" t="n">
        <f aca="false">TRUNC(IF(A1791&lt;=$A$270,$D$270*$P$6,D1791*$P$6),2)</f>
        <v>70.78</v>
      </c>
      <c r="H1791" s="177" t="n">
        <f aca="false">TRUNC($P$9,2)</f>
        <v>2.29</v>
      </c>
      <c r="I1791" s="177" t="n">
        <f aca="false">TRUNC(IF(A1791&lt;$A$427,$D$427*$R$10+$P$10,IF(A1791&gt;$A$782,$D$782*$R$10+$P$10,D1791*$R$10+$P$10)),2)</f>
        <v>117.29</v>
      </c>
      <c r="J1791" s="174" t="n">
        <f aca="false">TRUNC(IF(A1791&lt;$A$427,($D$427*$R$11)+$P$11,IF(A1791&gt;$A$782,$D$782*$R$11+$P$11,D1791*$R$11+$P$11)),2)</f>
        <v>299.57</v>
      </c>
      <c r="K1791" s="176" t="n">
        <f aca="false">TRUNC(IF(A1791&lt;$A$427,$D$427*$R$12+$P$12,IF(A1791&gt;$A$782,$D$782*$R$12+$P$12,D1791*$R$12+$P$12)),2)</f>
        <v>217.82</v>
      </c>
      <c r="L1791" s="179" t="n">
        <v>1881</v>
      </c>
      <c r="M1791" s="180" t="n">
        <f aca="false">A1791</f>
        <v>1438</v>
      </c>
      <c r="N1791" s="181" t="n">
        <v>1881</v>
      </c>
      <c r="O1791" s="182" t="n">
        <f aca="false">A1791</f>
        <v>1438</v>
      </c>
      <c r="U1791" s="171"/>
    </row>
    <row r="1792" customFormat="false" ht="10.5" hidden="false" customHeight="false" outlineLevel="0" collapsed="false">
      <c r="A1792" s="156" t="n">
        <v>1439</v>
      </c>
      <c r="B1792" s="157" t="n">
        <v>1882</v>
      </c>
      <c r="C1792" s="158" t="n">
        <f aca="false">ROUND($P$1*A1792,2)</f>
        <v>85006.62</v>
      </c>
      <c r="D1792" s="159" t="n">
        <f aca="false">TRUNC(C1792/12,2)</f>
        <v>7083.88</v>
      </c>
      <c r="E1792" s="160" t="n">
        <f aca="false">TRUNC(D1792*$P$3,2)</f>
        <v>786.31</v>
      </c>
      <c r="F1792" s="161" t="n">
        <f aca="false">TRUNC(IF(A1792&lt;=$A$270,$D$270*$P$5,D1792*$P$5),2)</f>
        <v>212.51</v>
      </c>
      <c r="G1792" s="162" t="n">
        <f aca="false">TRUNC(IF(A1792&lt;=$A$270,$D$270*$P$6,D1792*$P$6),2)</f>
        <v>70.83</v>
      </c>
      <c r="H1792" s="161" t="n">
        <f aca="false">TRUNC($P$9,2)</f>
        <v>2.29</v>
      </c>
      <c r="I1792" s="161" t="n">
        <f aca="false">TRUNC(IF(A1792&lt;$A$427,$D$427*$R$10+$P$10,IF(A1792&gt;$A$782,$D$782*$R$10+$P$10,D1792*$R$10+$P$10)),2)</f>
        <v>117.29</v>
      </c>
      <c r="J1792" s="158" t="n">
        <f aca="false">TRUNC(IF(A1792&lt;$A$427,($D$427*$R$11)+$P$11,IF(A1792&gt;$A$782,$D$782*$R$11+$P$11,D1792*$R$11+$P$11)),2)</f>
        <v>299.57</v>
      </c>
      <c r="K1792" s="160" t="n">
        <f aca="false">TRUNC(IF(A1792&lt;$A$427,$D$427*$R$12+$P$12,IF(A1792&gt;$A$782,$D$782*$R$12+$P$12,D1792*$R$12+$P$12)),2)</f>
        <v>217.82</v>
      </c>
      <c r="L1792" s="163" t="n">
        <v>1882</v>
      </c>
      <c r="M1792" s="164" t="n">
        <f aca="false">A1792</f>
        <v>1439</v>
      </c>
      <c r="N1792" s="165" t="n">
        <v>1882</v>
      </c>
      <c r="O1792" s="166" t="n">
        <f aca="false">A1792</f>
        <v>1439</v>
      </c>
      <c r="U1792" s="171"/>
    </row>
    <row r="1793" customFormat="false" ht="10.5" hidden="false" customHeight="false" outlineLevel="0" collapsed="false">
      <c r="A1793" s="172" t="n">
        <v>1440</v>
      </c>
      <c r="B1793" s="173" t="n">
        <v>1883</v>
      </c>
      <c r="C1793" s="174" t="n">
        <f aca="false">ROUND($P$1*A1793,2)</f>
        <v>85065.7</v>
      </c>
      <c r="D1793" s="175" t="n">
        <f aca="false">TRUNC(C1793/12,2)</f>
        <v>7088.8</v>
      </c>
      <c r="E1793" s="176" t="n">
        <f aca="false">TRUNC(D1793*$P$3,2)</f>
        <v>786.85</v>
      </c>
      <c r="F1793" s="177" t="n">
        <f aca="false">TRUNC(IF(A1793&lt;=$A$270,$D$270*$P$5,D1793*$P$5),2)</f>
        <v>212.66</v>
      </c>
      <c r="G1793" s="178" t="n">
        <f aca="false">TRUNC(IF(A1793&lt;=$A$270,$D$270*$P$6,D1793*$P$6),2)</f>
        <v>70.88</v>
      </c>
      <c r="H1793" s="177" t="n">
        <f aca="false">TRUNC($P$9,2)</f>
        <v>2.29</v>
      </c>
      <c r="I1793" s="177" t="n">
        <f aca="false">TRUNC(IF(A1793&lt;$A$427,$D$427*$R$10+$P$10,IF(A1793&gt;$A$782,$D$782*$R$10+$P$10,D1793*$R$10+$P$10)),2)</f>
        <v>117.29</v>
      </c>
      <c r="J1793" s="174" t="n">
        <f aca="false">TRUNC(IF(A1793&lt;$A$427,($D$427*$R$11)+$P$11,IF(A1793&gt;$A$782,$D$782*$R$11+$P$11,D1793*$R$11+$P$11)),2)</f>
        <v>299.57</v>
      </c>
      <c r="K1793" s="176" t="n">
        <f aca="false">TRUNC(IF(A1793&lt;$A$427,$D$427*$R$12+$P$12,IF(A1793&gt;$A$782,$D$782*$R$12+$P$12,D1793*$R$12+$P$12)),2)</f>
        <v>217.82</v>
      </c>
      <c r="L1793" s="179" t="n">
        <v>1883</v>
      </c>
      <c r="M1793" s="164" t="n">
        <f aca="false">A1793</f>
        <v>1440</v>
      </c>
      <c r="N1793" s="181" t="n">
        <v>1883</v>
      </c>
      <c r="O1793" s="182" t="n">
        <f aca="false">A1793</f>
        <v>1440</v>
      </c>
      <c r="U1793" s="171"/>
    </row>
    <row r="1794" customFormat="false" ht="10.5" hidden="false" customHeight="false" outlineLevel="0" collapsed="false">
      <c r="A1794" s="156" t="n">
        <v>1440</v>
      </c>
      <c r="B1794" s="157" t="n">
        <v>1884</v>
      </c>
      <c r="C1794" s="158" t="n">
        <f aca="false">ROUND($P$1*A1794,2)</f>
        <v>85065.7</v>
      </c>
      <c r="D1794" s="159" t="n">
        <f aca="false">TRUNC(C1794/12,2)</f>
        <v>7088.8</v>
      </c>
      <c r="E1794" s="160" t="n">
        <f aca="false">TRUNC(D1794*$P$3,2)</f>
        <v>786.85</v>
      </c>
      <c r="F1794" s="161" t="n">
        <f aca="false">TRUNC(IF(A1794&lt;=$A$270,$D$270*$P$5,D1794*$P$5),2)</f>
        <v>212.66</v>
      </c>
      <c r="G1794" s="162" t="n">
        <f aca="false">TRUNC(IF(A1794&lt;=$A$270,$D$270*$P$6,D1794*$P$6),2)</f>
        <v>70.88</v>
      </c>
      <c r="H1794" s="161" t="n">
        <f aca="false">TRUNC($P$9,2)</f>
        <v>2.29</v>
      </c>
      <c r="I1794" s="161" t="n">
        <f aca="false">TRUNC(IF(A1794&lt;$A$427,$D$427*$R$10+$P$10,IF(A1794&gt;$A$782,$D$782*$R$10+$P$10,D1794*$R$10+$P$10)),2)</f>
        <v>117.29</v>
      </c>
      <c r="J1794" s="158" t="n">
        <f aca="false">TRUNC(IF(A1794&lt;$A$427,($D$427*$R$11)+$P$11,IF(A1794&gt;$A$782,$D$782*$R$11+$P$11,D1794*$R$11+$P$11)),2)</f>
        <v>299.57</v>
      </c>
      <c r="K1794" s="160" t="n">
        <f aca="false">TRUNC(IF(A1794&lt;$A$427,$D$427*$R$12+$P$12,IF(A1794&gt;$A$782,$D$782*$R$12+$P$12,D1794*$R$12+$P$12)),2)</f>
        <v>217.82</v>
      </c>
      <c r="L1794" s="163" t="n">
        <v>1884</v>
      </c>
      <c r="M1794" s="180" t="n">
        <f aca="false">A1794</f>
        <v>1440</v>
      </c>
      <c r="N1794" s="165" t="n">
        <v>1884</v>
      </c>
      <c r="O1794" s="166" t="n">
        <f aca="false">A1794</f>
        <v>1440</v>
      </c>
      <c r="U1794" s="171"/>
    </row>
    <row r="1795" customFormat="false" ht="10.5" hidden="false" customHeight="false" outlineLevel="0" collapsed="false">
      <c r="A1795" s="172" t="n">
        <v>1441</v>
      </c>
      <c r="B1795" s="173" t="n">
        <v>1885</v>
      </c>
      <c r="C1795" s="174" t="n">
        <f aca="false">ROUND($P$1*A1795,2)</f>
        <v>85124.77</v>
      </c>
      <c r="D1795" s="175" t="n">
        <f aca="false">TRUNC(C1795/12,2)</f>
        <v>7093.73</v>
      </c>
      <c r="E1795" s="176" t="n">
        <f aca="false">TRUNC(D1795*$P$3,2)</f>
        <v>787.4</v>
      </c>
      <c r="F1795" s="177" t="n">
        <f aca="false">TRUNC(IF(A1795&lt;=$A$270,$D$270*$P$5,D1795*$P$5),2)</f>
        <v>212.81</v>
      </c>
      <c r="G1795" s="178" t="n">
        <f aca="false">TRUNC(IF(A1795&lt;=$A$270,$D$270*$P$6,D1795*$P$6),2)</f>
        <v>70.93</v>
      </c>
      <c r="H1795" s="177" t="n">
        <f aca="false">TRUNC($P$9,2)</f>
        <v>2.29</v>
      </c>
      <c r="I1795" s="177" t="n">
        <f aca="false">TRUNC(IF(A1795&lt;$A$427,$D$427*$R$10+$P$10,IF(A1795&gt;$A$782,$D$782*$R$10+$P$10,D1795*$R$10+$P$10)),2)</f>
        <v>117.29</v>
      </c>
      <c r="J1795" s="174" t="n">
        <f aca="false">TRUNC(IF(A1795&lt;$A$427,($D$427*$R$11)+$P$11,IF(A1795&gt;$A$782,$D$782*$R$11+$P$11,D1795*$R$11+$P$11)),2)</f>
        <v>299.57</v>
      </c>
      <c r="K1795" s="176" t="n">
        <f aca="false">TRUNC(IF(A1795&lt;$A$427,$D$427*$R$12+$P$12,IF(A1795&gt;$A$782,$D$782*$R$12+$P$12,D1795*$R$12+$P$12)),2)</f>
        <v>217.82</v>
      </c>
      <c r="L1795" s="179" t="n">
        <v>1885</v>
      </c>
      <c r="M1795" s="164" t="n">
        <f aca="false">A1795</f>
        <v>1441</v>
      </c>
      <c r="N1795" s="181" t="n">
        <v>1885</v>
      </c>
      <c r="O1795" s="182" t="n">
        <f aca="false">A1795</f>
        <v>1441</v>
      </c>
      <c r="U1795" s="171"/>
    </row>
    <row r="1796" customFormat="false" ht="10.5" hidden="false" customHeight="false" outlineLevel="0" collapsed="false">
      <c r="A1796" s="156" t="n">
        <v>1442</v>
      </c>
      <c r="B1796" s="157" t="n">
        <v>1886</v>
      </c>
      <c r="C1796" s="158" t="n">
        <f aca="false">ROUND($P$1*A1796,2)</f>
        <v>85183.84</v>
      </c>
      <c r="D1796" s="159" t="n">
        <f aca="false">TRUNC(C1796/12,2)</f>
        <v>7098.65</v>
      </c>
      <c r="E1796" s="160" t="n">
        <f aca="false">TRUNC(D1796*$P$3,2)</f>
        <v>787.95</v>
      </c>
      <c r="F1796" s="161" t="n">
        <f aca="false">TRUNC(IF(A1796&lt;=$A$270,$D$270*$P$5,D1796*$P$5),2)</f>
        <v>212.95</v>
      </c>
      <c r="G1796" s="162" t="n">
        <f aca="false">TRUNC(IF(A1796&lt;=$A$270,$D$270*$P$6,D1796*$P$6),2)</f>
        <v>70.98</v>
      </c>
      <c r="H1796" s="161" t="n">
        <f aca="false">TRUNC($P$9,2)</f>
        <v>2.29</v>
      </c>
      <c r="I1796" s="161" t="n">
        <f aca="false">TRUNC(IF(A1796&lt;$A$427,$D$427*$R$10+$P$10,IF(A1796&gt;$A$782,$D$782*$R$10+$P$10,D1796*$R$10+$P$10)),2)</f>
        <v>117.29</v>
      </c>
      <c r="J1796" s="158" t="n">
        <f aca="false">TRUNC(IF(A1796&lt;$A$427,($D$427*$R$11)+$P$11,IF(A1796&gt;$A$782,$D$782*$R$11+$P$11,D1796*$R$11+$P$11)),2)</f>
        <v>299.57</v>
      </c>
      <c r="K1796" s="160" t="n">
        <f aca="false">TRUNC(IF(A1796&lt;$A$427,$D$427*$R$12+$P$12,IF(A1796&gt;$A$782,$D$782*$R$12+$P$12,D1796*$R$12+$P$12)),2)</f>
        <v>217.82</v>
      </c>
      <c r="L1796" s="163" t="n">
        <v>1886</v>
      </c>
      <c r="M1796" s="180" t="n">
        <f aca="false">A1796</f>
        <v>1442</v>
      </c>
      <c r="N1796" s="165" t="n">
        <v>1886</v>
      </c>
      <c r="O1796" s="166" t="n">
        <f aca="false">A1796</f>
        <v>1442</v>
      </c>
      <c r="U1796" s="171"/>
    </row>
    <row r="1797" customFormat="false" ht="10.5" hidden="false" customHeight="false" outlineLevel="0" collapsed="false">
      <c r="A1797" s="172" t="n">
        <v>1442</v>
      </c>
      <c r="B1797" s="173" t="n">
        <v>1887</v>
      </c>
      <c r="C1797" s="174" t="n">
        <f aca="false">ROUND($P$1*A1797,2)</f>
        <v>85183.84</v>
      </c>
      <c r="D1797" s="175" t="n">
        <f aca="false">TRUNC(C1797/12,2)</f>
        <v>7098.65</v>
      </c>
      <c r="E1797" s="176" t="n">
        <f aca="false">TRUNC(D1797*$P$3,2)</f>
        <v>787.95</v>
      </c>
      <c r="F1797" s="177" t="n">
        <f aca="false">TRUNC(IF(A1797&lt;=$A$270,$D$270*$P$5,D1797*$P$5),2)</f>
        <v>212.95</v>
      </c>
      <c r="G1797" s="178" t="n">
        <f aca="false">TRUNC(IF(A1797&lt;=$A$270,$D$270*$P$6,D1797*$P$6),2)</f>
        <v>70.98</v>
      </c>
      <c r="H1797" s="177" t="n">
        <f aca="false">TRUNC($P$9,2)</f>
        <v>2.29</v>
      </c>
      <c r="I1797" s="177" t="n">
        <f aca="false">TRUNC(IF(A1797&lt;$A$427,$D$427*$R$10+$P$10,IF(A1797&gt;$A$782,$D$782*$R$10+$P$10,D1797*$R$10+$P$10)),2)</f>
        <v>117.29</v>
      </c>
      <c r="J1797" s="174" t="n">
        <f aca="false">TRUNC(IF(A1797&lt;$A$427,($D$427*$R$11)+$P$11,IF(A1797&gt;$A$782,$D$782*$R$11+$P$11,D1797*$R$11+$P$11)),2)</f>
        <v>299.57</v>
      </c>
      <c r="K1797" s="176" t="n">
        <f aca="false">TRUNC(IF(A1797&lt;$A$427,$D$427*$R$12+$P$12,IF(A1797&gt;$A$782,$D$782*$R$12+$P$12,D1797*$R$12+$P$12)),2)</f>
        <v>217.82</v>
      </c>
      <c r="L1797" s="179" t="n">
        <v>1887</v>
      </c>
      <c r="M1797" s="164" t="n">
        <f aca="false">A1797</f>
        <v>1442</v>
      </c>
      <c r="N1797" s="181" t="n">
        <v>1887</v>
      </c>
      <c r="O1797" s="182" t="n">
        <f aca="false">A1797</f>
        <v>1442</v>
      </c>
      <c r="U1797" s="171"/>
    </row>
    <row r="1798" customFormat="false" ht="10.5" hidden="false" customHeight="false" outlineLevel="0" collapsed="false">
      <c r="A1798" s="156" t="n">
        <v>1443</v>
      </c>
      <c r="B1798" s="157" t="n">
        <v>1888</v>
      </c>
      <c r="C1798" s="158" t="n">
        <f aca="false">ROUND($P$1*A1798,2)</f>
        <v>85242.92</v>
      </c>
      <c r="D1798" s="159" t="n">
        <f aca="false">TRUNC(C1798/12,2)</f>
        <v>7103.57</v>
      </c>
      <c r="E1798" s="160" t="n">
        <f aca="false">TRUNC(D1798*$P$3,2)</f>
        <v>788.49</v>
      </c>
      <c r="F1798" s="161" t="n">
        <f aca="false">TRUNC(IF(A1798&lt;=$A$270,$D$270*$P$5,D1798*$P$5),2)</f>
        <v>213.1</v>
      </c>
      <c r="G1798" s="162" t="n">
        <f aca="false">TRUNC(IF(A1798&lt;=$A$270,$D$270*$P$6,D1798*$P$6),2)</f>
        <v>71.03</v>
      </c>
      <c r="H1798" s="161" t="n">
        <f aca="false">TRUNC($P$9,2)</f>
        <v>2.29</v>
      </c>
      <c r="I1798" s="161" t="n">
        <f aca="false">TRUNC(IF(A1798&lt;$A$427,$D$427*$R$10+$P$10,IF(A1798&gt;$A$782,$D$782*$R$10+$P$10,D1798*$R$10+$P$10)),2)</f>
        <v>117.29</v>
      </c>
      <c r="J1798" s="158" t="n">
        <f aca="false">TRUNC(IF(A1798&lt;$A$427,($D$427*$R$11)+$P$11,IF(A1798&gt;$A$782,$D$782*$R$11+$P$11,D1798*$R$11+$P$11)),2)</f>
        <v>299.57</v>
      </c>
      <c r="K1798" s="160" t="n">
        <f aca="false">TRUNC(IF(A1798&lt;$A$427,$D$427*$R$12+$P$12,IF(A1798&gt;$A$782,$D$782*$R$12+$P$12,D1798*$R$12+$P$12)),2)</f>
        <v>217.82</v>
      </c>
      <c r="L1798" s="163" t="n">
        <v>1888</v>
      </c>
      <c r="M1798" s="180" t="n">
        <f aca="false">A1798</f>
        <v>1443</v>
      </c>
      <c r="N1798" s="165" t="n">
        <v>1888</v>
      </c>
      <c r="O1798" s="166" t="n">
        <f aca="false">A1798</f>
        <v>1443</v>
      </c>
      <c r="U1798" s="171"/>
    </row>
    <row r="1799" customFormat="false" ht="10.5" hidden="false" customHeight="false" outlineLevel="0" collapsed="false">
      <c r="A1799" s="172" t="n">
        <v>1444</v>
      </c>
      <c r="B1799" s="173" t="n">
        <v>1889</v>
      </c>
      <c r="C1799" s="174" t="n">
        <f aca="false">ROUND($P$1*A1799,2)</f>
        <v>85301.99</v>
      </c>
      <c r="D1799" s="175" t="n">
        <f aca="false">TRUNC(C1799/12,2)</f>
        <v>7108.49</v>
      </c>
      <c r="E1799" s="176" t="n">
        <f aca="false">TRUNC(D1799*$P$3,2)</f>
        <v>789.04</v>
      </c>
      <c r="F1799" s="177" t="n">
        <f aca="false">TRUNC(IF(A1799&lt;=$A$270,$D$270*$P$5,D1799*$P$5),2)</f>
        <v>213.25</v>
      </c>
      <c r="G1799" s="178" t="n">
        <f aca="false">TRUNC(IF(A1799&lt;=$A$270,$D$270*$P$6,D1799*$P$6),2)</f>
        <v>71.08</v>
      </c>
      <c r="H1799" s="177" t="n">
        <f aca="false">TRUNC($P$9,2)</f>
        <v>2.29</v>
      </c>
      <c r="I1799" s="177" t="n">
        <f aca="false">TRUNC(IF(A1799&lt;$A$427,$D$427*$R$10+$P$10,IF(A1799&gt;$A$782,$D$782*$R$10+$P$10,D1799*$R$10+$P$10)),2)</f>
        <v>117.29</v>
      </c>
      <c r="J1799" s="174" t="n">
        <f aca="false">TRUNC(IF(A1799&lt;$A$427,($D$427*$R$11)+$P$11,IF(A1799&gt;$A$782,$D$782*$R$11+$P$11,D1799*$R$11+$P$11)),2)</f>
        <v>299.57</v>
      </c>
      <c r="K1799" s="176" t="n">
        <f aca="false">TRUNC(IF(A1799&lt;$A$427,$D$427*$R$12+$P$12,IF(A1799&gt;$A$782,$D$782*$R$12+$P$12,D1799*$R$12+$P$12)),2)</f>
        <v>217.82</v>
      </c>
      <c r="L1799" s="179" t="n">
        <v>1889</v>
      </c>
      <c r="M1799" s="164" t="n">
        <f aca="false">A1799</f>
        <v>1444</v>
      </c>
      <c r="N1799" s="181" t="n">
        <v>1889</v>
      </c>
      <c r="O1799" s="182" t="n">
        <f aca="false">A1799</f>
        <v>1444</v>
      </c>
      <c r="U1799" s="171"/>
    </row>
    <row r="1800" customFormat="false" ht="10.5" hidden="false" customHeight="false" outlineLevel="0" collapsed="false">
      <c r="A1800" s="156" t="n">
        <v>1444</v>
      </c>
      <c r="B1800" s="157" t="n">
        <v>1890</v>
      </c>
      <c r="C1800" s="158" t="n">
        <f aca="false">ROUND($P$1*A1800,2)</f>
        <v>85301.99</v>
      </c>
      <c r="D1800" s="159" t="n">
        <f aca="false">TRUNC(C1800/12,2)</f>
        <v>7108.49</v>
      </c>
      <c r="E1800" s="160" t="n">
        <f aca="false">TRUNC(D1800*$P$3,2)</f>
        <v>789.04</v>
      </c>
      <c r="F1800" s="161" t="n">
        <f aca="false">TRUNC(IF(A1800&lt;=$A$270,$D$270*$P$5,D1800*$P$5),2)</f>
        <v>213.25</v>
      </c>
      <c r="G1800" s="162" t="n">
        <f aca="false">TRUNC(IF(A1800&lt;=$A$270,$D$270*$P$6,D1800*$P$6),2)</f>
        <v>71.08</v>
      </c>
      <c r="H1800" s="161" t="n">
        <f aca="false">TRUNC($P$9,2)</f>
        <v>2.29</v>
      </c>
      <c r="I1800" s="161" t="n">
        <f aca="false">TRUNC(IF(A1800&lt;$A$427,$D$427*$R$10+$P$10,IF(A1800&gt;$A$782,$D$782*$R$10+$P$10,D1800*$R$10+$P$10)),2)</f>
        <v>117.29</v>
      </c>
      <c r="J1800" s="158" t="n">
        <f aca="false">TRUNC(IF(A1800&lt;$A$427,($D$427*$R$11)+$P$11,IF(A1800&gt;$A$782,$D$782*$R$11+$P$11,D1800*$R$11+$P$11)),2)</f>
        <v>299.57</v>
      </c>
      <c r="K1800" s="160" t="n">
        <f aca="false">TRUNC(IF(A1800&lt;$A$427,$D$427*$R$12+$P$12,IF(A1800&gt;$A$782,$D$782*$R$12+$P$12,D1800*$R$12+$P$12)),2)</f>
        <v>217.82</v>
      </c>
      <c r="L1800" s="163" t="n">
        <v>1890</v>
      </c>
      <c r="M1800" s="180" t="n">
        <f aca="false">A1800</f>
        <v>1444</v>
      </c>
      <c r="N1800" s="165" t="n">
        <v>1890</v>
      </c>
      <c r="O1800" s="166" t="n">
        <f aca="false">A1800</f>
        <v>1444</v>
      </c>
      <c r="U1800" s="171"/>
    </row>
    <row r="1801" customFormat="false" ht="10.5" hidden="false" customHeight="false" outlineLevel="0" collapsed="false">
      <c r="A1801" s="172" t="n">
        <v>1445</v>
      </c>
      <c r="B1801" s="173" t="n">
        <v>1891</v>
      </c>
      <c r="C1801" s="174" t="n">
        <f aca="false">ROUND($P$1*A1801,2)</f>
        <v>85361.06</v>
      </c>
      <c r="D1801" s="175" t="n">
        <f aca="false">TRUNC(C1801/12,2)</f>
        <v>7113.42</v>
      </c>
      <c r="E1801" s="176" t="n">
        <f aca="false">TRUNC(D1801*$P$3,2)</f>
        <v>789.58</v>
      </c>
      <c r="F1801" s="177" t="n">
        <f aca="false">TRUNC(IF(A1801&lt;=$A$270,$D$270*$P$5,D1801*$P$5),2)</f>
        <v>213.4</v>
      </c>
      <c r="G1801" s="178" t="n">
        <f aca="false">TRUNC(IF(A1801&lt;=$A$270,$D$270*$P$6,D1801*$P$6),2)</f>
        <v>71.13</v>
      </c>
      <c r="H1801" s="177" t="n">
        <f aca="false">TRUNC($P$9,2)</f>
        <v>2.29</v>
      </c>
      <c r="I1801" s="177" t="n">
        <f aca="false">TRUNC(IF(A1801&lt;$A$427,$D$427*$R$10+$P$10,IF(A1801&gt;$A$782,$D$782*$R$10+$P$10,D1801*$R$10+$P$10)),2)</f>
        <v>117.29</v>
      </c>
      <c r="J1801" s="174" t="n">
        <f aca="false">TRUNC(IF(A1801&lt;$A$427,($D$427*$R$11)+$P$11,IF(A1801&gt;$A$782,$D$782*$R$11+$P$11,D1801*$R$11+$P$11)),2)</f>
        <v>299.57</v>
      </c>
      <c r="K1801" s="176" t="n">
        <f aca="false">TRUNC(IF(A1801&lt;$A$427,$D$427*$R$12+$P$12,IF(A1801&gt;$A$782,$D$782*$R$12+$P$12,D1801*$R$12+$P$12)),2)</f>
        <v>217.82</v>
      </c>
      <c r="L1801" s="179" t="n">
        <v>1891</v>
      </c>
      <c r="M1801" s="164" t="n">
        <f aca="false">A1801</f>
        <v>1445</v>
      </c>
      <c r="N1801" s="181" t="n">
        <v>1891</v>
      </c>
      <c r="O1801" s="182" t="n">
        <f aca="false">A1801</f>
        <v>1445</v>
      </c>
      <c r="U1801" s="171"/>
    </row>
    <row r="1802" customFormat="false" ht="10.5" hidden="false" customHeight="false" outlineLevel="0" collapsed="false">
      <c r="A1802" s="156" t="n">
        <v>1445</v>
      </c>
      <c r="B1802" s="157" t="n">
        <v>1892</v>
      </c>
      <c r="C1802" s="158" t="n">
        <f aca="false">ROUND($P$1*A1802,2)</f>
        <v>85361.06</v>
      </c>
      <c r="D1802" s="159" t="n">
        <f aca="false">TRUNC(C1802/12,2)</f>
        <v>7113.42</v>
      </c>
      <c r="E1802" s="160" t="n">
        <f aca="false">TRUNC(D1802*$P$3,2)</f>
        <v>789.58</v>
      </c>
      <c r="F1802" s="161" t="n">
        <f aca="false">TRUNC(IF(A1802&lt;=$A$270,$D$270*$P$5,D1802*$P$5),2)</f>
        <v>213.4</v>
      </c>
      <c r="G1802" s="162" t="n">
        <f aca="false">TRUNC(IF(A1802&lt;=$A$270,$D$270*$P$6,D1802*$P$6),2)</f>
        <v>71.13</v>
      </c>
      <c r="H1802" s="161" t="n">
        <f aca="false">TRUNC($P$9,2)</f>
        <v>2.29</v>
      </c>
      <c r="I1802" s="161" t="n">
        <f aca="false">TRUNC(IF(A1802&lt;$A$427,$D$427*$R$10+$P$10,IF(A1802&gt;$A$782,$D$782*$R$10+$P$10,D1802*$R$10+$P$10)),2)</f>
        <v>117.29</v>
      </c>
      <c r="J1802" s="158" t="n">
        <f aca="false">TRUNC(IF(A1802&lt;$A$427,($D$427*$R$11)+$P$11,IF(A1802&gt;$A$782,$D$782*$R$11+$P$11,D1802*$R$11+$P$11)),2)</f>
        <v>299.57</v>
      </c>
      <c r="K1802" s="160" t="n">
        <f aca="false">TRUNC(IF(A1802&lt;$A$427,$D$427*$R$12+$P$12,IF(A1802&gt;$A$782,$D$782*$R$12+$P$12,D1802*$R$12+$P$12)),2)</f>
        <v>217.82</v>
      </c>
      <c r="L1802" s="163" t="n">
        <v>1892</v>
      </c>
      <c r="M1802" s="180" t="n">
        <f aca="false">A1802</f>
        <v>1445</v>
      </c>
      <c r="N1802" s="165" t="n">
        <v>1892</v>
      </c>
      <c r="O1802" s="166" t="n">
        <f aca="false">A1802</f>
        <v>1445</v>
      </c>
      <c r="U1802" s="171"/>
    </row>
    <row r="1803" customFormat="false" ht="10.5" hidden="false" customHeight="false" outlineLevel="0" collapsed="false">
      <c r="A1803" s="172" t="n">
        <v>1446</v>
      </c>
      <c r="B1803" s="173" t="n">
        <v>1893</v>
      </c>
      <c r="C1803" s="174" t="n">
        <f aca="false">ROUND($P$1*A1803,2)</f>
        <v>85420.14</v>
      </c>
      <c r="D1803" s="175" t="n">
        <f aca="false">TRUNC(C1803/12,2)</f>
        <v>7118.34</v>
      </c>
      <c r="E1803" s="176" t="n">
        <f aca="false">TRUNC(D1803*$P$3,2)</f>
        <v>790.13</v>
      </c>
      <c r="F1803" s="177" t="n">
        <f aca="false">TRUNC(IF(A1803&lt;=$A$270,$D$270*$P$5,D1803*$P$5),2)</f>
        <v>213.55</v>
      </c>
      <c r="G1803" s="178" t="n">
        <f aca="false">TRUNC(IF(A1803&lt;=$A$270,$D$270*$P$6,D1803*$P$6),2)</f>
        <v>71.18</v>
      </c>
      <c r="H1803" s="177" t="n">
        <f aca="false">TRUNC($P$9,2)</f>
        <v>2.29</v>
      </c>
      <c r="I1803" s="177" t="n">
        <f aca="false">TRUNC(IF(A1803&lt;$A$427,$D$427*$R$10+$P$10,IF(A1803&gt;$A$782,$D$782*$R$10+$P$10,D1803*$R$10+$P$10)),2)</f>
        <v>117.29</v>
      </c>
      <c r="J1803" s="174" t="n">
        <f aca="false">TRUNC(IF(A1803&lt;$A$427,($D$427*$R$11)+$P$11,IF(A1803&gt;$A$782,$D$782*$R$11+$P$11,D1803*$R$11+$P$11)),2)</f>
        <v>299.57</v>
      </c>
      <c r="K1803" s="176" t="n">
        <f aca="false">TRUNC(IF(A1803&lt;$A$427,$D$427*$R$12+$P$12,IF(A1803&gt;$A$782,$D$782*$R$12+$P$12,D1803*$R$12+$P$12)),2)</f>
        <v>217.82</v>
      </c>
      <c r="L1803" s="179" t="n">
        <v>1893</v>
      </c>
      <c r="M1803" s="164" t="n">
        <f aca="false">A1803</f>
        <v>1446</v>
      </c>
      <c r="N1803" s="181" t="n">
        <v>1893</v>
      </c>
      <c r="O1803" s="182" t="n">
        <f aca="false">A1803</f>
        <v>1446</v>
      </c>
      <c r="U1803" s="171"/>
    </row>
    <row r="1804" customFormat="false" ht="10.5" hidden="false" customHeight="false" outlineLevel="0" collapsed="false">
      <c r="A1804" s="156" t="n">
        <v>1447</v>
      </c>
      <c r="B1804" s="157" t="n">
        <v>1894</v>
      </c>
      <c r="C1804" s="158" t="n">
        <f aca="false">ROUND($P$1*A1804,2)</f>
        <v>85479.21</v>
      </c>
      <c r="D1804" s="159" t="n">
        <f aca="false">TRUNC(C1804/12,2)</f>
        <v>7123.26</v>
      </c>
      <c r="E1804" s="160" t="n">
        <f aca="false">TRUNC(D1804*$P$3,2)</f>
        <v>790.68</v>
      </c>
      <c r="F1804" s="161" t="n">
        <f aca="false">TRUNC(IF(A1804&lt;=$A$270,$D$270*$P$5,D1804*$P$5),2)</f>
        <v>213.69</v>
      </c>
      <c r="G1804" s="162" t="n">
        <f aca="false">TRUNC(IF(A1804&lt;=$A$270,$D$270*$P$6,D1804*$P$6),2)</f>
        <v>71.23</v>
      </c>
      <c r="H1804" s="161" t="n">
        <f aca="false">TRUNC($P$9,2)</f>
        <v>2.29</v>
      </c>
      <c r="I1804" s="161" t="n">
        <f aca="false">TRUNC(IF(A1804&lt;$A$427,$D$427*$R$10+$P$10,IF(A1804&gt;$A$782,$D$782*$R$10+$P$10,D1804*$R$10+$P$10)),2)</f>
        <v>117.29</v>
      </c>
      <c r="J1804" s="158" t="n">
        <f aca="false">TRUNC(IF(A1804&lt;$A$427,($D$427*$R$11)+$P$11,IF(A1804&gt;$A$782,$D$782*$R$11+$P$11,D1804*$R$11+$P$11)),2)</f>
        <v>299.57</v>
      </c>
      <c r="K1804" s="160" t="n">
        <f aca="false">TRUNC(IF(A1804&lt;$A$427,$D$427*$R$12+$P$12,IF(A1804&gt;$A$782,$D$782*$R$12+$P$12,D1804*$R$12+$P$12)),2)</f>
        <v>217.82</v>
      </c>
      <c r="L1804" s="163" t="n">
        <v>1894</v>
      </c>
      <c r="M1804" s="180" t="n">
        <f aca="false">A1804</f>
        <v>1447</v>
      </c>
      <c r="N1804" s="165" t="n">
        <v>1894</v>
      </c>
      <c r="O1804" s="166" t="n">
        <f aca="false">A1804</f>
        <v>1447</v>
      </c>
      <c r="U1804" s="171"/>
    </row>
    <row r="1805" customFormat="false" ht="10.5" hidden="false" customHeight="false" outlineLevel="0" collapsed="false">
      <c r="A1805" s="172" t="n">
        <v>1448</v>
      </c>
      <c r="B1805" s="173" t="n">
        <v>1895</v>
      </c>
      <c r="C1805" s="174" t="n">
        <f aca="false">ROUND($P$1*A1805,2)</f>
        <v>85538.28</v>
      </c>
      <c r="D1805" s="175" t="n">
        <f aca="false">TRUNC(C1805/12,2)</f>
        <v>7128.19</v>
      </c>
      <c r="E1805" s="176" t="n">
        <f aca="false">TRUNC(D1805*$P$3,2)</f>
        <v>791.22</v>
      </c>
      <c r="F1805" s="177" t="n">
        <f aca="false">TRUNC(IF(A1805&lt;=$A$270,$D$270*$P$5,D1805*$P$5),2)</f>
        <v>213.84</v>
      </c>
      <c r="G1805" s="178" t="n">
        <f aca="false">TRUNC(IF(A1805&lt;=$A$270,$D$270*$P$6,D1805*$P$6),2)</f>
        <v>71.28</v>
      </c>
      <c r="H1805" s="177" t="n">
        <f aca="false">TRUNC($P$9,2)</f>
        <v>2.29</v>
      </c>
      <c r="I1805" s="177" t="n">
        <f aca="false">TRUNC(IF(A1805&lt;$A$427,$D$427*$R$10+$P$10,IF(A1805&gt;$A$782,$D$782*$R$10+$P$10,D1805*$R$10+$P$10)),2)</f>
        <v>117.29</v>
      </c>
      <c r="J1805" s="174" t="n">
        <f aca="false">TRUNC(IF(A1805&lt;$A$427,($D$427*$R$11)+$P$11,IF(A1805&gt;$A$782,$D$782*$R$11+$P$11,D1805*$R$11+$P$11)),2)</f>
        <v>299.57</v>
      </c>
      <c r="K1805" s="176" t="n">
        <f aca="false">TRUNC(IF(A1805&lt;$A$427,$D$427*$R$12+$P$12,IF(A1805&gt;$A$782,$D$782*$R$12+$P$12,D1805*$R$12+$P$12)),2)</f>
        <v>217.82</v>
      </c>
      <c r="L1805" s="179" t="n">
        <v>1895</v>
      </c>
      <c r="M1805" s="164" t="n">
        <f aca="false">A1805</f>
        <v>1448</v>
      </c>
      <c r="N1805" s="181" t="n">
        <v>1895</v>
      </c>
      <c r="O1805" s="182" t="n">
        <f aca="false">A1805</f>
        <v>1448</v>
      </c>
      <c r="U1805" s="171"/>
    </row>
    <row r="1806" customFormat="false" ht="10.5" hidden="false" customHeight="false" outlineLevel="0" collapsed="false">
      <c r="A1806" s="156" t="n">
        <v>1448</v>
      </c>
      <c r="B1806" s="157" t="n">
        <v>1896</v>
      </c>
      <c r="C1806" s="158" t="n">
        <f aca="false">ROUND($P$1*A1806,2)</f>
        <v>85538.28</v>
      </c>
      <c r="D1806" s="159" t="n">
        <f aca="false">TRUNC(C1806/12,2)</f>
        <v>7128.19</v>
      </c>
      <c r="E1806" s="160" t="n">
        <f aca="false">TRUNC(D1806*$P$3,2)</f>
        <v>791.22</v>
      </c>
      <c r="F1806" s="161" t="n">
        <f aca="false">TRUNC(IF(A1806&lt;=$A$270,$D$270*$P$5,D1806*$P$5),2)</f>
        <v>213.84</v>
      </c>
      <c r="G1806" s="162" t="n">
        <f aca="false">TRUNC(IF(A1806&lt;=$A$270,$D$270*$P$6,D1806*$P$6),2)</f>
        <v>71.28</v>
      </c>
      <c r="H1806" s="161" t="n">
        <f aca="false">TRUNC($P$9,2)</f>
        <v>2.29</v>
      </c>
      <c r="I1806" s="161" t="n">
        <f aca="false">TRUNC(IF(A1806&lt;$A$427,$D$427*$R$10+$P$10,IF(A1806&gt;$A$782,$D$782*$R$10+$P$10,D1806*$R$10+$P$10)),2)</f>
        <v>117.29</v>
      </c>
      <c r="J1806" s="158" t="n">
        <f aca="false">TRUNC(IF(A1806&lt;$A$427,($D$427*$R$11)+$P$11,IF(A1806&gt;$A$782,$D$782*$R$11+$P$11,D1806*$R$11+$P$11)),2)</f>
        <v>299.57</v>
      </c>
      <c r="K1806" s="160" t="n">
        <f aca="false">TRUNC(IF(A1806&lt;$A$427,$D$427*$R$12+$P$12,IF(A1806&gt;$A$782,$D$782*$R$12+$P$12,D1806*$R$12+$P$12)),2)</f>
        <v>217.82</v>
      </c>
      <c r="L1806" s="163" t="n">
        <v>1896</v>
      </c>
      <c r="M1806" s="180" t="n">
        <f aca="false">A1806</f>
        <v>1448</v>
      </c>
      <c r="N1806" s="165" t="n">
        <v>1896</v>
      </c>
      <c r="O1806" s="166" t="n">
        <f aca="false">A1806</f>
        <v>1448</v>
      </c>
      <c r="U1806" s="171"/>
    </row>
    <row r="1807" customFormat="false" ht="10.5" hidden="false" customHeight="false" outlineLevel="0" collapsed="false">
      <c r="A1807" s="172" t="n">
        <v>1449</v>
      </c>
      <c r="B1807" s="173" t="n">
        <v>1897</v>
      </c>
      <c r="C1807" s="174" t="n">
        <f aca="false">ROUND($P$1*A1807,2)</f>
        <v>85597.36</v>
      </c>
      <c r="D1807" s="175" t="n">
        <f aca="false">TRUNC(C1807/12,2)</f>
        <v>7133.11</v>
      </c>
      <c r="E1807" s="176" t="n">
        <f aca="false">TRUNC(D1807*$P$3,2)</f>
        <v>791.77</v>
      </c>
      <c r="F1807" s="177" t="n">
        <f aca="false">TRUNC(IF(A1807&lt;=$A$270,$D$270*$P$5,D1807*$P$5),2)</f>
        <v>213.99</v>
      </c>
      <c r="G1807" s="178" t="n">
        <f aca="false">TRUNC(IF(A1807&lt;=$A$270,$D$270*$P$6,D1807*$P$6),2)</f>
        <v>71.33</v>
      </c>
      <c r="H1807" s="177" t="n">
        <f aca="false">TRUNC($P$9,2)</f>
        <v>2.29</v>
      </c>
      <c r="I1807" s="177" t="n">
        <f aca="false">TRUNC(IF(A1807&lt;$A$427,$D$427*$R$10+$P$10,IF(A1807&gt;$A$782,$D$782*$R$10+$P$10,D1807*$R$10+$P$10)),2)</f>
        <v>117.29</v>
      </c>
      <c r="J1807" s="174" t="n">
        <f aca="false">TRUNC(IF(A1807&lt;$A$427,($D$427*$R$11)+$P$11,IF(A1807&gt;$A$782,$D$782*$R$11+$P$11,D1807*$R$11+$P$11)),2)</f>
        <v>299.57</v>
      </c>
      <c r="K1807" s="176" t="n">
        <f aca="false">TRUNC(IF(A1807&lt;$A$427,$D$427*$R$12+$P$12,IF(A1807&gt;$A$782,$D$782*$R$12+$P$12,D1807*$R$12+$P$12)),2)</f>
        <v>217.82</v>
      </c>
      <c r="L1807" s="179" t="n">
        <v>1897</v>
      </c>
      <c r="M1807" s="164" t="n">
        <f aca="false">A1807</f>
        <v>1449</v>
      </c>
      <c r="N1807" s="181" t="n">
        <v>1897</v>
      </c>
      <c r="O1807" s="182" t="n">
        <f aca="false">A1807</f>
        <v>1449</v>
      </c>
      <c r="U1807" s="171"/>
    </row>
    <row r="1808" customFormat="false" ht="10.5" hidden="false" customHeight="false" outlineLevel="0" collapsed="false">
      <c r="A1808" s="156" t="n">
        <v>1450</v>
      </c>
      <c r="B1808" s="157" t="n">
        <v>1898</v>
      </c>
      <c r="C1808" s="158" t="n">
        <f aca="false">ROUND($P$1*A1808,2)</f>
        <v>85656.43</v>
      </c>
      <c r="D1808" s="159" t="n">
        <f aca="false">TRUNC(C1808/12,2)</f>
        <v>7138.03</v>
      </c>
      <c r="E1808" s="160" t="n">
        <f aca="false">TRUNC(D1808*$P$3,2)</f>
        <v>792.32</v>
      </c>
      <c r="F1808" s="161" t="n">
        <f aca="false">TRUNC(IF(A1808&lt;=$A$270,$D$270*$P$5,D1808*$P$5),2)</f>
        <v>214.14</v>
      </c>
      <c r="G1808" s="162" t="n">
        <f aca="false">TRUNC(IF(A1808&lt;=$A$270,$D$270*$P$6,D1808*$P$6),2)</f>
        <v>71.38</v>
      </c>
      <c r="H1808" s="161" t="n">
        <f aca="false">TRUNC($P$9,2)</f>
        <v>2.29</v>
      </c>
      <c r="I1808" s="161" t="n">
        <f aca="false">TRUNC(IF(A1808&lt;$A$427,$D$427*$R$10+$P$10,IF(A1808&gt;$A$782,$D$782*$R$10+$P$10,D1808*$R$10+$P$10)),2)</f>
        <v>117.29</v>
      </c>
      <c r="J1808" s="158" t="n">
        <f aca="false">TRUNC(IF(A1808&lt;$A$427,($D$427*$R$11)+$P$11,IF(A1808&gt;$A$782,$D$782*$R$11+$P$11,D1808*$R$11+$P$11)),2)</f>
        <v>299.57</v>
      </c>
      <c r="K1808" s="160" t="n">
        <f aca="false">TRUNC(IF(A1808&lt;$A$427,$D$427*$R$12+$P$12,IF(A1808&gt;$A$782,$D$782*$R$12+$P$12,D1808*$R$12+$P$12)),2)</f>
        <v>217.82</v>
      </c>
      <c r="L1808" s="163" t="n">
        <v>1898</v>
      </c>
      <c r="M1808" s="180" t="n">
        <f aca="false">A1808</f>
        <v>1450</v>
      </c>
      <c r="N1808" s="165" t="n">
        <v>1898</v>
      </c>
      <c r="O1808" s="166" t="n">
        <f aca="false">A1808</f>
        <v>1450</v>
      </c>
      <c r="U1808" s="171"/>
    </row>
    <row r="1809" customFormat="false" ht="10.5" hidden="false" customHeight="false" outlineLevel="0" collapsed="false">
      <c r="A1809" s="172" t="n">
        <v>1450</v>
      </c>
      <c r="B1809" s="173" t="n">
        <v>1899</v>
      </c>
      <c r="C1809" s="174" t="n">
        <f aca="false">ROUND($P$1*A1809,2)</f>
        <v>85656.43</v>
      </c>
      <c r="D1809" s="175" t="n">
        <f aca="false">TRUNC(C1809/12,2)</f>
        <v>7138.03</v>
      </c>
      <c r="E1809" s="176" t="n">
        <f aca="false">TRUNC(D1809*$P$3,2)</f>
        <v>792.32</v>
      </c>
      <c r="F1809" s="177" t="n">
        <f aca="false">TRUNC(IF(A1809&lt;=$A$270,$D$270*$P$5,D1809*$P$5),2)</f>
        <v>214.14</v>
      </c>
      <c r="G1809" s="178" t="n">
        <f aca="false">TRUNC(IF(A1809&lt;=$A$270,$D$270*$P$6,D1809*$P$6),2)</f>
        <v>71.38</v>
      </c>
      <c r="H1809" s="177" t="n">
        <f aca="false">TRUNC($P$9,2)</f>
        <v>2.29</v>
      </c>
      <c r="I1809" s="177" t="n">
        <f aca="false">TRUNC(IF(A1809&lt;$A$427,$D$427*$R$10+$P$10,IF(A1809&gt;$A$782,$D$782*$R$10+$P$10,D1809*$R$10+$P$10)),2)</f>
        <v>117.29</v>
      </c>
      <c r="J1809" s="174" t="n">
        <f aca="false">TRUNC(IF(A1809&lt;$A$427,($D$427*$R$11)+$P$11,IF(A1809&gt;$A$782,$D$782*$R$11+$P$11,D1809*$R$11+$P$11)),2)</f>
        <v>299.57</v>
      </c>
      <c r="K1809" s="176" t="n">
        <f aca="false">TRUNC(IF(A1809&lt;$A$427,$D$427*$R$12+$P$12,IF(A1809&gt;$A$782,$D$782*$R$12+$P$12,D1809*$R$12+$P$12)),2)</f>
        <v>217.82</v>
      </c>
      <c r="L1809" s="179" t="n">
        <v>1899</v>
      </c>
      <c r="M1809" s="164" t="n">
        <f aca="false">A1809</f>
        <v>1450</v>
      </c>
      <c r="N1809" s="181" t="n">
        <v>1899</v>
      </c>
      <c r="O1809" s="182" t="n">
        <f aca="false">A1809</f>
        <v>1450</v>
      </c>
      <c r="U1809" s="171"/>
    </row>
    <row r="1810" customFormat="false" ht="10.5" hidden="false" customHeight="false" outlineLevel="0" collapsed="false">
      <c r="A1810" s="156" t="n">
        <v>1451</v>
      </c>
      <c r="B1810" s="157" t="n">
        <v>1900</v>
      </c>
      <c r="C1810" s="158" t="n">
        <f aca="false">ROUND($P$1*A1810,2)</f>
        <v>85715.5</v>
      </c>
      <c r="D1810" s="159" t="n">
        <f aca="false">TRUNC(C1810/12,2)</f>
        <v>7142.95</v>
      </c>
      <c r="E1810" s="160" t="n">
        <f aca="false">TRUNC(D1810*$P$3,2)</f>
        <v>792.86</v>
      </c>
      <c r="F1810" s="161" t="n">
        <f aca="false">TRUNC(IF(A1810&lt;=$A$270,$D$270*$P$5,D1810*$P$5),2)</f>
        <v>214.28</v>
      </c>
      <c r="G1810" s="162" t="n">
        <f aca="false">TRUNC(IF(A1810&lt;=$A$270,$D$270*$P$6,D1810*$P$6),2)</f>
        <v>71.42</v>
      </c>
      <c r="H1810" s="161" t="n">
        <f aca="false">TRUNC($P$9,2)</f>
        <v>2.29</v>
      </c>
      <c r="I1810" s="161" t="n">
        <f aca="false">TRUNC(IF(A1810&lt;$A$427,$D$427*$R$10+$P$10,IF(A1810&gt;$A$782,$D$782*$R$10+$P$10,D1810*$R$10+$P$10)),2)</f>
        <v>117.29</v>
      </c>
      <c r="J1810" s="158" t="n">
        <f aca="false">TRUNC(IF(A1810&lt;$A$427,($D$427*$R$11)+$P$11,IF(A1810&gt;$A$782,$D$782*$R$11+$P$11,D1810*$R$11+$P$11)),2)</f>
        <v>299.57</v>
      </c>
      <c r="K1810" s="160" t="n">
        <f aca="false">TRUNC(IF(A1810&lt;$A$427,$D$427*$R$12+$P$12,IF(A1810&gt;$A$782,$D$782*$R$12+$P$12,D1810*$R$12+$P$12)),2)</f>
        <v>217.82</v>
      </c>
      <c r="L1810" s="163" t="n">
        <v>1900</v>
      </c>
      <c r="M1810" s="180" t="n">
        <f aca="false">A1810</f>
        <v>1451</v>
      </c>
      <c r="N1810" s="165" t="n">
        <v>1900</v>
      </c>
      <c r="O1810" s="166" t="n">
        <f aca="false">A1810</f>
        <v>1451</v>
      </c>
      <c r="U1810" s="171"/>
    </row>
    <row r="1811" customFormat="false" ht="10.5" hidden="false" customHeight="false" outlineLevel="0" collapsed="false">
      <c r="A1811" s="172" t="n">
        <v>1452</v>
      </c>
      <c r="B1811" s="173" t="n">
        <v>1901</v>
      </c>
      <c r="C1811" s="174" t="n">
        <f aca="false">ROUND($P$1*A1811,2)</f>
        <v>85774.58</v>
      </c>
      <c r="D1811" s="175" t="n">
        <f aca="false">TRUNC(C1811/12,2)</f>
        <v>7147.88</v>
      </c>
      <c r="E1811" s="176" t="n">
        <f aca="false">TRUNC(D1811*$P$3,2)</f>
        <v>793.41</v>
      </c>
      <c r="F1811" s="177" t="n">
        <f aca="false">TRUNC(IF(A1811&lt;=$A$270,$D$270*$P$5,D1811*$P$5),2)</f>
        <v>214.43</v>
      </c>
      <c r="G1811" s="178" t="n">
        <f aca="false">TRUNC(IF(A1811&lt;=$A$270,$D$270*$P$6,D1811*$P$6),2)</f>
        <v>71.47</v>
      </c>
      <c r="H1811" s="177" t="n">
        <f aca="false">TRUNC($P$9,2)</f>
        <v>2.29</v>
      </c>
      <c r="I1811" s="177" t="n">
        <f aca="false">TRUNC(IF(A1811&lt;$A$427,$D$427*$R$10+$P$10,IF(A1811&gt;$A$782,$D$782*$R$10+$P$10,D1811*$R$10+$P$10)),2)</f>
        <v>117.29</v>
      </c>
      <c r="J1811" s="174" t="n">
        <f aca="false">TRUNC(IF(A1811&lt;$A$427,($D$427*$R$11)+$P$11,IF(A1811&gt;$A$782,$D$782*$R$11+$P$11,D1811*$R$11+$P$11)),2)</f>
        <v>299.57</v>
      </c>
      <c r="K1811" s="176" t="n">
        <f aca="false">TRUNC(IF(A1811&lt;$A$427,$D$427*$R$12+$P$12,IF(A1811&gt;$A$782,$D$782*$R$12+$P$12,D1811*$R$12+$P$12)),2)</f>
        <v>217.82</v>
      </c>
      <c r="L1811" s="179" t="n">
        <v>1901</v>
      </c>
      <c r="M1811" s="164" t="n">
        <f aca="false">A1811</f>
        <v>1452</v>
      </c>
      <c r="N1811" s="181" t="n">
        <v>1901</v>
      </c>
      <c r="O1811" s="182" t="n">
        <f aca="false">A1811</f>
        <v>1452</v>
      </c>
      <c r="U1811" s="171"/>
    </row>
    <row r="1812" customFormat="false" ht="10.5" hidden="false" customHeight="false" outlineLevel="0" collapsed="false">
      <c r="A1812" s="156" t="n">
        <v>1452</v>
      </c>
      <c r="B1812" s="157" t="n">
        <v>1902</v>
      </c>
      <c r="C1812" s="158" t="n">
        <f aca="false">ROUND($P$1*A1812,2)</f>
        <v>85774.58</v>
      </c>
      <c r="D1812" s="159" t="n">
        <f aca="false">TRUNC(C1812/12,2)</f>
        <v>7147.88</v>
      </c>
      <c r="E1812" s="160" t="n">
        <f aca="false">TRUNC(D1812*$P$3,2)</f>
        <v>793.41</v>
      </c>
      <c r="F1812" s="161" t="n">
        <f aca="false">TRUNC(IF(A1812&lt;=$A$270,$D$270*$P$5,D1812*$P$5),2)</f>
        <v>214.43</v>
      </c>
      <c r="G1812" s="162" t="n">
        <f aca="false">TRUNC(IF(A1812&lt;=$A$270,$D$270*$P$6,D1812*$P$6),2)</f>
        <v>71.47</v>
      </c>
      <c r="H1812" s="161" t="n">
        <f aca="false">TRUNC($P$9,2)</f>
        <v>2.29</v>
      </c>
      <c r="I1812" s="161" t="n">
        <f aca="false">TRUNC(IF(A1812&lt;$A$427,$D$427*$R$10+$P$10,IF(A1812&gt;$A$782,$D$782*$R$10+$P$10,D1812*$R$10+$P$10)),2)</f>
        <v>117.29</v>
      </c>
      <c r="J1812" s="158" t="n">
        <f aca="false">TRUNC(IF(A1812&lt;$A$427,($D$427*$R$11)+$P$11,IF(A1812&gt;$A$782,$D$782*$R$11+$P$11,D1812*$R$11+$P$11)),2)</f>
        <v>299.57</v>
      </c>
      <c r="K1812" s="160" t="n">
        <f aca="false">TRUNC(IF(A1812&lt;$A$427,$D$427*$R$12+$P$12,IF(A1812&gt;$A$782,$D$782*$R$12+$P$12,D1812*$R$12+$P$12)),2)</f>
        <v>217.82</v>
      </c>
      <c r="L1812" s="163" t="n">
        <v>1902</v>
      </c>
      <c r="M1812" s="164" t="n">
        <f aca="false">A1812</f>
        <v>1452</v>
      </c>
      <c r="N1812" s="165" t="n">
        <v>1902</v>
      </c>
      <c r="O1812" s="166" t="n">
        <f aca="false">A1812</f>
        <v>1452</v>
      </c>
      <c r="U1812" s="171"/>
    </row>
    <row r="1813" customFormat="false" ht="10.5" hidden="false" customHeight="false" outlineLevel="0" collapsed="false">
      <c r="A1813" s="172" t="n">
        <v>1453</v>
      </c>
      <c r="B1813" s="173" t="n">
        <v>1903</v>
      </c>
      <c r="C1813" s="174" t="n">
        <f aca="false">ROUND($P$1*A1813,2)</f>
        <v>85833.65</v>
      </c>
      <c r="D1813" s="175" t="n">
        <f aca="false">TRUNC(C1813/12,2)</f>
        <v>7152.8</v>
      </c>
      <c r="E1813" s="176" t="n">
        <f aca="false">TRUNC(D1813*$P$3,2)</f>
        <v>793.96</v>
      </c>
      <c r="F1813" s="177" t="n">
        <f aca="false">TRUNC(IF(A1813&lt;=$A$270,$D$270*$P$5,D1813*$P$5),2)</f>
        <v>214.58</v>
      </c>
      <c r="G1813" s="178" t="n">
        <f aca="false">TRUNC(IF(A1813&lt;=$A$270,$D$270*$P$6,D1813*$P$6),2)</f>
        <v>71.52</v>
      </c>
      <c r="H1813" s="177" t="n">
        <f aca="false">TRUNC($P$9,2)</f>
        <v>2.29</v>
      </c>
      <c r="I1813" s="177" t="n">
        <f aca="false">TRUNC(IF(A1813&lt;$A$427,$D$427*$R$10+$P$10,IF(A1813&gt;$A$782,$D$782*$R$10+$P$10,D1813*$R$10+$P$10)),2)</f>
        <v>117.29</v>
      </c>
      <c r="J1813" s="174" t="n">
        <f aca="false">TRUNC(IF(A1813&lt;$A$427,($D$427*$R$11)+$P$11,IF(A1813&gt;$A$782,$D$782*$R$11+$P$11,D1813*$R$11+$P$11)),2)</f>
        <v>299.57</v>
      </c>
      <c r="K1813" s="176" t="n">
        <f aca="false">TRUNC(IF(A1813&lt;$A$427,$D$427*$R$12+$P$12,IF(A1813&gt;$A$782,$D$782*$R$12+$P$12,D1813*$R$12+$P$12)),2)</f>
        <v>217.82</v>
      </c>
      <c r="L1813" s="179" t="n">
        <v>1903</v>
      </c>
      <c r="M1813" s="180" t="n">
        <f aca="false">A1813</f>
        <v>1453</v>
      </c>
      <c r="N1813" s="181" t="n">
        <v>1903</v>
      </c>
      <c r="O1813" s="182" t="n">
        <f aca="false">A1813</f>
        <v>1453</v>
      </c>
      <c r="U1813" s="171"/>
    </row>
    <row r="1814" customFormat="false" ht="10.5" hidden="false" customHeight="false" outlineLevel="0" collapsed="false">
      <c r="A1814" s="156" t="n">
        <v>1454</v>
      </c>
      <c r="B1814" s="157" t="n">
        <v>1904</v>
      </c>
      <c r="C1814" s="158" t="n">
        <f aca="false">ROUND($P$1*A1814,2)</f>
        <v>85892.72</v>
      </c>
      <c r="D1814" s="159" t="n">
        <f aca="false">TRUNC(C1814/12,2)</f>
        <v>7157.72</v>
      </c>
      <c r="E1814" s="160" t="n">
        <f aca="false">TRUNC(D1814*$P$3,2)</f>
        <v>794.5</v>
      </c>
      <c r="F1814" s="161" t="n">
        <f aca="false">TRUNC(IF(A1814&lt;=$A$270,$D$270*$P$5,D1814*$P$5),2)</f>
        <v>214.73</v>
      </c>
      <c r="G1814" s="162" t="n">
        <f aca="false">TRUNC(IF(A1814&lt;=$A$270,$D$270*$P$6,D1814*$P$6),2)</f>
        <v>71.57</v>
      </c>
      <c r="H1814" s="161" t="n">
        <f aca="false">TRUNC($P$9,2)</f>
        <v>2.29</v>
      </c>
      <c r="I1814" s="161" t="n">
        <f aca="false">TRUNC(IF(A1814&lt;$A$427,$D$427*$R$10+$P$10,IF(A1814&gt;$A$782,$D$782*$R$10+$P$10,D1814*$R$10+$P$10)),2)</f>
        <v>117.29</v>
      </c>
      <c r="J1814" s="158" t="n">
        <f aca="false">TRUNC(IF(A1814&lt;$A$427,($D$427*$R$11)+$P$11,IF(A1814&gt;$A$782,$D$782*$R$11+$P$11,D1814*$R$11+$P$11)),2)</f>
        <v>299.57</v>
      </c>
      <c r="K1814" s="160" t="n">
        <f aca="false">TRUNC(IF(A1814&lt;$A$427,$D$427*$R$12+$P$12,IF(A1814&gt;$A$782,$D$782*$R$12+$P$12,D1814*$R$12+$P$12)),2)</f>
        <v>217.82</v>
      </c>
      <c r="L1814" s="163" t="n">
        <v>1904</v>
      </c>
      <c r="M1814" s="164" t="n">
        <f aca="false">A1814</f>
        <v>1454</v>
      </c>
      <c r="N1814" s="165" t="n">
        <v>1904</v>
      </c>
      <c r="O1814" s="166" t="n">
        <f aca="false">A1814</f>
        <v>1454</v>
      </c>
      <c r="U1814" s="171"/>
    </row>
    <row r="1815" customFormat="false" ht="10.5" hidden="false" customHeight="false" outlineLevel="0" collapsed="false">
      <c r="A1815" s="172" t="n">
        <v>1454</v>
      </c>
      <c r="B1815" s="173" t="n">
        <v>1905</v>
      </c>
      <c r="C1815" s="174" t="n">
        <f aca="false">ROUND($P$1*A1815,2)</f>
        <v>85892.72</v>
      </c>
      <c r="D1815" s="175" t="n">
        <f aca="false">TRUNC(C1815/12,2)</f>
        <v>7157.72</v>
      </c>
      <c r="E1815" s="176" t="n">
        <f aca="false">TRUNC(D1815*$P$3,2)</f>
        <v>794.5</v>
      </c>
      <c r="F1815" s="177" t="n">
        <f aca="false">TRUNC(IF(A1815&lt;=$A$270,$D$270*$P$5,D1815*$P$5),2)</f>
        <v>214.73</v>
      </c>
      <c r="G1815" s="178" t="n">
        <f aca="false">TRUNC(IF(A1815&lt;=$A$270,$D$270*$P$6,D1815*$P$6),2)</f>
        <v>71.57</v>
      </c>
      <c r="H1815" s="177" t="n">
        <f aca="false">TRUNC($P$9,2)</f>
        <v>2.29</v>
      </c>
      <c r="I1815" s="177" t="n">
        <f aca="false">TRUNC(IF(A1815&lt;$A$427,$D$427*$R$10+$P$10,IF(A1815&gt;$A$782,$D$782*$R$10+$P$10,D1815*$R$10+$P$10)),2)</f>
        <v>117.29</v>
      </c>
      <c r="J1815" s="174" t="n">
        <f aca="false">TRUNC(IF(A1815&lt;$A$427,($D$427*$R$11)+$P$11,IF(A1815&gt;$A$782,$D$782*$R$11+$P$11,D1815*$R$11+$P$11)),2)</f>
        <v>299.57</v>
      </c>
      <c r="K1815" s="176" t="n">
        <f aca="false">TRUNC(IF(A1815&lt;$A$427,$D$427*$R$12+$P$12,IF(A1815&gt;$A$782,$D$782*$R$12+$P$12,D1815*$R$12+$P$12)),2)</f>
        <v>217.82</v>
      </c>
      <c r="L1815" s="179" t="n">
        <v>1905</v>
      </c>
      <c r="M1815" s="180" t="n">
        <f aca="false">A1815</f>
        <v>1454</v>
      </c>
      <c r="N1815" s="181" t="n">
        <v>1905</v>
      </c>
      <c r="O1815" s="182" t="n">
        <f aca="false">A1815</f>
        <v>1454</v>
      </c>
      <c r="U1815" s="171"/>
    </row>
    <row r="1816" customFormat="false" ht="10.5" hidden="false" customHeight="false" outlineLevel="0" collapsed="false">
      <c r="A1816" s="156" t="n">
        <v>1455</v>
      </c>
      <c r="B1816" s="157" t="n">
        <v>1906</v>
      </c>
      <c r="C1816" s="158" t="n">
        <f aca="false">ROUND($P$1*A1816,2)</f>
        <v>85951.8</v>
      </c>
      <c r="D1816" s="159" t="n">
        <f aca="false">TRUNC(C1816/12,2)</f>
        <v>7162.65</v>
      </c>
      <c r="E1816" s="160" t="n">
        <f aca="false">TRUNC(D1816*$P$3,2)</f>
        <v>795.05</v>
      </c>
      <c r="F1816" s="161" t="n">
        <f aca="false">TRUNC(IF(A1816&lt;=$A$270,$D$270*$P$5,D1816*$P$5),2)</f>
        <v>214.87</v>
      </c>
      <c r="G1816" s="162" t="n">
        <f aca="false">TRUNC(IF(A1816&lt;=$A$270,$D$270*$P$6,D1816*$P$6),2)</f>
        <v>71.62</v>
      </c>
      <c r="H1816" s="161" t="n">
        <f aca="false">TRUNC($P$9,2)</f>
        <v>2.29</v>
      </c>
      <c r="I1816" s="161" t="n">
        <f aca="false">TRUNC(IF(A1816&lt;$A$427,$D$427*$R$10+$P$10,IF(A1816&gt;$A$782,$D$782*$R$10+$P$10,D1816*$R$10+$P$10)),2)</f>
        <v>117.29</v>
      </c>
      <c r="J1816" s="158" t="n">
        <f aca="false">TRUNC(IF(A1816&lt;$A$427,($D$427*$R$11)+$P$11,IF(A1816&gt;$A$782,$D$782*$R$11+$P$11,D1816*$R$11+$P$11)),2)</f>
        <v>299.57</v>
      </c>
      <c r="K1816" s="160" t="n">
        <f aca="false">TRUNC(IF(A1816&lt;$A$427,$D$427*$R$12+$P$12,IF(A1816&gt;$A$782,$D$782*$R$12+$P$12,D1816*$R$12+$P$12)),2)</f>
        <v>217.82</v>
      </c>
      <c r="L1816" s="163" t="n">
        <v>1906</v>
      </c>
      <c r="M1816" s="164" t="n">
        <f aca="false">A1816</f>
        <v>1455</v>
      </c>
      <c r="N1816" s="165" t="n">
        <v>1906</v>
      </c>
      <c r="O1816" s="166" t="n">
        <f aca="false">A1816</f>
        <v>1455</v>
      </c>
      <c r="U1816" s="171"/>
    </row>
    <row r="1817" customFormat="false" ht="10.5" hidden="false" customHeight="false" outlineLevel="0" collapsed="false">
      <c r="A1817" s="172" t="n">
        <v>1456</v>
      </c>
      <c r="B1817" s="173" t="n">
        <v>1907</v>
      </c>
      <c r="C1817" s="174" t="n">
        <f aca="false">ROUND($P$1*A1817,2)</f>
        <v>86010.87</v>
      </c>
      <c r="D1817" s="175" t="n">
        <f aca="false">TRUNC(C1817/12,2)</f>
        <v>7167.57</v>
      </c>
      <c r="E1817" s="176" t="n">
        <f aca="false">TRUNC(D1817*$P$3,2)</f>
        <v>795.6</v>
      </c>
      <c r="F1817" s="177" t="n">
        <f aca="false">TRUNC(IF(A1817&lt;=$A$270,$D$270*$P$5,D1817*$P$5),2)</f>
        <v>215.02</v>
      </c>
      <c r="G1817" s="178" t="n">
        <f aca="false">TRUNC(IF(A1817&lt;=$A$270,$D$270*$P$6,D1817*$P$6),2)</f>
        <v>71.67</v>
      </c>
      <c r="H1817" s="177" t="n">
        <f aca="false">TRUNC($P$9,2)</f>
        <v>2.29</v>
      </c>
      <c r="I1817" s="177" t="n">
        <f aca="false">TRUNC(IF(A1817&lt;$A$427,$D$427*$R$10+$P$10,IF(A1817&gt;$A$782,$D$782*$R$10+$P$10,D1817*$R$10+$P$10)),2)</f>
        <v>117.29</v>
      </c>
      <c r="J1817" s="174" t="n">
        <f aca="false">TRUNC(IF(A1817&lt;$A$427,($D$427*$R$11)+$P$11,IF(A1817&gt;$A$782,$D$782*$R$11+$P$11,D1817*$R$11+$P$11)),2)</f>
        <v>299.57</v>
      </c>
      <c r="K1817" s="176" t="n">
        <f aca="false">TRUNC(IF(A1817&lt;$A$427,$D$427*$R$12+$P$12,IF(A1817&gt;$A$782,$D$782*$R$12+$P$12,D1817*$R$12+$P$12)),2)</f>
        <v>217.82</v>
      </c>
      <c r="L1817" s="179" t="n">
        <v>1907</v>
      </c>
      <c r="M1817" s="180" t="n">
        <f aca="false">A1817</f>
        <v>1456</v>
      </c>
      <c r="N1817" s="181" t="n">
        <v>1907</v>
      </c>
      <c r="O1817" s="182" t="n">
        <f aca="false">A1817</f>
        <v>1456</v>
      </c>
      <c r="U1817" s="171"/>
    </row>
    <row r="1818" customFormat="false" ht="10.5" hidden="false" customHeight="false" outlineLevel="0" collapsed="false">
      <c r="A1818" s="156" t="n">
        <v>1457</v>
      </c>
      <c r="B1818" s="157" t="n">
        <v>1908</v>
      </c>
      <c r="C1818" s="158" t="n">
        <f aca="false">ROUND($P$1*A1818,2)</f>
        <v>86069.94</v>
      </c>
      <c r="D1818" s="159" t="n">
        <f aca="false">TRUNC(C1818/12,2)</f>
        <v>7172.49</v>
      </c>
      <c r="E1818" s="160" t="n">
        <f aca="false">TRUNC(D1818*$P$3,2)</f>
        <v>796.14</v>
      </c>
      <c r="F1818" s="161" t="n">
        <f aca="false">TRUNC(IF(A1818&lt;=$A$270,$D$270*$P$5,D1818*$P$5),2)</f>
        <v>215.17</v>
      </c>
      <c r="G1818" s="162" t="n">
        <f aca="false">TRUNC(IF(A1818&lt;=$A$270,$D$270*$P$6,D1818*$P$6),2)</f>
        <v>71.72</v>
      </c>
      <c r="H1818" s="161" t="n">
        <f aca="false">TRUNC($P$9,2)</f>
        <v>2.29</v>
      </c>
      <c r="I1818" s="161" t="n">
        <f aca="false">TRUNC(IF(A1818&lt;$A$427,$D$427*$R$10+$P$10,IF(A1818&gt;$A$782,$D$782*$R$10+$P$10,D1818*$R$10+$P$10)),2)</f>
        <v>117.29</v>
      </c>
      <c r="J1818" s="158" t="n">
        <f aca="false">TRUNC(IF(A1818&lt;$A$427,($D$427*$R$11)+$P$11,IF(A1818&gt;$A$782,$D$782*$R$11+$P$11,D1818*$R$11+$P$11)),2)</f>
        <v>299.57</v>
      </c>
      <c r="K1818" s="160" t="n">
        <f aca="false">TRUNC(IF(A1818&lt;$A$427,$D$427*$R$12+$P$12,IF(A1818&gt;$A$782,$D$782*$R$12+$P$12,D1818*$R$12+$P$12)),2)</f>
        <v>217.82</v>
      </c>
      <c r="L1818" s="163" t="n">
        <v>1908</v>
      </c>
      <c r="M1818" s="164" t="n">
        <f aca="false">A1818</f>
        <v>1457</v>
      </c>
      <c r="N1818" s="165" t="n">
        <v>1908</v>
      </c>
      <c r="O1818" s="166" t="n">
        <f aca="false">A1818</f>
        <v>1457</v>
      </c>
      <c r="U1818" s="171"/>
    </row>
    <row r="1819" customFormat="false" ht="10.5" hidden="false" customHeight="false" outlineLevel="0" collapsed="false">
      <c r="A1819" s="172" t="n">
        <v>1457</v>
      </c>
      <c r="B1819" s="173" t="n">
        <v>1909</v>
      </c>
      <c r="C1819" s="174" t="n">
        <f aca="false">ROUND($P$1*A1819,2)</f>
        <v>86069.94</v>
      </c>
      <c r="D1819" s="175" t="n">
        <f aca="false">TRUNC(C1819/12,2)</f>
        <v>7172.49</v>
      </c>
      <c r="E1819" s="176" t="n">
        <f aca="false">TRUNC(D1819*$P$3,2)</f>
        <v>796.14</v>
      </c>
      <c r="F1819" s="177" t="n">
        <f aca="false">TRUNC(IF(A1819&lt;=$A$270,$D$270*$P$5,D1819*$P$5),2)</f>
        <v>215.17</v>
      </c>
      <c r="G1819" s="178" t="n">
        <f aca="false">TRUNC(IF(A1819&lt;=$A$270,$D$270*$P$6,D1819*$P$6),2)</f>
        <v>71.72</v>
      </c>
      <c r="H1819" s="177" t="n">
        <f aca="false">TRUNC($P$9,2)</f>
        <v>2.29</v>
      </c>
      <c r="I1819" s="177" t="n">
        <f aca="false">TRUNC(IF(A1819&lt;$A$427,$D$427*$R$10+$P$10,IF(A1819&gt;$A$782,$D$782*$R$10+$P$10,D1819*$R$10+$P$10)),2)</f>
        <v>117.29</v>
      </c>
      <c r="J1819" s="174" t="n">
        <f aca="false">TRUNC(IF(A1819&lt;$A$427,($D$427*$R$11)+$P$11,IF(A1819&gt;$A$782,$D$782*$R$11+$P$11,D1819*$R$11+$P$11)),2)</f>
        <v>299.57</v>
      </c>
      <c r="K1819" s="176" t="n">
        <f aca="false">TRUNC(IF(A1819&lt;$A$427,$D$427*$R$12+$P$12,IF(A1819&gt;$A$782,$D$782*$R$12+$P$12,D1819*$R$12+$P$12)),2)</f>
        <v>217.82</v>
      </c>
      <c r="L1819" s="179" t="n">
        <v>1909</v>
      </c>
      <c r="M1819" s="180" t="n">
        <f aca="false">A1819</f>
        <v>1457</v>
      </c>
      <c r="N1819" s="181" t="n">
        <v>1909</v>
      </c>
      <c r="O1819" s="182" t="n">
        <f aca="false">A1819</f>
        <v>1457</v>
      </c>
      <c r="U1819" s="171"/>
    </row>
    <row r="1820" customFormat="false" ht="10.5" hidden="false" customHeight="false" outlineLevel="0" collapsed="false">
      <c r="A1820" s="156" t="n">
        <v>1458</v>
      </c>
      <c r="B1820" s="157" t="n">
        <v>1910</v>
      </c>
      <c r="C1820" s="158" t="n">
        <f aca="false">ROUND($P$1*A1820,2)</f>
        <v>86129.02</v>
      </c>
      <c r="D1820" s="159" t="n">
        <f aca="false">TRUNC(C1820/12,2)</f>
        <v>7177.41</v>
      </c>
      <c r="E1820" s="160" t="n">
        <f aca="false">TRUNC(D1820*$P$3,2)</f>
        <v>796.69</v>
      </c>
      <c r="F1820" s="161" t="n">
        <f aca="false">TRUNC(IF(A1820&lt;=$A$270,$D$270*$P$5,D1820*$P$5),2)</f>
        <v>215.32</v>
      </c>
      <c r="G1820" s="162" t="n">
        <f aca="false">TRUNC(IF(A1820&lt;=$A$270,$D$270*$P$6,D1820*$P$6),2)</f>
        <v>71.77</v>
      </c>
      <c r="H1820" s="161" t="n">
        <f aca="false">TRUNC($P$9,2)</f>
        <v>2.29</v>
      </c>
      <c r="I1820" s="161" t="n">
        <f aca="false">TRUNC(IF(A1820&lt;$A$427,$D$427*$R$10+$P$10,IF(A1820&gt;$A$782,$D$782*$R$10+$P$10,D1820*$R$10+$P$10)),2)</f>
        <v>117.29</v>
      </c>
      <c r="J1820" s="158" t="n">
        <f aca="false">TRUNC(IF(A1820&lt;$A$427,($D$427*$R$11)+$P$11,IF(A1820&gt;$A$782,$D$782*$R$11+$P$11,D1820*$R$11+$P$11)),2)</f>
        <v>299.57</v>
      </c>
      <c r="K1820" s="160" t="n">
        <f aca="false">TRUNC(IF(A1820&lt;$A$427,$D$427*$R$12+$P$12,IF(A1820&gt;$A$782,$D$782*$R$12+$P$12,D1820*$R$12+$P$12)),2)</f>
        <v>217.82</v>
      </c>
      <c r="L1820" s="163" t="n">
        <v>1910</v>
      </c>
      <c r="M1820" s="164" t="n">
        <f aca="false">A1820</f>
        <v>1458</v>
      </c>
      <c r="N1820" s="165" t="n">
        <v>1910</v>
      </c>
      <c r="O1820" s="166" t="n">
        <f aca="false">A1820</f>
        <v>1458</v>
      </c>
      <c r="U1820" s="171"/>
    </row>
    <row r="1821" customFormat="false" ht="10.5" hidden="false" customHeight="false" outlineLevel="0" collapsed="false">
      <c r="A1821" s="172" t="n">
        <v>1458</v>
      </c>
      <c r="B1821" s="173" t="n">
        <v>1911</v>
      </c>
      <c r="C1821" s="174" t="n">
        <f aca="false">ROUND($P$1*A1821,2)</f>
        <v>86129.02</v>
      </c>
      <c r="D1821" s="175" t="n">
        <f aca="false">TRUNC(C1821/12,2)</f>
        <v>7177.41</v>
      </c>
      <c r="E1821" s="176" t="n">
        <f aca="false">TRUNC(D1821*$P$3,2)</f>
        <v>796.69</v>
      </c>
      <c r="F1821" s="177" t="n">
        <f aca="false">TRUNC(IF(A1821&lt;=$A$270,$D$270*$P$5,D1821*$P$5),2)</f>
        <v>215.32</v>
      </c>
      <c r="G1821" s="178" t="n">
        <f aca="false">TRUNC(IF(A1821&lt;=$A$270,$D$270*$P$6,D1821*$P$6),2)</f>
        <v>71.77</v>
      </c>
      <c r="H1821" s="177" t="n">
        <f aca="false">TRUNC($P$9,2)</f>
        <v>2.29</v>
      </c>
      <c r="I1821" s="177" t="n">
        <f aca="false">TRUNC(IF(A1821&lt;$A$427,$D$427*$R$10+$P$10,IF(A1821&gt;$A$782,$D$782*$R$10+$P$10,D1821*$R$10+$P$10)),2)</f>
        <v>117.29</v>
      </c>
      <c r="J1821" s="174" t="n">
        <f aca="false">TRUNC(IF(A1821&lt;$A$427,($D$427*$R$11)+$P$11,IF(A1821&gt;$A$782,$D$782*$R$11+$P$11,D1821*$R$11+$P$11)),2)</f>
        <v>299.57</v>
      </c>
      <c r="K1821" s="176" t="n">
        <f aca="false">TRUNC(IF(A1821&lt;$A$427,$D$427*$R$12+$P$12,IF(A1821&gt;$A$782,$D$782*$R$12+$P$12,D1821*$R$12+$P$12)),2)</f>
        <v>217.82</v>
      </c>
      <c r="L1821" s="179" t="n">
        <v>1911</v>
      </c>
      <c r="M1821" s="180" t="n">
        <f aca="false">A1821</f>
        <v>1458</v>
      </c>
      <c r="N1821" s="181" t="n">
        <v>1911</v>
      </c>
      <c r="O1821" s="182" t="n">
        <f aca="false">A1821</f>
        <v>1458</v>
      </c>
      <c r="U1821" s="171"/>
    </row>
    <row r="1822" customFormat="false" ht="10.5" hidden="false" customHeight="false" outlineLevel="0" collapsed="false">
      <c r="A1822" s="156" t="n">
        <v>1459</v>
      </c>
      <c r="B1822" s="157" t="n">
        <v>1912</v>
      </c>
      <c r="C1822" s="158" t="n">
        <f aca="false">ROUND($P$1*A1822,2)</f>
        <v>86188.09</v>
      </c>
      <c r="D1822" s="159" t="n">
        <f aca="false">TRUNC(C1822/12,2)</f>
        <v>7182.34</v>
      </c>
      <c r="E1822" s="160" t="n">
        <f aca="false">TRUNC(D1822*$P$3,2)</f>
        <v>797.23</v>
      </c>
      <c r="F1822" s="161" t="n">
        <f aca="false">TRUNC(IF(A1822&lt;=$A$270,$D$270*$P$5,D1822*$P$5),2)</f>
        <v>215.47</v>
      </c>
      <c r="G1822" s="162" t="n">
        <f aca="false">TRUNC(IF(A1822&lt;=$A$270,$D$270*$P$6,D1822*$P$6),2)</f>
        <v>71.82</v>
      </c>
      <c r="H1822" s="161" t="n">
        <f aca="false">TRUNC($P$9,2)</f>
        <v>2.29</v>
      </c>
      <c r="I1822" s="161" t="n">
        <f aca="false">TRUNC(IF(A1822&lt;$A$427,$D$427*$R$10+$P$10,IF(A1822&gt;$A$782,$D$782*$R$10+$P$10,D1822*$R$10+$P$10)),2)</f>
        <v>117.29</v>
      </c>
      <c r="J1822" s="158" t="n">
        <f aca="false">TRUNC(IF(A1822&lt;$A$427,($D$427*$R$11)+$P$11,IF(A1822&gt;$A$782,$D$782*$R$11+$P$11,D1822*$R$11+$P$11)),2)</f>
        <v>299.57</v>
      </c>
      <c r="K1822" s="160" t="n">
        <f aca="false">TRUNC(IF(A1822&lt;$A$427,$D$427*$R$12+$P$12,IF(A1822&gt;$A$782,$D$782*$R$12+$P$12,D1822*$R$12+$P$12)),2)</f>
        <v>217.82</v>
      </c>
      <c r="L1822" s="163" t="n">
        <v>1912</v>
      </c>
      <c r="M1822" s="164" t="n">
        <f aca="false">A1822</f>
        <v>1459</v>
      </c>
      <c r="N1822" s="165" t="n">
        <v>1912</v>
      </c>
      <c r="O1822" s="166" t="n">
        <f aca="false">A1822</f>
        <v>1459</v>
      </c>
      <c r="U1822" s="171"/>
    </row>
    <row r="1823" customFormat="false" ht="10.5" hidden="false" customHeight="false" outlineLevel="0" collapsed="false">
      <c r="A1823" s="172" t="n">
        <v>1460</v>
      </c>
      <c r="B1823" s="173" t="n">
        <v>1913</v>
      </c>
      <c r="C1823" s="174" t="n">
        <f aca="false">ROUND($P$1*A1823,2)</f>
        <v>86247.16</v>
      </c>
      <c r="D1823" s="175" t="n">
        <f aca="false">TRUNC(C1823/12,2)</f>
        <v>7187.26</v>
      </c>
      <c r="E1823" s="176" t="n">
        <f aca="false">TRUNC(D1823*$P$3,2)</f>
        <v>797.78</v>
      </c>
      <c r="F1823" s="177" t="n">
        <f aca="false">TRUNC(IF(A1823&lt;=$A$270,$D$270*$P$5,D1823*$P$5),2)</f>
        <v>215.61</v>
      </c>
      <c r="G1823" s="178" t="n">
        <f aca="false">TRUNC(IF(A1823&lt;=$A$270,$D$270*$P$6,D1823*$P$6),2)</f>
        <v>71.87</v>
      </c>
      <c r="H1823" s="177" t="n">
        <f aca="false">TRUNC($P$9,2)</f>
        <v>2.29</v>
      </c>
      <c r="I1823" s="177" t="n">
        <f aca="false">TRUNC(IF(A1823&lt;$A$427,$D$427*$R$10+$P$10,IF(A1823&gt;$A$782,$D$782*$R$10+$P$10,D1823*$R$10+$P$10)),2)</f>
        <v>117.29</v>
      </c>
      <c r="J1823" s="174" t="n">
        <f aca="false">TRUNC(IF(A1823&lt;$A$427,($D$427*$R$11)+$P$11,IF(A1823&gt;$A$782,$D$782*$R$11+$P$11,D1823*$R$11+$P$11)),2)</f>
        <v>299.57</v>
      </c>
      <c r="K1823" s="176" t="n">
        <f aca="false">TRUNC(IF(A1823&lt;$A$427,$D$427*$R$12+$P$12,IF(A1823&gt;$A$782,$D$782*$R$12+$P$12,D1823*$R$12+$P$12)),2)</f>
        <v>217.82</v>
      </c>
      <c r="L1823" s="179" t="n">
        <v>1913</v>
      </c>
      <c r="M1823" s="180" t="n">
        <f aca="false">A1823</f>
        <v>1460</v>
      </c>
      <c r="N1823" s="181" t="n">
        <v>1913</v>
      </c>
      <c r="O1823" s="182" t="n">
        <f aca="false">A1823</f>
        <v>1460</v>
      </c>
      <c r="U1823" s="171"/>
    </row>
    <row r="1824" customFormat="false" ht="10.5" hidden="false" customHeight="false" outlineLevel="0" collapsed="false">
      <c r="A1824" s="156" t="n">
        <v>1461</v>
      </c>
      <c r="B1824" s="157" t="n">
        <v>1914</v>
      </c>
      <c r="C1824" s="158" t="n">
        <f aca="false">ROUND($P$1*A1824,2)</f>
        <v>86306.24</v>
      </c>
      <c r="D1824" s="159" t="n">
        <f aca="false">TRUNC(C1824/12,2)</f>
        <v>7192.18</v>
      </c>
      <c r="E1824" s="160" t="n">
        <f aca="false">TRUNC(D1824*$P$3,2)</f>
        <v>798.33</v>
      </c>
      <c r="F1824" s="161" t="n">
        <f aca="false">TRUNC(IF(A1824&lt;=$A$270,$D$270*$P$5,D1824*$P$5),2)</f>
        <v>215.76</v>
      </c>
      <c r="G1824" s="162" t="n">
        <f aca="false">TRUNC(IF(A1824&lt;=$A$270,$D$270*$P$6,D1824*$P$6),2)</f>
        <v>71.92</v>
      </c>
      <c r="H1824" s="161" t="n">
        <f aca="false">TRUNC($P$9,2)</f>
        <v>2.29</v>
      </c>
      <c r="I1824" s="161" t="n">
        <f aca="false">TRUNC(IF(A1824&lt;$A$427,$D$427*$R$10+$P$10,IF(A1824&gt;$A$782,$D$782*$R$10+$P$10,D1824*$R$10+$P$10)),2)</f>
        <v>117.29</v>
      </c>
      <c r="J1824" s="158" t="n">
        <f aca="false">TRUNC(IF(A1824&lt;$A$427,($D$427*$R$11)+$P$11,IF(A1824&gt;$A$782,$D$782*$R$11+$P$11,D1824*$R$11+$P$11)),2)</f>
        <v>299.57</v>
      </c>
      <c r="K1824" s="160" t="n">
        <f aca="false">TRUNC(IF(A1824&lt;$A$427,$D$427*$R$12+$P$12,IF(A1824&gt;$A$782,$D$782*$R$12+$P$12,D1824*$R$12+$P$12)),2)</f>
        <v>217.82</v>
      </c>
      <c r="L1824" s="163" t="n">
        <v>1914</v>
      </c>
      <c r="M1824" s="164" t="n">
        <f aca="false">A1824</f>
        <v>1461</v>
      </c>
      <c r="N1824" s="165" t="n">
        <v>1914</v>
      </c>
      <c r="O1824" s="166" t="n">
        <f aca="false">A1824</f>
        <v>1461</v>
      </c>
      <c r="U1824" s="171"/>
    </row>
    <row r="1825" customFormat="false" ht="10.5" hidden="false" customHeight="false" outlineLevel="0" collapsed="false">
      <c r="A1825" s="172" t="n">
        <v>1461</v>
      </c>
      <c r="B1825" s="173" t="n">
        <v>1915</v>
      </c>
      <c r="C1825" s="174" t="n">
        <f aca="false">ROUND($P$1*A1825,2)</f>
        <v>86306.24</v>
      </c>
      <c r="D1825" s="175" t="n">
        <f aca="false">TRUNC(C1825/12,2)</f>
        <v>7192.18</v>
      </c>
      <c r="E1825" s="176" t="n">
        <f aca="false">TRUNC(D1825*$P$3,2)</f>
        <v>798.33</v>
      </c>
      <c r="F1825" s="177" t="n">
        <f aca="false">TRUNC(IF(A1825&lt;=$A$270,$D$270*$P$5,D1825*$P$5),2)</f>
        <v>215.76</v>
      </c>
      <c r="G1825" s="178" t="n">
        <f aca="false">TRUNC(IF(A1825&lt;=$A$270,$D$270*$P$6,D1825*$P$6),2)</f>
        <v>71.92</v>
      </c>
      <c r="H1825" s="177" t="n">
        <f aca="false">TRUNC($P$9,2)</f>
        <v>2.29</v>
      </c>
      <c r="I1825" s="177" t="n">
        <f aca="false">TRUNC(IF(A1825&lt;$A$427,$D$427*$R$10+$P$10,IF(A1825&gt;$A$782,$D$782*$R$10+$P$10,D1825*$R$10+$P$10)),2)</f>
        <v>117.29</v>
      </c>
      <c r="J1825" s="174" t="n">
        <f aca="false">TRUNC(IF(A1825&lt;$A$427,($D$427*$R$11)+$P$11,IF(A1825&gt;$A$782,$D$782*$R$11+$P$11,D1825*$R$11+$P$11)),2)</f>
        <v>299.57</v>
      </c>
      <c r="K1825" s="176" t="n">
        <f aca="false">TRUNC(IF(A1825&lt;$A$427,$D$427*$R$12+$P$12,IF(A1825&gt;$A$782,$D$782*$R$12+$P$12,D1825*$R$12+$P$12)),2)</f>
        <v>217.82</v>
      </c>
      <c r="L1825" s="179" t="n">
        <v>1915</v>
      </c>
      <c r="M1825" s="180" t="n">
        <f aca="false">A1825</f>
        <v>1461</v>
      </c>
      <c r="N1825" s="181" t="n">
        <v>1915</v>
      </c>
      <c r="O1825" s="182" t="n">
        <f aca="false">A1825</f>
        <v>1461</v>
      </c>
      <c r="U1825" s="171"/>
    </row>
    <row r="1826" customFormat="false" ht="10.5" hidden="false" customHeight="false" outlineLevel="0" collapsed="false">
      <c r="A1826" s="156" t="n">
        <v>1462</v>
      </c>
      <c r="B1826" s="157" t="n">
        <v>1916</v>
      </c>
      <c r="C1826" s="158" t="n">
        <f aca="false">ROUND($P$1*A1826,2)</f>
        <v>86365.31</v>
      </c>
      <c r="D1826" s="159" t="n">
        <f aca="false">TRUNC(C1826/12,2)</f>
        <v>7197.1</v>
      </c>
      <c r="E1826" s="160" t="n">
        <f aca="false">TRUNC(D1826*$P$3,2)</f>
        <v>798.87</v>
      </c>
      <c r="F1826" s="161" t="n">
        <f aca="false">TRUNC(IF(A1826&lt;=$A$270,$D$270*$P$5,D1826*$P$5),2)</f>
        <v>215.91</v>
      </c>
      <c r="G1826" s="162" t="n">
        <f aca="false">TRUNC(IF(A1826&lt;=$A$270,$D$270*$P$6,D1826*$P$6),2)</f>
        <v>71.97</v>
      </c>
      <c r="H1826" s="161" t="n">
        <f aca="false">TRUNC($P$9,2)</f>
        <v>2.29</v>
      </c>
      <c r="I1826" s="161" t="n">
        <f aca="false">TRUNC(IF(A1826&lt;$A$427,$D$427*$R$10+$P$10,IF(A1826&gt;$A$782,$D$782*$R$10+$P$10,D1826*$R$10+$P$10)),2)</f>
        <v>117.29</v>
      </c>
      <c r="J1826" s="158" t="n">
        <f aca="false">TRUNC(IF(A1826&lt;$A$427,($D$427*$R$11)+$P$11,IF(A1826&gt;$A$782,$D$782*$R$11+$P$11,D1826*$R$11+$P$11)),2)</f>
        <v>299.57</v>
      </c>
      <c r="K1826" s="160" t="n">
        <f aca="false">TRUNC(IF(A1826&lt;$A$427,$D$427*$R$12+$P$12,IF(A1826&gt;$A$782,$D$782*$R$12+$P$12,D1826*$R$12+$P$12)),2)</f>
        <v>217.82</v>
      </c>
      <c r="L1826" s="163" t="n">
        <v>1916</v>
      </c>
      <c r="M1826" s="164" t="n">
        <f aca="false">A1826</f>
        <v>1462</v>
      </c>
      <c r="N1826" s="165" t="n">
        <v>1916</v>
      </c>
      <c r="O1826" s="166" t="n">
        <f aca="false">A1826</f>
        <v>1462</v>
      </c>
      <c r="U1826" s="171"/>
    </row>
    <row r="1827" customFormat="false" ht="10.5" hidden="false" customHeight="false" outlineLevel="0" collapsed="false">
      <c r="A1827" s="172" t="n">
        <v>1463</v>
      </c>
      <c r="B1827" s="173" t="n">
        <v>1917</v>
      </c>
      <c r="C1827" s="174" t="n">
        <f aca="false">ROUND($P$1*A1827,2)</f>
        <v>86424.38</v>
      </c>
      <c r="D1827" s="175" t="n">
        <f aca="false">TRUNC(C1827/12,2)</f>
        <v>7202.03</v>
      </c>
      <c r="E1827" s="176" t="n">
        <f aca="false">TRUNC(D1827*$P$3,2)</f>
        <v>799.42</v>
      </c>
      <c r="F1827" s="177" t="n">
        <f aca="false">TRUNC(IF(A1827&lt;=$A$270,$D$270*$P$5,D1827*$P$5),2)</f>
        <v>216.06</v>
      </c>
      <c r="G1827" s="178" t="n">
        <f aca="false">TRUNC(IF(A1827&lt;=$A$270,$D$270*$P$6,D1827*$P$6),2)</f>
        <v>72.02</v>
      </c>
      <c r="H1827" s="177" t="n">
        <f aca="false">TRUNC($P$9,2)</f>
        <v>2.29</v>
      </c>
      <c r="I1827" s="177" t="n">
        <f aca="false">TRUNC(IF(A1827&lt;$A$427,$D$427*$R$10+$P$10,IF(A1827&gt;$A$782,$D$782*$R$10+$P$10,D1827*$R$10+$P$10)),2)</f>
        <v>117.29</v>
      </c>
      <c r="J1827" s="174" t="n">
        <f aca="false">TRUNC(IF(A1827&lt;$A$427,($D$427*$R$11)+$P$11,IF(A1827&gt;$A$782,$D$782*$R$11+$P$11,D1827*$R$11+$P$11)),2)</f>
        <v>299.57</v>
      </c>
      <c r="K1827" s="176" t="n">
        <f aca="false">TRUNC(IF(A1827&lt;$A$427,$D$427*$R$12+$P$12,IF(A1827&gt;$A$782,$D$782*$R$12+$P$12,D1827*$R$12+$P$12)),2)</f>
        <v>217.82</v>
      </c>
      <c r="L1827" s="179" t="n">
        <v>1917</v>
      </c>
      <c r="M1827" s="180" t="n">
        <f aca="false">A1827</f>
        <v>1463</v>
      </c>
      <c r="N1827" s="181" t="n">
        <v>1917</v>
      </c>
      <c r="O1827" s="182" t="n">
        <f aca="false">A1827</f>
        <v>1463</v>
      </c>
      <c r="U1827" s="171"/>
    </row>
    <row r="1828" customFormat="false" ht="10.5" hidden="false" customHeight="false" outlineLevel="0" collapsed="false">
      <c r="A1828" s="156" t="n">
        <v>1463</v>
      </c>
      <c r="B1828" s="157" t="n">
        <v>1918</v>
      </c>
      <c r="C1828" s="158" t="n">
        <f aca="false">ROUND($P$1*A1828,2)</f>
        <v>86424.38</v>
      </c>
      <c r="D1828" s="159" t="n">
        <f aca="false">TRUNC(C1828/12,2)</f>
        <v>7202.03</v>
      </c>
      <c r="E1828" s="160" t="n">
        <f aca="false">TRUNC(D1828*$P$3,2)</f>
        <v>799.42</v>
      </c>
      <c r="F1828" s="161" t="n">
        <f aca="false">TRUNC(IF(A1828&lt;=$A$270,$D$270*$P$5,D1828*$P$5),2)</f>
        <v>216.06</v>
      </c>
      <c r="G1828" s="162" t="n">
        <f aca="false">TRUNC(IF(A1828&lt;=$A$270,$D$270*$P$6,D1828*$P$6),2)</f>
        <v>72.02</v>
      </c>
      <c r="H1828" s="161" t="n">
        <f aca="false">TRUNC($P$9,2)</f>
        <v>2.29</v>
      </c>
      <c r="I1828" s="161" t="n">
        <f aca="false">TRUNC(IF(A1828&lt;$A$427,$D$427*$R$10+$P$10,IF(A1828&gt;$A$782,$D$782*$R$10+$P$10,D1828*$R$10+$P$10)),2)</f>
        <v>117.29</v>
      </c>
      <c r="J1828" s="158" t="n">
        <f aca="false">TRUNC(IF(A1828&lt;$A$427,($D$427*$R$11)+$P$11,IF(A1828&gt;$A$782,$D$782*$R$11+$P$11,D1828*$R$11+$P$11)),2)</f>
        <v>299.57</v>
      </c>
      <c r="K1828" s="160" t="n">
        <f aca="false">TRUNC(IF(A1828&lt;$A$427,$D$427*$R$12+$P$12,IF(A1828&gt;$A$782,$D$782*$R$12+$P$12,D1828*$R$12+$P$12)),2)</f>
        <v>217.82</v>
      </c>
      <c r="L1828" s="163" t="n">
        <v>1918</v>
      </c>
      <c r="M1828" s="164" t="n">
        <f aca="false">A1828</f>
        <v>1463</v>
      </c>
      <c r="N1828" s="165" t="n">
        <v>1918</v>
      </c>
      <c r="O1828" s="166" t="n">
        <f aca="false">A1828</f>
        <v>1463</v>
      </c>
      <c r="U1828" s="171"/>
    </row>
    <row r="1829" customFormat="false" ht="10.5" hidden="false" customHeight="false" outlineLevel="0" collapsed="false">
      <c r="A1829" s="172" t="n">
        <v>1464</v>
      </c>
      <c r="B1829" s="173" t="n">
        <v>1919</v>
      </c>
      <c r="C1829" s="174" t="n">
        <f aca="false">ROUND($P$1*A1829,2)</f>
        <v>86483.46</v>
      </c>
      <c r="D1829" s="175" t="n">
        <f aca="false">TRUNC(C1829/12,2)</f>
        <v>7206.95</v>
      </c>
      <c r="E1829" s="176" t="n">
        <f aca="false">TRUNC(D1829*$P$3,2)</f>
        <v>799.97</v>
      </c>
      <c r="F1829" s="177" t="n">
        <f aca="false">TRUNC(IF(A1829&lt;=$A$270,$D$270*$P$5,D1829*$P$5),2)</f>
        <v>216.2</v>
      </c>
      <c r="G1829" s="178" t="n">
        <f aca="false">TRUNC(IF(A1829&lt;=$A$270,$D$270*$P$6,D1829*$P$6),2)</f>
        <v>72.06</v>
      </c>
      <c r="H1829" s="177" t="n">
        <f aca="false">TRUNC($P$9,2)</f>
        <v>2.29</v>
      </c>
      <c r="I1829" s="177" t="n">
        <f aca="false">TRUNC(IF(A1829&lt;$A$427,$D$427*$R$10+$P$10,IF(A1829&gt;$A$782,$D$782*$R$10+$P$10,D1829*$R$10+$P$10)),2)</f>
        <v>117.29</v>
      </c>
      <c r="J1829" s="174" t="n">
        <f aca="false">TRUNC(IF(A1829&lt;$A$427,($D$427*$R$11)+$P$11,IF(A1829&gt;$A$782,$D$782*$R$11+$P$11,D1829*$R$11+$P$11)),2)</f>
        <v>299.57</v>
      </c>
      <c r="K1829" s="176" t="n">
        <f aca="false">TRUNC(IF(A1829&lt;$A$427,$D$427*$R$12+$P$12,IF(A1829&gt;$A$782,$D$782*$R$12+$P$12,D1829*$R$12+$P$12)),2)</f>
        <v>217.82</v>
      </c>
      <c r="L1829" s="179" t="n">
        <v>1919</v>
      </c>
      <c r="M1829" s="180" t="n">
        <f aca="false">A1829</f>
        <v>1464</v>
      </c>
      <c r="N1829" s="181" t="n">
        <v>1919</v>
      </c>
      <c r="O1829" s="182" t="n">
        <f aca="false">A1829</f>
        <v>1464</v>
      </c>
      <c r="U1829" s="171"/>
    </row>
    <row r="1830" customFormat="false" ht="10.5" hidden="false" customHeight="false" outlineLevel="0" collapsed="false">
      <c r="A1830" s="156" t="n">
        <v>1465</v>
      </c>
      <c r="B1830" s="157" t="n">
        <v>1920</v>
      </c>
      <c r="C1830" s="158" t="n">
        <f aca="false">ROUND($P$1*A1830,2)</f>
        <v>86542.53</v>
      </c>
      <c r="D1830" s="159" t="n">
        <f aca="false">TRUNC(C1830/12,2)</f>
        <v>7211.87</v>
      </c>
      <c r="E1830" s="160" t="n">
        <f aca="false">TRUNC(D1830*$P$3,2)</f>
        <v>800.51</v>
      </c>
      <c r="F1830" s="161" t="n">
        <f aca="false">TRUNC(IF(A1830&lt;=$A$270,$D$270*$P$5,D1830*$P$5),2)</f>
        <v>216.35</v>
      </c>
      <c r="G1830" s="162" t="n">
        <f aca="false">TRUNC(IF(A1830&lt;=$A$270,$D$270*$P$6,D1830*$P$6),2)</f>
        <v>72.11</v>
      </c>
      <c r="H1830" s="161" t="n">
        <f aca="false">TRUNC($P$9,2)</f>
        <v>2.29</v>
      </c>
      <c r="I1830" s="161" t="n">
        <f aca="false">TRUNC(IF(A1830&lt;$A$427,$D$427*$R$10+$P$10,IF(A1830&gt;$A$782,$D$782*$R$10+$P$10,D1830*$R$10+$P$10)),2)</f>
        <v>117.29</v>
      </c>
      <c r="J1830" s="158" t="n">
        <f aca="false">TRUNC(IF(A1830&lt;$A$427,($D$427*$R$11)+$P$11,IF(A1830&gt;$A$782,$D$782*$R$11+$P$11,D1830*$R$11+$P$11)),2)</f>
        <v>299.57</v>
      </c>
      <c r="K1830" s="160" t="n">
        <f aca="false">TRUNC(IF(A1830&lt;$A$427,$D$427*$R$12+$P$12,IF(A1830&gt;$A$782,$D$782*$R$12+$P$12,D1830*$R$12+$P$12)),2)</f>
        <v>217.82</v>
      </c>
      <c r="L1830" s="163" t="n">
        <v>1920</v>
      </c>
      <c r="M1830" s="164" t="n">
        <f aca="false">A1830</f>
        <v>1465</v>
      </c>
      <c r="N1830" s="165" t="n">
        <v>1920</v>
      </c>
      <c r="O1830" s="166" t="n">
        <f aca="false">A1830</f>
        <v>1465</v>
      </c>
      <c r="U1830" s="171"/>
    </row>
    <row r="1831" customFormat="false" ht="10.5" hidden="false" customHeight="false" outlineLevel="0" collapsed="false">
      <c r="A1831" s="172" t="n">
        <v>1465</v>
      </c>
      <c r="B1831" s="173" t="n">
        <v>1921</v>
      </c>
      <c r="C1831" s="174" t="n">
        <f aca="false">ROUND($P$1*A1831,2)</f>
        <v>86542.53</v>
      </c>
      <c r="D1831" s="175" t="n">
        <f aca="false">TRUNC(C1831/12,2)</f>
        <v>7211.87</v>
      </c>
      <c r="E1831" s="176" t="n">
        <f aca="false">TRUNC(D1831*$P$3,2)</f>
        <v>800.51</v>
      </c>
      <c r="F1831" s="177" t="n">
        <f aca="false">TRUNC(IF(A1831&lt;=$A$270,$D$270*$P$5,D1831*$P$5),2)</f>
        <v>216.35</v>
      </c>
      <c r="G1831" s="178" t="n">
        <f aca="false">TRUNC(IF(A1831&lt;=$A$270,$D$270*$P$6,D1831*$P$6),2)</f>
        <v>72.11</v>
      </c>
      <c r="H1831" s="177" t="n">
        <f aca="false">TRUNC($P$9,2)</f>
        <v>2.29</v>
      </c>
      <c r="I1831" s="177" t="n">
        <f aca="false">TRUNC(IF(A1831&lt;$A$427,$D$427*$R$10+$P$10,IF(A1831&gt;$A$782,$D$782*$R$10+$P$10,D1831*$R$10+$P$10)),2)</f>
        <v>117.29</v>
      </c>
      <c r="J1831" s="174" t="n">
        <f aca="false">TRUNC(IF(A1831&lt;$A$427,($D$427*$R$11)+$P$11,IF(A1831&gt;$A$782,$D$782*$R$11+$P$11,D1831*$R$11+$P$11)),2)</f>
        <v>299.57</v>
      </c>
      <c r="K1831" s="176" t="n">
        <f aca="false">TRUNC(IF(A1831&lt;$A$427,$D$427*$R$12+$P$12,IF(A1831&gt;$A$782,$D$782*$R$12+$P$12,D1831*$R$12+$P$12)),2)</f>
        <v>217.82</v>
      </c>
      <c r="L1831" s="179" t="n">
        <v>1921</v>
      </c>
      <c r="M1831" s="164" t="n">
        <f aca="false">A1831</f>
        <v>1465</v>
      </c>
      <c r="N1831" s="181" t="n">
        <v>1921</v>
      </c>
      <c r="O1831" s="182" t="n">
        <f aca="false">A1831</f>
        <v>1465</v>
      </c>
      <c r="U1831" s="171"/>
    </row>
    <row r="1832" customFormat="false" ht="10.5" hidden="false" customHeight="false" outlineLevel="0" collapsed="false">
      <c r="A1832" s="156" t="n">
        <v>1466</v>
      </c>
      <c r="B1832" s="157" t="n">
        <v>1922</v>
      </c>
      <c r="C1832" s="158" t="n">
        <f aca="false">ROUND($P$1*A1832,2)</f>
        <v>86601.6</v>
      </c>
      <c r="D1832" s="159" t="n">
        <f aca="false">TRUNC(C1832/12,2)</f>
        <v>7216.8</v>
      </c>
      <c r="E1832" s="160" t="n">
        <f aca="false">TRUNC(D1832*$P$3,2)</f>
        <v>801.06</v>
      </c>
      <c r="F1832" s="161" t="n">
        <f aca="false">TRUNC(IF(A1832&lt;=$A$270,$D$270*$P$5,D1832*$P$5),2)</f>
        <v>216.5</v>
      </c>
      <c r="G1832" s="162" t="n">
        <f aca="false">TRUNC(IF(A1832&lt;=$A$270,$D$270*$P$6,D1832*$P$6),2)</f>
        <v>72.16</v>
      </c>
      <c r="H1832" s="161" t="n">
        <f aca="false">TRUNC($P$9,2)</f>
        <v>2.29</v>
      </c>
      <c r="I1832" s="161" t="n">
        <f aca="false">TRUNC(IF(A1832&lt;$A$427,$D$427*$R$10+$P$10,IF(A1832&gt;$A$782,$D$782*$R$10+$P$10,D1832*$R$10+$P$10)),2)</f>
        <v>117.29</v>
      </c>
      <c r="J1832" s="158" t="n">
        <f aca="false">TRUNC(IF(A1832&lt;$A$427,($D$427*$R$11)+$P$11,IF(A1832&gt;$A$782,$D$782*$R$11+$P$11,D1832*$R$11+$P$11)),2)</f>
        <v>299.57</v>
      </c>
      <c r="K1832" s="160" t="n">
        <f aca="false">TRUNC(IF(A1832&lt;$A$427,$D$427*$R$12+$P$12,IF(A1832&gt;$A$782,$D$782*$R$12+$P$12,D1832*$R$12+$P$12)),2)</f>
        <v>217.82</v>
      </c>
      <c r="L1832" s="163" t="n">
        <v>1922</v>
      </c>
      <c r="M1832" s="180" t="n">
        <f aca="false">A1832</f>
        <v>1466</v>
      </c>
      <c r="N1832" s="165" t="n">
        <v>1922</v>
      </c>
      <c r="O1832" s="166" t="n">
        <f aca="false">A1832</f>
        <v>1466</v>
      </c>
      <c r="U1832" s="171"/>
    </row>
    <row r="1833" customFormat="false" ht="10.5" hidden="false" customHeight="false" outlineLevel="0" collapsed="false">
      <c r="A1833" s="172" t="n">
        <v>1467</v>
      </c>
      <c r="B1833" s="173" t="n">
        <v>1923</v>
      </c>
      <c r="C1833" s="174" t="n">
        <f aca="false">ROUND($P$1*A1833,2)</f>
        <v>86660.68</v>
      </c>
      <c r="D1833" s="175" t="n">
        <f aca="false">TRUNC(C1833/12,2)</f>
        <v>7221.72</v>
      </c>
      <c r="E1833" s="176" t="n">
        <f aca="false">TRUNC(D1833*$P$3,2)</f>
        <v>801.61</v>
      </c>
      <c r="F1833" s="177" t="n">
        <f aca="false">TRUNC(IF(A1833&lt;=$A$270,$D$270*$P$5,D1833*$P$5),2)</f>
        <v>216.65</v>
      </c>
      <c r="G1833" s="178" t="n">
        <f aca="false">TRUNC(IF(A1833&lt;=$A$270,$D$270*$P$6,D1833*$P$6),2)</f>
        <v>72.21</v>
      </c>
      <c r="H1833" s="177" t="n">
        <f aca="false">TRUNC($P$9,2)</f>
        <v>2.29</v>
      </c>
      <c r="I1833" s="177" t="n">
        <f aca="false">TRUNC(IF(A1833&lt;$A$427,$D$427*$R$10+$P$10,IF(A1833&gt;$A$782,$D$782*$R$10+$P$10,D1833*$R$10+$P$10)),2)</f>
        <v>117.29</v>
      </c>
      <c r="J1833" s="174" t="n">
        <f aca="false">TRUNC(IF(A1833&lt;$A$427,($D$427*$R$11)+$P$11,IF(A1833&gt;$A$782,$D$782*$R$11+$P$11,D1833*$R$11+$P$11)),2)</f>
        <v>299.57</v>
      </c>
      <c r="K1833" s="176" t="n">
        <f aca="false">TRUNC(IF(A1833&lt;$A$427,$D$427*$R$12+$P$12,IF(A1833&gt;$A$782,$D$782*$R$12+$P$12,D1833*$R$12+$P$12)),2)</f>
        <v>217.82</v>
      </c>
      <c r="L1833" s="179" t="n">
        <v>1923</v>
      </c>
      <c r="M1833" s="164" t="n">
        <f aca="false">A1833</f>
        <v>1467</v>
      </c>
      <c r="N1833" s="181" t="n">
        <v>1923</v>
      </c>
      <c r="O1833" s="182" t="n">
        <f aca="false">A1833</f>
        <v>1467</v>
      </c>
      <c r="U1833" s="171"/>
    </row>
    <row r="1834" customFormat="false" ht="10.5" hidden="false" customHeight="false" outlineLevel="0" collapsed="false">
      <c r="A1834" s="156" t="n">
        <v>1467</v>
      </c>
      <c r="B1834" s="157" t="n">
        <v>1924</v>
      </c>
      <c r="C1834" s="158" t="n">
        <f aca="false">ROUND($P$1*A1834,2)</f>
        <v>86660.68</v>
      </c>
      <c r="D1834" s="159" t="n">
        <f aca="false">TRUNC(C1834/12,2)</f>
        <v>7221.72</v>
      </c>
      <c r="E1834" s="160" t="n">
        <f aca="false">TRUNC(D1834*$P$3,2)</f>
        <v>801.61</v>
      </c>
      <c r="F1834" s="161" t="n">
        <f aca="false">TRUNC(IF(A1834&lt;=$A$270,$D$270*$P$5,D1834*$P$5),2)</f>
        <v>216.65</v>
      </c>
      <c r="G1834" s="162" t="n">
        <f aca="false">TRUNC(IF(A1834&lt;=$A$270,$D$270*$P$6,D1834*$P$6),2)</f>
        <v>72.21</v>
      </c>
      <c r="H1834" s="161" t="n">
        <f aca="false">TRUNC($P$9,2)</f>
        <v>2.29</v>
      </c>
      <c r="I1834" s="161" t="n">
        <f aca="false">TRUNC(IF(A1834&lt;$A$427,$D$427*$R$10+$P$10,IF(A1834&gt;$A$782,$D$782*$R$10+$P$10,D1834*$R$10+$P$10)),2)</f>
        <v>117.29</v>
      </c>
      <c r="J1834" s="158" t="n">
        <f aca="false">TRUNC(IF(A1834&lt;$A$427,($D$427*$R$11)+$P$11,IF(A1834&gt;$A$782,$D$782*$R$11+$P$11,D1834*$R$11+$P$11)),2)</f>
        <v>299.57</v>
      </c>
      <c r="K1834" s="160" t="n">
        <f aca="false">TRUNC(IF(A1834&lt;$A$427,$D$427*$R$12+$P$12,IF(A1834&gt;$A$782,$D$782*$R$12+$P$12,D1834*$R$12+$P$12)),2)</f>
        <v>217.82</v>
      </c>
      <c r="L1834" s="163" t="n">
        <v>1924</v>
      </c>
      <c r="M1834" s="180" t="n">
        <f aca="false">A1834</f>
        <v>1467</v>
      </c>
      <c r="N1834" s="165" t="n">
        <v>1924</v>
      </c>
      <c r="O1834" s="166" t="n">
        <f aca="false">A1834</f>
        <v>1467</v>
      </c>
      <c r="U1834" s="171"/>
    </row>
    <row r="1835" customFormat="false" ht="10.5" hidden="false" customHeight="false" outlineLevel="0" collapsed="false">
      <c r="A1835" s="172" t="n">
        <v>1468</v>
      </c>
      <c r="B1835" s="173" t="n">
        <v>1925</v>
      </c>
      <c r="C1835" s="174" t="n">
        <f aca="false">ROUND($P$1*A1835,2)</f>
        <v>86719.75</v>
      </c>
      <c r="D1835" s="175" t="n">
        <f aca="false">TRUNC(C1835/12,2)</f>
        <v>7226.64</v>
      </c>
      <c r="E1835" s="176" t="n">
        <f aca="false">TRUNC(D1835*$P$3,2)</f>
        <v>802.15</v>
      </c>
      <c r="F1835" s="177" t="n">
        <f aca="false">TRUNC(IF(A1835&lt;=$A$270,$D$270*$P$5,D1835*$P$5),2)</f>
        <v>216.79</v>
      </c>
      <c r="G1835" s="178" t="n">
        <f aca="false">TRUNC(IF(A1835&lt;=$A$270,$D$270*$P$6,D1835*$P$6),2)</f>
        <v>72.26</v>
      </c>
      <c r="H1835" s="177" t="n">
        <f aca="false">TRUNC($P$9,2)</f>
        <v>2.29</v>
      </c>
      <c r="I1835" s="177" t="n">
        <f aca="false">TRUNC(IF(A1835&lt;$A$427,$D$427*$R$10+$P$10,IF(A1835&gt;$A$782,$D$782*$R$10+$P$10,D1835*$R$10+$P$10)),2)</f>
        <v>117.29</v>
      </c>
      <c r="J1835" s="174" t="n">
        <f aca="false">TRUNC(IF(A1835&lt;$A$427,($D$427*$R$11)+$P$11,IF(A1835&gt;$A$782,$D$782*$R$11+$P$11,D1835*$R$11+$P$11)),2)</f>
        <v>299.57</v>
      </c>
      <c r="K1835" s="176" t="n">
        <f aca="false">TRUNC(IF(A1835&lt;$A$427,$D$427*$R$12+$P$12,IF(A1835&gt;$A$782,$D$782*$R$12+$P$12,D1835*$R$12+$P$12)),2)</f>
        <v>217.82</v>
      </c>
      <c r="L1835" s="179" t="n">
        <v>1925</v>
      </c>
      <c r="M1835" s="164" t="n">
        <f aca="false">A1835</f>
        <v>1468</v>
      </c>
      <c r="N1835" s="181" t="n">
        <v>1925</v>
      </c>
      <c r="O1835" s="182" t="n">
        <f aca="false">A1835</f>
        <v>1468</v>
      </c>
      <c r="U1835" s="171"/>
    </row>
    <row r="1836" customFormat="false" ht="10.5" hidden="false" customHeight="false" outlineLevel="0" collapsed="false">
      <c r="A1836" s="156" t="n">
        <v>1469</v>
      </c>
      <c r="B1836" s="157" t="n">
        <v>1926</v>
      </c>
      <c r="C1836" s="158" t="n">
        <f aca="false">ROUND($P$1*A1836,2)</f>
        <v>86778.82</v>
      </c>
      <c r="D1836" s="159" t="n">
        <f aca="false">TRUNC(C1836/12,2)</f>
        <v>7231.56</v>
      </c>
      <c r="E1836" s="160" t="n">
        <f aca="false">TRUNC(D1836*$P$3,2)</f>
        <v>802.7</v>
      </c>
      <c r="F1836" s="161" t="n">
        <f aca="false">TRUNC(IF(A1836&lt;=$A$270,$D$270*$P$5,D1836*$P$5),2)</f>
        <v>216.94</v>
      </c>
      <c r="G1836" s="162" t="n">
        <f aca="false">TRUNC(IF(A1836&lt;=$A$270,$D$270*$P$6,D1836*$P$6),2)</f>
        <v>72.31</v>
      </c>
      <c r="H1836" s="161" t="n">
        <f aca="false">TRUNC($P$9,2)</f>
        <v>2.29</v>
      </c>
      <c r="I1836" s="161" t="n">
        <f aca="false">TRUNC(IF(A1836&lt;$A$427,$D$427*$R$10+$P$10,IF(A1836&gt;$A$782,$D$782*$R$10+$P$10,D1836*$R$10+$P$10)),2)</f>
        <v>117.29</v>
      </c>
      <c r="J1836" s="158" t="n">
        <f aca="false">TRUNC(IF(A1836&lt;$A$427,($D$427*$R$11)+$P$11,IF(A1836&gt;$A$782,$D$782*$R$11+$P$11,D1836*$R$11+$P$11)),2)</f>
        <v>299.57</v>
      </c>
      <c r="K1836" s="160" t="n">
        <f aca="false">TRUNC(IF(A1836&lt;$A$427,$D$427*$R$12+$P$12,IF(A1836&gt;$A$782,$D$782*$R$12+$P$12,D1836*$R$12+$P$12)),2)</f>
        <v>217.82</v>
      </c>
      <c r="L1836" s="163" t="n">
        <v>1926</v>
      </c>
      <c r="M1836" s="180" t="n">
        <f aca="false">A1836</f>
        <v>1469</v>
      </c>
      <c r="N1836" s="165" t="n">
        <v>1926</v>
      </c>
      <c r="O1836" s="166" t="n">
        <f aca="false">A1836</f>
        <v>1469</v>
      </c>
      <c r="U1836" s="171"/>
    </row>
    <row r="1837" customFormat="false" ht="10.5" hidden="false" customHeight="false" outlineLevel="0" collapsed="false">
      <c r="A1837" s="172" t="n">
        <v>1469</v>
      </c>
      <c r="B1837" s="173" t="n">
        <v>1927</v>
      </c>
      <c r="C1837" s="174" t="n">
        <f aca="false">ROUND($P$1*A1837,2)</f>
        <v>86778.82</v>
      </c>
      <c r="D1837" s="175" t="n">
        <f aca="false">TRUNC(C1837/12,2)</f>
        <v>7231.56</v>
      </c>
      <c r="E1837" s="176" t="n">
        <f aca="false">TRUNC(D1837*$P$3,2)</f>
        <v>802.7</v>
      </c>
      <c r="F1837" s="177" t="n">
        <f aca="false">TRUNC(IF(A1837&lt;=$A$270,$D$270*$P$5,D1837*$P$5),2)</f>
        <v>216.94</v>
      </c>
      <c r="G1837" s="178" t="n">
        <f aca="false">TRUNC(IF(A1837&lt;=$A$270,$D$270*$P$6,D1837*$P$6),2)</f>
        <v>72.31</v>
      </c>
      <c r="H1837" s="177" t="n">
        <f aca="false">TRUNC($P$9,2)</f>
        <v>2.29</v>
      </c>
      <c r="I1837" s="177" t="n">
        <f aca="false">TRUNC(IF(A1837&lt;$A$427,$D$427*$R$10+$P$10,IF(A1837&gt;$A$782,$D$782*$R$10+$P$10,D1837*$R$10+$P$10)),2)</f>
        <v>117.29</v>
      </c>
      <c r="J1837" s="174" t="n">
        <f aca="false">TRUNC(IF(A1837&lt;$A$427,($D$427*$R$11)+$P$11,IF(A1837&gt;$A$782,$D$782*$R$11+$P$11,D1837*$R$11+$P$11)),2)</f>
        <v>299.57</v>
      </c>
      <c r="K1837" s="176" t="n">
        <f aca="false">TRUNC(IF(A1837&lt;$A$427,$D$427*$R$12+$P$12,IF(A1837&gt;$A$782,$D$782*$R$12+$P$12,D1837*$R$12+$P$12)),2)</f>
        <v>217.82</v>
      </c>
      <c r="L1837" s="179" t="n">
        <v>1927</v>
      </c>
      <c r="M1837" s="164" t="n">
        <f aca="false">A1837</f>
        <v>1469</v>
      </c>
      <c r="N1837" s="181" t="n">
        <v>1927</v>
      </c>
      <c r="O1837" s="182" t="n">
        <f aca="false">A1837</f>
        <v>1469</v>
      </c>
      <c r="U1837" s="171"/>
    </row>
    <row r="1838" customFormat="false" ht="10.5" hidden="false" customHeight="false" outlineLevel="0" collapsed="false">
      <c r="A1838" s="156" t="n">
        <v>1470</v>
      </c>
      <c r="B1838" s="157" t="n">
        <v>1928</v>
      </c>
      <c r="C1838" s="158" t="n">
        <f aca="false">ROUND($P$1*A1838,2)</f>
        <v>86837.9</v>
      </c>
      <c r="D1838" s="159" t="n">
        <f aca="false">TRUNC(C1838/12,2)</f>
        <v>7236.49</v>
      </c>
      <c r="E1838" s="160" t="n">
        <f aca="false">TRUNC(D1838*$P$3,2)</f>
        <v>803.25</v>
      </c>
      <c r="F1838" s="161" t="n">
        <f aca="false">TRUNC(IF(A1838&lt;=$A$270,$D$270*$P$5,D1838*$P$5),2)</f>
        <v>217.09</v>
      </c>
      <c r="G1838" s="162" t="n">
        <f aca="false">TRUNC(IF(A1838&lt;=$A$270,$D$270*$P$6,D1838*$P$6),2)</f>
        <v>72.36</v>
      </c>
      <c r="H1838" s="161" t="n">
        <f aca="false">TRUNC($P$9,2)</f>
        <v>2.29</v>
      </c>
      <c r="I1838" s="161" t="n">
        <f aca="false">TRUNC(IF(A1838&lt;$A$427,$D$427*$R$10+$P$10,IF(A1838&gt;$A$782,$D$782*$R$10+$P$10,D1838*$R$10+$P$10)),2)</f>
        <v>117.29</v>
      </c>
      <c r="J1838" s="158" t="n">
        <f aca="false">TRUNC(IF(A1838&lt;$A$427,($D$427*$R$11)+$P$11,IF(A1838&gt;$A$782,$D$782*$R$11+$P$11,D1838*$R$11+$P$11)),2)</f>
        <v>299.57</v>
      </c>
      <c r="K1838" s="160" t="n">
        <f aca="false">TRUNC(IF(A1838&lt;$A$427,$D$427*$R$12+$P$12,IF(A1838&gt;$A$782,$D$782*$R$12+$P$12,D1838*$R$12+$P$12)),2)</f>
        <v>217.82</v>
      </c>
      <c r="L1838" s="163" t="n">
        <v>1928</v>
      </c>
      <c r="M1838" s="180" t="n">
        <f aca="false">A1838</f>
        <v>1470</v>
      </c>
      <c r="N1838" s="165" t="n">
        <v>1928</v>
      </c>
      <c r="O1838" s="166" t="n">
        <f aca="false">A1838</f>
        <v>1470</v>
      </c>
      <c r="U1838" s="171"/>
    </row>
    <row r="1839" customFormat="false" ht="10.5" hidden="false" customHeight="false" outlineLevel="0" collapsed="false">
      <c r="A1839" s="172" t="n">
        <v>1470</v>
      </c>
      <c r="B1839" s="173" t="n">
        <v>1929</v>
      </c>
      <c r="C1839" s="174" t="n">
        <f aca="false">ROUND($P$1*A1839,2)</f>
        <v>86837.9</v>
      </c>
      <c r="D1839" s="175" t="n">
        <f aca="false">TRUNC(C1839/12,2)</f>
        <v>7236.49</v>
      </c>
      <c r="E1839" s="176" t="n">
        <f aca="false">TRUNC(D1839*$P$3,2)</f>
        <v>803.25</v>
      </c>
      <c r="F1839" s="177" t="n">
        <f aca="false">TRUNC(IF(A1839&lt;=$A$270,$D$270*$P$5,D1839*$P$5),2)</f>
        <v>217.09</v>
      </c>
      <c r="G1839" s="178" t="n">
        <f aca="false">TRUNC(IF(A1839&lt;=$A$270,$D$270*$P$6,D1839*$P$6),2)</f>
        <v>72.36</v>
      </c>
      <c r="H1839" s="177" t="n">
        <f aca="false">TRUNC($P$9,2)</f>
        <v>2.29</v>
      </c>
      <c r="I1839" s="177" t="n">
        <f aca="false">TRUNC(IF(A1839&lt;$A$427,$D$427*$R$10+$P$10,IF(A1839&gt;$A$782,$D$782*$R$10+$P$10,D1839*$R$10+$P$10)),2)</f>
        <v>117.29</v>
      </c>
      <c r="J1839" s="174" t="n">
        <f aca="false">TRUNC(IF(A1839&lt;$A$427,($D$427*$R$11)+$P$11,IF(A1839&gt;$A$782,$D$782*$R$11+$P$11,D1839*$R$11+$P$11)),2)</f>
        <v>299.57</v>
      </c>
      <c r="K1839" s="176" t="n">
        <f aca="false">TRUNC(IF(A1839&lt;$A$427,$D$427*$R$12+$P$12,IF(A1839&gt;$A$782,$D$782*$R$12+$P$12,D1839*$R$12+$P$12)),2)</f>
        <v>217.82</v>
      </c>
      <c r="L1839" s="179" t="n">
        <v>1929</v>
      </c>
      <c r="M1839" s="164" t="n">
        <f aca="false">A1839</f>
        <v>1470</v>
      </c>
      <c r="N1839" s="181" t="n">
        <v>1929</v>
      </c>
      <c r="O1839" s="182" t="n">
        <f aca="false">A1839</f>
        <v>1470</v>
      </c>
      <c r="U1839" s="171"/>
    </row>
    <row r="1840" customFormat="false" ht="10.5" hidden="false" customHeight="false" outlineLevel="0" collapsed="false">
      <c r="A1840" s="156" t="n">
        <v>1471</v>
      </c>
      <c r="B1840" s="157" t="n">
        <v>1930</v>
      </c>
      <c r="C1840" s="158" t="n">
        <f aca="false">ROUND($P$1*A1840,2)</f>
        <v>86896.97</v>
      </c>
      <c r="D1840" s="159" t="n">
        <f aca="false">TRUNC(C1840/12,2)</f>
        <v>7241.41</v>
      </c>
      <c r="E1840" s="160" t="n">
        <f aca="false">TRUNC(D1840*$P$3,2)</f>
        <v>803.79</v>
      </c>
      <c r="F1840" s="161" t="n">
        <f aca="false">TRUNC(IF(A1840&lt;=$A$270,$D$270*$P$5,D1840*$P$5),2)</f>
        <v>217.24</v>
      </c>
      <c r="G1840" s="162" t="n">
        <f aca="false">TRUNC(IF(A1840&lt;=$A$270,$D$270*$P$6,D1840*$P$6),2)</f>
        <v>72.41</v>
      </c>
      <c r="H1840" s="161" t="n">
        <f aca="false">TRUNC($P$9,2)</f>
        <v>2.29</v>
      </c>
      <c r="I1840" s="161" t="n">
        <f aca="false">TRUNC(IF(A1840&lt;$A$427,$D$427*$R$10+$P$10,IF(A1840&gt;$A$782,$D$782*$R$10+$P$10,D1840*$R$10+$P$10)),2)</f>
        <v>117.29</v>
      </c>
      <c r="J1840" s="158" t="n">
        <f aca="false">TRUNC(IF(A1840&lt;$A$427,($D$427*$R$11)+$P$11,IF(A1840&gt;$A$782,$D$782*$R$11+$P$11,D1840*$R$11+$P$11)),2)</f>
        <v>299.57</v>
      </c>
      <c r="K1840" s="160" t="n">
        <f aca="false">TRUNC(IF(A1840&lt;$A$427,$D$427*$R$12+$P$12,IF(A1840&gt;$A$782,$D$782*$R$12+$P$12,D1840*$R$12+$P$12)),2)</f>
        <v>217.82</v>
      </c>
      <c r="L1840" s="163" t="n">
        <v>1930</v>
      </c>
      <c r="M1840" s="180" t="n">
        <f aca="false">A1840</f>
        <v>1471</v>
      </c>
      <c r="N1840" s="165" t="n">
        <v>1930</v>
      </c>
      <c r="O1840" s="166" t="n">
        <f aca="false">A1840</f>
        <v>1471</v>
      </c>
      <c r="U1840" s="171"/>
    </row>
    <row r="1841" customFormat="false" ht="10.5" hidden="false" customHeight="false" outlineLevel="0" collapsed="false">
      <c r="A1841" s="172" t="n">
        <v>1472</v>
      </c>
      <c r="B1841" s="173" t="n">
        <v>1931</v>
      </c>
      <c r="C1841" s="174" t="n">
        <f aca="false">ROUND($P$1*A1841,2)</f>
        <v>86956.04</v>
      </c>
      <c r="D1841" s="175" t="n">
        <f aca="false">TRUNC(C1841/12,2)</f>
        <v>7246.33</v>
      </c>
      <c r="E1841" s="176" t="n">
        <f aca="false">TRUNC(D1841*$P$3,2)</f>
        <v>804.34</v>
      </c>
      <c r="F1841" s="177" t="n">
        <f aca="false">TRUNC(IF(A1841&lt;=$A$270,$D$270*$P$5,D1841*$P$5),2)</f>
        <v>217.38</v>
      </c>
      <c r="G1841" s="178" t="n">
        <f aca="false">TRUNC(IF(A1841&lt;=$A$270,$D$270*$P$6,D1841*$P$6),2)</f>
        <v>72.46</v>
      </c>
      <c r="H1841" s="177" t="n">
        <f aca="false">TRUNC($P$9,2)</f>
        <v>2.29</v>
      </c>
      <c r="I1841" s="177" t="n">
        <f aca="false">TRUNC(IF(A1841&lt;$A$427,$D$427*$R$10+$P$10,IF(A1841&gt;$A$782,$D$782*$R$10+$P$10,D1841*$R$10+$P$10)),2)</f>
        <v>117.29</v>
      </c>
      <c r="J1841" s="174" t="n">
        <f aca="false">TRUNC(IF(A1841&lt;$A$427,($D$427*$R$11)+$P$11,IF(A1841&gt;$A$782,$D$782*$R$11+$P$11,D1841*$R$11+$P$11)),2)</f>
        <v>299.57</v>
      </c>
      <c r="K1841" s="176" t="n">
        <f aca="false">TRUNC(IF(A1841&lt;$A$427,$D$427*$R$12+$P$12,IF(A1841&gt;$A$782,$D$782*$R$12+$P$12,D1841*$R$12+$P$12)),2)</f>
        <v>217.82</v>
      </c>
      <c r="L1841" s="179" t="n">
        <v>1931</v>
      </c>
      <c r="M1841" s="164" t="n">
        <f aca="false">A1841</f>
        <v>1472</v>
      </c>
      <c r="N1841" s="181" t="n">
        <v>1931</v>
      </c>
      <c r="O1841" s="182" t="n">
        <f aca="false">A1841</f>
        <v>1472</v>
      </c>
      <c r="U1841" s="171"/>
    </row>
    <row r="1842" customFormat="false" ht="10.5" hidden="false" customHeight="false" outlineLevel="0" collapsed="false">
      <c r="A1842" s="156" t="n">
        <v>1472</v>
      </c>
      <c r="B1842" s="157" t="n">
        <v>1932</v>
      </c>
      <c r="C1842" s="158" t="n">
        <f aca="false">ROUND($P$1*A1842,2)</f>
        <v>86956.04</v>
      </c>
      <c r="D1842" s="159" t="n">
        <f aca="false">TRUNC(C1842/12,2)</f>
        <v>7246.33</v>
      </c>
      <c r="E1842" s="160" t="n">
        <f aca="false">TRUNC(D1842*$P$3,2)</f>
        <v>804.34</v>
      </c>
      <c r="F1842" s="161" t="n">
        <f aca="false">TRUNC(IF(A1842&lt;=$A$270,$D$270*$P$5,D1842*$P$5),2)</f>
        <v>217.38</v>
      </c>
      <c r="G1842" s="162" t="n">
        <f aca="false">TRUNC(IF(A1842&lt;=$A$270,$D$270*$P$6,D1842*$P$6),2)</f>
        <v>72.46</v>
      </c>
      <c r="H1842" s="161" t="n">
        <f aca="false">TRUNC($P$9,2)</f>
        <v>2.29</v>
      </c>
      <c r="I1842" s="161" t="n">
        <f aca="false">TRUNC(IF(A1842&lt;$A$427,$D$427*$R$10+$P$10,IF(A1842&gt;$A$782,$D$782*$R$10+$P$10,D1842*$R$10+$P$10)),2)</f>
        <v>117.29</v>
      </c>
      <c r="J1842" s="158" t="n">
        <f aca="false">TRUNC(IF(A1842&lt;$A$427,($D$427*$R$11)+$P$11,IF(A1842&gt;$A$782,$D$782*$R$11+$P$11,D1842*$R$11+$P$11)),2)</f>
        <v>299.57</v>
      </c>
      <c r="K1842" s="160" t="n">
        <f aca="false">TRUNC(IF(A1842&lt;$A$427,$D$427*$R$12+$P$12,IF(A1842&gt;$A$782,$D$782*$R$12+$P$12,D1842*$R$12+$P$12)),2)</f>
        <v>217.82</v>
      </c>
      <c r="L1842" s="163" t="n">
        <v>1932</v>
      </c>
      <c r="M1842" s="180" t="n">
        <f aca="false">A1842</f>
        <v>1472</v>
      </c>
      <c r="N1842" s="165" t="n">
        <v>1932</v>
      </c>
      <c r="O1842" s="166" t="n">
        <f aca="false">A1842</f>
        <v>1472</v>
      </c>
      <c r="U1842" s="171"/>
    </row>
    <row r="1843" customFormat="false" ht="10.5" hidden="false" customHeight="false" outlineLevel="0" collapsed="false">
      <c r="A1843" s="172" t="n">
        <v>1473</v>
      </c>
      <c r="B1843" s="173" t="n">
        <v>1933</v>
      </c>
      <c r="C1843" s="174" t="n">
        <f aca="false">ROUND($P$1*A1843,2)</f>
        <v>87015.12</v>
      </c>
      <c r="D1843" s="175" t="n">
        <f aca="false">TRUNC(C1843/12,2)</f>
        <v>7251.26</v>
      </c>
      <c r="E1843" s="176" t="n">
        <f aca="false">TRUNC(D1843*$P$3,2)</f>
        <v>804.88</v>
      </c>
      <c r="F1843" s="177" t="n">
        <f aca="false">TRUNC(IF(A1843&lt;=$A$270,$D$270*$P$5,D1843*$P$5),2)</f>
        <v>217.53</v>
      </c>
      <c r="G1843" s="178" t="n">
        <f aca="false">TRUNC(IF(A1843&lt;=$A$270,$D$270*$P$6,D1843*$P$6),2)</f>
        <v>72.51</v>
      </c>
      <c r="H1843" s="177" t="n">
        <f aca="false">TRUNC($P$9,2)</f>
        <v>2.29</v>
      </c>
      <c r="I1843" s="177" t="n">
        <f aca="false">TRUNC(IF(A1843&lt;$A$427,$D$427*$R$10+$P$10,IF(A1843&gt;$A$782,$D$782*$R$10+$P$10,D1843*$R$10+$P$10)),2)</f>
        <v>117.29</v>
      </c>
      <c r="J1843" s="174" t="n">
        <f aca="false">TRUNC(IF(A1843&lt;$A$427,($D$427*$R$11)+$P$11,IF(A1843&gt;$A$782,$D$782*$R$11+$P$11,D1843*$R$11+$P$11)),2)</f>
        <v>299.57</v>
      </c>
      <c r="K1843" s="176" t="n">
        <f aca="false">TRUNC(IF(A1843&lt;$A$427,$D$427*$R$12+$P$12,IF(A1843&gt;$A$782,$D$782*$R$12+$P$12,D1843*$R$12+$P$12)),2)</f>
        <v>217.82</v>
      </c>
      <c r="L1843" s="179" t="n">
        <v>1933</v>
      </c>
      <c r="M1843" s="164" t="n">
        <f aca="false">A1843</f>
        <v>1473</v>
      </c>
      <c r="N1843" s="181" t="n">
        <v>1933</v>
      </c>
      <c r="O1843" s="182" t="n">
        <f aca="false">A1843</f>
        <v>1473</v>
      </c>
      <c r="U1843" s="171"/>
    </row>
    <row r="1844" customFormat="false" ht="10.5" hidden="false" customHeight="false" outlineLevel="0" collapsed="false">
      <c r="A1844" s="156" t="n">
        <v>1474</v>
      </c>
      <c r="B1844" s="157" t="n">
        <v>1934</v>
      </c>
      <c r="C1844" s="158" t="n">
        <f aca="false">ROUND($P$1*A1844,2)</f>
        <v>87074.19</v>
      </c>
      <c r="D1844" s="159" t="n">
        <f aca="false">TRUNC(C1844/12,2)</f>
        <v>7256.18</v>
      </c>
      <c r="E1844" s="160" t="n">
        <f aca="false">TRUNC(D1844*$P$3,2)</f>
        <v>805.43</v>
      </c>
      <c r="F1844" s="161" t="n">
        <f aca="false">TRUNC(IF(A1844&lt;=$A$270,$D$270*$P$5,D1844*$P$5),2)</f>
        <v>217.68</v>
      </c>
      <c r="G1844" s="162" t="n">
        <f aca="false">TRUNC(IF(A1844&lt;=$A$270,$D$270*$P$6,D1844*$P$6),2)</f>
        <v>72.56</v>
      </c>
      <c r="H1844" s="161" t="n">
        <f aca="false">TRUNC($P$9,2)</f>
        <v>2.29</v>
      </c>
      <c r="I1844" s="161" t="n">
        <f aca="false">TRUNC(IF(A1844&lt;$A$427,$D$427*$R$10+$P$10,IF(A1844&gt;$A$782,$D$782*$R$10+$P$10,D1844*$R$10+$P$10)),2)</f>
        <v>117.29</v>
      </c>
      <c r="J1844" s="158" t="n">
        <f aca="false">TRUNC(IF(A1844&lt;$A$427,($D$427*$R$11)+$P$11,IF(A1844&gt;$A$782,$D$782*$R$11+$P$11,D1844*$R$11+$P$11)),2)</f>
        <v>299.57</v>
      </c>
      <c r="K1844" s="160" t="n">
        <f aca="false">TRUNC(IF(A1844&lt;$A$427,$D$427*$R$12+$P$12,IF(A1844&gt;$A$782,$D$782*$R$12+$P$12,D1844*$R$12+$P$12)),2)</f>
        <v>217.82</v>
      </c>
      <c r="L1844" s="163" t="n">
        <v>1934</v>
      </c>
      <c r="M1844" s="180" t="n">
        <f aca="false">A1844</f>
        <v>1474</v>
      </c>
      <c r="N1844" s="165" t="n">
        <v>1934</v>
      </c>
      <c r="O1844" s="166" t="n">
        <f aca="false">A1844</f>
        <v>1474</v>
      </c>
      <c r="U1844" s="171"/>
    </row>
    <row r="1845" customFormat="false" ht="10.5" hidden="false" customHeight="false" outlineLevel="0" collapsed="false">
      <c r="A1845" s="172" t="n">
        <v>1474</v>
      </c>
      <c r="B1845" s="173" t="n">
        <v>1935</v>
      </c>
      <c r="C1845" s="174" t="n">
        <f aca="false">ROUND($P$1*A1845,2)</f>
        <v>87074.19</v>
      </c>
      <c r="D1845" s="175" t="n">
        <f aca="false">TRUNC(C1845/12,2)</f>
        <v>7256.18</v>
      </c>
      <c r="E1845" s="176" t="n">
        <f aca="false">TRUNC(D1845*$P$3,2)</f>
        <v>805.43</v>
      </c>
      <c r="F1845" s="177" t="n">
        <f aca="false">TRUNC(IF(A1845&lt;=$A$270,$D$270*$P$5,D1845*$P$5),2)</f>
        <v>217.68</v>
      </c>
      <c r="G1845" s="178" t="n">
        <f aca="false">TRUNC(IF(A1845&lt;=$A$270,$D$270*$P$6,D1845*$P$6),2)</f>
        <v>72.56</v>
      </c>
      <c r="H1845" s="177" t="n">
        <f aca="false">TRUNC($P$9,2)</f>
        <v>2.29</v>
      </c>
      <c r="I1845" s="177" t="n">
        <f aca="false">TRUNC(IF(A1845&lt;$A$427,$D$427*$R$10+$P$10,IF(A1845&gt;$A$782,$D$782*$R$10+$P$10,D1845*$R$10+$P$10)),2)</f>
        <v>117.29</v>
      </c>
      <c r="J1845" s="174" t="n">
        <f aca="false">TRUNC(IF(A1845&lt;$A$427,($D$427*$R$11)+$P$11,IF(A1845&gt;$A$782,$D$782*$R$11+$P$11,D1845*$R$11+$P$11)),2)</f>
        <v>299.57</v>
      </c>
      <c r="K1845" s="176" t="n">
        <f aca="false">TRUNC(IF(A1845&lt;$A$427,$D$427*$R$12+$P$12,IF(A1845&gt;$A$782,$D$782*$R$12+$P$12,D1845*$R$12+$P$12)),2)</f>
        <v>217.82</v>
      </c>
      <c r="L1845" s="179" t="n">
        <v>1935</v>
      </c>
      <c r="M1845" s="164" t="n">
        <f aca="false">A1845</f>
        <v>1474</v>
      </c>
      <c r="N1845" s="181" t="n">
        <v>1935</v>
      </c>
      <c r="O1845" s="182" t="n">
        <f aca="false">A1845</f>
        <v>1474</v>
      </c>
      <c r="U1845" s="171"/>
    </row>
    <row r="1846" customFormat="false" ht="10.5" hidden="false" customHeight="false" outlineLevel="0" collapsed="false">
      <c r="A1846" s="156" t="n">
        <v>1475</v>
      </c>
      <c r="B1846" s="157" t="n">
        <v>1936</v>
      </c>
      <c r="C1846" s="158" t="n">
        <f aca="false">ROUND($P$1*A1846,2)</f>
        <v>87133.27</v>
      </c>
      <c r="D1846" s="159" t="n">
        <f aca="false">TRUNC(C1846/12,2)</f>
        <v>7261.1</v>
      </c>
      <c r="E1846" s="160" t="n">
        <f aca="false">TRUNC(D1846*$P$3,2)</f>
        <v>805.98</v>
      </c>
      <c r="F1846" s="161" t="n">
        <f aca="false">TRUNC(IF(A1846&lt;=$A$270,$D$270*$P$5,D1846*$P$5),2)</f>
        <v>217.83</v>
      </c>
      <c r="G1846" s="162" t="n">
        <f aca="false">TRUNC(IF(A1846&lt;=$A$270,$D$270*$P$6,D1846*$P$6),2)</f>
        <v>72.61</v>
      </c>
      <c r="H1846" s="161" t="n">
        <f aca="false">TRUNC($P$9,2)</f>
        <v>2.29</v>
      </c>
      <c r="I1846" s="161" t="n">
        <f aca="false">TRUNC(IF(A1846&lt;$A$427,$D$427*$R$10+$P$10,IF(A1846&gt;$A$782,$D$782*$R$10+$P$10,D1846*$R$10+$P$10)),2)</f>
        <v>117.29</v>
      </c>
      <c r="J1846" s="158" t="n">
        <f aca="false">TRUNC(IF(A1846&lt;$A$427,($D$427*$R$11)+$P$11,IF(A1846&gt;$A$782,$D$782*$R$11+$P$11,D1846*$R$11+$P$11)),2)</f>
        <v>299.57</v>
      </c>
      <c r="K1846" s="160" t="n">
        <f aca="false">TRUNC(IF(A1846&lt;$A$427,$D$427*$R$12+$P$12,IF(A1846&gt;$A$782,$D$782*$R$12+$P$12,D1846*$R$12+$P$12)),2)</f>
        <v>217.82</v>
      </c>
      <c r="L1846" s="163" t="n">
        <v>1936</v>
      </c>
      <c r="M1846" s="180" t="n">
        <f aca="false">A1846</f>
        <v>1475</v>
      </c>
      <c r="N1846" s="165" t="n">
        <v>1936</v>
      </c>
      <c r="O1846" s="166" t="n">
        <f aca="false">A1846</f>
        <v>1475</v>
      </c>
      <c r="U1846" s="171"/>
    </row>
    <row r="1847" customFormat="false" ht="10.5" hidden="false" customHeight="false" outlineLevel="0" collapsed="false">
      <c r="A1847" s="172" t="n">
        <v>1475</v>
      </c>
      <c r="B1847" s="173" t="n">
        <v>1937</v>
      </c>
      <c r="C1847" s="174" t="n">
        <f aca="false">ROUND($P$1*A1847,2)</f>
        <v>87133.27</v>
      </c>
      <c r="D1847" s="175" t="n">
        <f aca="false">TRUNC(C1847/12,2)</f>
        <v>7261.1</v>
      </c>
      <c r="E1847" s="176" t="n">
        <f aca="false">TRUNC(D1847*$P$3,2)</f>
        <v>805.98</v>
      </c>
      <c r="F1847" s="177" t="n">
        <f aca="false">TRUNC(IF(A1847&lt;=$A$270,$D$270*$P$5,D1847*$P$5),2)</f>
        <v>217.83</v>
      </c>
      <c r="G1847" s="178" t="n">
        <f aca="false">TRUNC(IF(A1847&lt;=$A$270,$D$270*$P$6,D1847*$P$6),2)</f>
        <v>72.61</v>
      </c>
      <c r="H1847" s="177" t="n">
        <f aca="false">TRUNC($P$9,2)</f>
        <v>2.29</v>
      </c>
      <c r="I1847" s="177" t="n">
        <f aca="false">TRUNC(IF(A1847&lt;$A$427,$D$427*$R$10+$P$10,IF(A1847&gt;$A$782,$D$782*$R$10+$P$10,D1847*$R$10+$P$10)),2)</f>
        <v>117.29</v>
      </c>
      <c r="J1847" s="174" t="n">
        <f aca="false">TRUNC(IF(A1847&lt;$A$427,($D$427*$R$11)+$P$11,IF(A1847&gt;$A$782,$D$782*$R$11+$P$11,D1847*$R$11+$P$11)),2)</f>
        <v>299.57</v>
      </c>
      <c r="K1847" s="176" t="n">
        <f aca="false">TRUNC(IF(A1847&lt;$A$427,$D$427*$R$12+$P$12,IF(A1847&gt;$A$782,$D$782*$R$12+$P$12,D1847*$R$12+$P$12)),2)</f>
        <v>217.82</v>
      </c>
      <c r="L1847" s="179" t="n">
        <v>1937</v>
      </c>
      <c r="M1847" s="164" t="n">
        <f aca="false">A1847</f>
        <v>1475</v>
      </c>
      <c r="N1847" s="181" t="n">
        <v>1937</v>
      </c>
      <c r="O1847" s="182" t="n">
        <f aca="false">A1847</f>
        <v>1475</v>
      </c>
      <c r="U1847" s="171"/>
    </row>
    <row r="1848" customFormat="false" ht="10.5" hidden="false" customHeight="false" outlineLevel="0" collapsed="false">
      <c r="A1848" s="156" t="n">
        <v>1476</v>
      </c>
      <c r="B1848" s="157" t="n">
        <v>1938</v>
      </c>
      <c r="C1848" s="158" t="n">
        <f aca="false">ROUND($P$1*A1848,2)</f>
        <v>87192.34</v>
      </c>
      <c r="D1848" s="159" t="n">
        <f aca="false">TRUNC(C1848/12,2)</f>
        <v>7266.02</v>
      </c>
      <c r="E1848" s="160" t="n">
        <f aca="false">TRUNC(D1848*$P$3,2)</f>
        <v>806.52</v>
      </c>
      <c r="F1848" s="161" t="n">
        <f aca="false">TRUNC(IF(A1848&lt;=$A$270,$D$270*$P$5,D1848*$P$5),2)</f>
        <v>217.98</v>
      </c>
      <c r="G1848" s="162" t="n">
        <f aca="false">TRUNC(IF(A1848&lt;=$A$270,$D$270*$P$6,D1848*$P$6),2)</f>
        <v>72.66</v>
      </c>
      <c r="H1848" s="161" t="n">
        <f aca="false">TRUNC($P$9,2)</f>
        <v>2.29</v>
      </c>
      <c r="I1848" s="161" t="n">
        <f aca="false">TRUNC(IF(A1848&lt;$A$427,$D$427*$R$10+$P$10,IF(A1848&gt;$A$782,$D$782*$R$10+$P$10,D1848*$R$10+$P$10)),2)</f>
        <v>117.29</v>
      </c>
      <c r="J1848" s="158" t="n">
        <f aca="false">TRUNC(IF(A1848&lt;$A$427,($D$427*$R$11)+$P$11,IF(A1848&gt;$A$782,$D$782*$R$11+$P$11,D1848*$R$11+$P$11)),2)</f>
        <v>299.57</v>
      </c>
      <c r="K1848" s="160" t="n">
        <f aca="false">TRUNC(IF(A1848&lt;$A$427,$D$427*$R$12+$P$12,IF(A1848&gt;$A$782,$D$782*$R$12+$P$12,D1848*$R$12+$P$12)),2)</f>
        <v>217.82</v>
      </c>
      <c r="L1848" s="163" t="n">
        <v>1938</v>
      </c>
      <c r="M1848" s="180" t="n">
        <f aca="false">A1848</f>
        <v>1476</v>
      </c>
      <c r="N1848" s="165" t="n">
        <v>1938</v>
      </c>
      <c r="O1848" s="166" t="n">
        <f aca="false">A1848</f>
        <v>1476</v>
      </c>
      <c r="U1848" s="171"/>
    </row>
    <row r="1849" customFormat="false" ht="10.5" hidden="false" customHeight="false" outlineLevel="0" collapsed="false">
      <c r="A1849" s="172" t="n">
        <v>1477</v>
      </c>
      <c r="B1849" s="173" t="n">
        <v>1939</v>
      </c>
      <c r="C1849" s="174" t="n">
        <f aca="false">ROUND($P$1*A1849,2)</f>
        <v>87251.41</v>
      </c>
      <c r="D1849" s="175" t="n">
        <f aca="false">TRUNC(C1849/12,2)</f>
        <v>7270.95</v>
      </c>
      <c r="E1849" s="176" t="n">
        <f aca="false">TRUNC(D1849*$P$3,2)</f>
        <v>807.07</v>
      </c>
      <c r="F1849" s="177" t="n">
        <f aca="false">TRUNC(IF(A1849&lt;=$A$270,$D$270*$P$5,D1849*$P$5),2)</f>
        <v>218.12</v>
      </c>
      <c r="G1849" s="178" t="n">
        <f aca="false">TRUNC(IF(A1849&lt;=$A$270,$D$270*$P$6,D1849*$P$6),2)</f>
        <v>72.7</v>
      </c>
      <c r="H1849" s="177" t="n">
        <f aca="false">TRUNC($P$9,2)</f>
        <v>2.29</v>
      </c>
      <c r="I1849" s="177" t="n">
        <f aca="false">TRUNC(IF(A1849&lt;$A$427,$D$427*$R$10+$P$10,IF(A1849&gt;$A$782,$D$782*$R$10+$P$10,D1849*$R$10+$P$10)),2)</f>
        <v>117.29</v>
      </c>
      <c r="J1849" s="174" t="n">
        <f aca="false">TRUNC(IF(A1849&lt;$A$427,($D$427*$R$11)+$P$11,IF(A1849&gt;$A$782,$D$782*$R$11+$P$11,D1849*$R$11+$P$11)),2)</f>
        <v>299.57</v>
      </c>
      <c r="K1849" s="176" t="n">
        <f aca="false">TRUNC(IF(A1849&lt;$A$427,$D$427*$R$12+$P$12,IF(A1849&gt;$A$782,$D$782*$R$12+$P$12,D1849*$R$12+$P$12)),2)</f>
        <v>217.82</v>
      </c>
      <c r="L1849" s="179" t="n">
        <v>1939</v>
      </c>
      <c r="M1849" s="164" t="n">
        <f aca="false">A1849</f>
        <v>1477</v>
      </c>
      <c r="N1849" s="181" t="n">
        <v>1939</v>
      </c>
      <c r="O1849" s="182" t="n">
        <f aca="false">A1849</f>
        <v>1477</v>
      </c>
      <c r="U1849" s="171"/>
    </row>
    <row r="1850" customFormat="false" ht="10.5" hidden="false" customHeight="false" outlineLevel="0" collapsed="false">
      <c r="A1850" s="156" t="n">
        <v>1477</v>
      </c>
      <c r="B1850" s="157" t="n">
        <v>1940</v>
      </c>
      <c r="C1850" s="158" t="n">
        <f aca="false">ROUND($P$1*A1850,2)</f>
        <v>87251.41</v>
      </c>
      <c r="D1850" s="159" t="n">
        <f aca="false">TRUNC(C1850/12,2)</f>
        <v>7270.95</v>
      </c>
      <c r="E1850" s="160" t="n">
        <f aca="false">TRUNC(D1850*$P$3,2)</f>
        <v>807.07</v>
      </c>
      <c r="F1850" s="161" t="n">
        <f aca="false">TRUNC(IF(A1850&lt;=$A$270,$D$270*$P$5,D1850*$P$5),2)</f>
        <v>218.12</v>
      </c>
      <c r="G1850" s="162" t="n">
        <f aca="false">TRUNC(IF(A1850&lt;=$A$270,$D$270*$P$6,D1850*$P$6),2)</f>
        <v>72.7</v>
      </c>
      <c r="H1850" s="161" t="n">
        <f aca="false">TRUNC($P$9,2)</f>
        <v>2.29</v>
      </c>
      <c r="I1850" s="161" t="n">
        <f aca="false">TRUNC(IF(A1850&lt;$A$427,$D$427*$R$10+$P$10,IF(A1850&gt;$A$782,$D$782*$R$10+$P$10,D1850*$R$10+$P$10)),2)</f>
        <v>117.29</v>
      </c>
      <c r="J1850" s="158" t="n">
        <f aca="false">TRUNC(IF(A1850&lt;$A$427,($D$427*$R$11)+$P$11,IF(A1850&gt;$A$782,$D$782*$R$11+$P$11,D1850*$R$11+$P$11)),2)</f>
        <v>299.57</v>
      </c>
      <c r="K1850" s="160" t="n">
        <f aca="false">TRUNC(IF(A1850&lt;$A$427,$D$427*$R$12+$P$12,IF(A1850&gt;$A$782,$D$782*$R$12+$P$12,D1850*$R$12+$P$12)),2)</f>
        <v>217.82</v>
      </c>
      <c r="L1850" s="163" t="n">
        <v>1940</v>
      </c>
      <c r="M1850" s="164" t="n">
        <f aca="false">A1850</f>
        <v>1477</v>
      </c>
      <c r="N1850" s="165" t="n">
        <v>1940</v>
      </c>
      <c r="O1850" s="166" t="n">
        <f aca="false">A1850</f>
        <v>1477</v>
      </c>
      <c r="U1850" s="171"/>
    </row>
    <row r="1851" customFormat="false" ht="10.5" hidden="false" customHeight="false" outlineLevel="0" collapsed="false">
      <c r="A1851" s="172" t="n">
        <v>1478</v>
      </c>
      <c r="B1851" s="173" t="n">
        <v>1941</v>
      </c>
      <c r="C1851" s="174" t="n">
        <f aca="false">ROUND($P$1*A1851,2)</f>
        <v>87310.49</v>
      </c>
      <c r="D1851" s="175" t="n">
        <f aca="false">TRUNC(C1851/12,2)</f>
        <v>7275.87</v>
      </c>
      <c r="E1851" s="176" t="n">
        <f aca="false">TRUNC(D1851*$P$3,2)</f>
        <v>807.62</v>
      </c>
      <c r="F1851" s="177" t="n">
        <f aca="false">TRUNC(IF(A1851&lt;=$A$270,$D$270*$P$5,D1851*$P$5),2)</f>
        <v>218.27</v>
      </c>
      <c r="G1851" s="178" t="n">
        <f aca="false">TRUNC(IF(A1851&lt;=$A$270,$D$270*$P$6,D1851*$P$6),2)</f>
        <v>72.75</v>
      </c>
      <c r="H1851" s="177" t="n">
        <f aca="false">TRUNC($P$9,2)</f>
        <v>2.29</v>
      </c>
      <c r="I1851" s="177" t="n">
        <f aca="false">TRUNC(IF(A1851&lt;$A$427,$D$427*$R$10+$P$10,IF(A1851&gt;$A$782,$D$782*$R$10+$P$10,D1851*$R$10+$P$10)),2)</f>
        <v>117.29</v>
      </c>
      <c r="J1851" s="174" t="n">
        <f aca="false">TRUNC(IF(A1851&lt;$A$427,($D$427*$R$11)+$P$11,IF(A1851&gt;$A$782,$D$782*$R$11+$P$11,D1851*$R$11+$P$11)),2)</f>
        <v>299.57</v>
      </c>
      <c r="K1851" s="176" t="n">
        <f aca="false">TRUNC(IF(A1851&lt;$A$427,$D$427*$R$12+$P$12,IF(A1851&gt;$A$782,$D$782*$R$12+$P$12,D1851*$R$12+$P$12)),2)</f>
        <v>217.82</v>
      </c>
      <c r="L1851" s="179" t="n">
        <v>1941</v>
      </c>
      <c r="M1851" s="180" t="n">
        <f aca="false">A1851</f>
        <v>1478</v>
      </c>
      <c r="N1851" s="181" t="n">
        <v>1941</v>
      </c>
      <c r="O1851" s="182" t="n">
        <f aca="false">A1851</f>
        <v>1478</v>
      </c>
      <c r="U1851" s="171"/>
    </row>
    <row r="1852" customFormat="false" ht="10.5" hidden="false" customHeight="false" outlineLevel="0" collapsed="false">
      <c r="A1852" s="156" t="n">
        <v>1478</v>
      </c>
      <c r="B1852" s="157" t="n">
        <v>1942</v>
      </c>
      <c r="C1852" s="158" t="n">
        <f aca="false">ROUND($P$1*A1852,2)</f>
        <v>87310.49</v>
      </c>
      <c r="D1852" s="159" t="n">
        <f aca="false">TRUNC(C1852/12,2)</f>
        <v>7275.87</v>
      </c>
      <c r="E1852" s="160" t="n">
        <f aca="false">TRUNC(D1852*$P$3,2)</f>
        <v>807.62</v>
      </c>
      <c r="F1852" s="161" t="n">
        <f aca="false">TRUNC(IF(A1852&lt;=$A$270,$D$270*$P$5,D1852*$P$5),2)</f>
        <v>218.27</v>
      </c>
      <c r="G1852" s="162" t="n">
        <f aca="false">TRUNC(IF(A1852&lt;=$A$270,$D$270*$P$6,D1852*$P$6),2)</f>
        <v>72.75</v>
      </c>
      <c r="H1852" s="161" t="n">
        <f aca="false">TRUNC($P$9,2)</f>
        <v>2.29</v>
      </c>
      <c r="I1852" s="161" t="n">
        <f aca="false">TRUNC(IF(A1852&lt;$A$427,$D$427*$R$10+$P$10,IF(A1852&gt;$A$782,$D$782*$R$10+$P$10,D1852*$R$10+$P$10)),2)</f>
        <v>117.29</v>
      </c>
      <c r="J1852" s="158" t="n">
        <f aca="false">TRUNC(IF(A1852&lt;$A$427,($D$427*$R$11)+$P$11,IF(A1852&gt;$A$782,$D$782*$R$11+$P$11,D1852*$R$11+$P$11)),2)</f>
        <v>299.57</v>
      </c>
      <c r="K1852" s="160" t="n">
        <f aca="false">TRUNC(IF(A1852&lt;$A$427,$D$427*$R$12+$P$12,IF(A1852&gt;$A$782,$D$782*$R$12+$P$12,D1852*$R$12+$P$12)),2)</f>
        <v>217.82</v>
      </c>
      <c r="L1852" s="163" t="n">
        <v>1942</v>
      </c>
      <c r="M1852" s="164" t="n">
        <f aca="false">A1852</f>
        <v>1478</v>
      </c>
      <c r="N1852" s="165" t="n">
        <v>1942</v>
      </c>
      <c r="O1852" s="166" t="n">
        <f aca="false">A1852</f>
        <v>1478</v>
      </c>
      <c r="U1852" s="171"/>
    </row>
    <row r="1853" customFormat="false" ht="10.5" hidden="false" customHeight="false" outlineLevel="0" collapsed="false">
      <c r="A1853" s="172" t="n">
        <v>1479</v>
      </c>
      <c r="B1853" s="173" t="n">
        <v>1943</v>
      </c>
      <c r="C1853" s="174" t="n">
        <f aca="false">ROUND($P$1*A1853,2)</f>
        <v>87369.56</v>
      </c>
      <c r="D1853" s="175" t="n">
        <f aca="false">TRUNC(C1853/12,2)</f>
        <v>7280.79</v>
      </c>
      <c r="E1853" s="176" t="n">
        <f aca="false">TRUNC(D1853*$P$3,2)</f>
        <v>808.16</v>
      </c>
      <c r="F1853" s="177" t="n">
        <f aca="false">TRUNC(IF(A1853&lt;=$A$270,$D$270*$P$5,D1853*$P$5),2)</f>
        <v>218.42</v>
      </c>
      <c r="G1853" s="178" t="n">
        <f aca="false">TRUNC(IF(A1853&lt;=$A$270,$D$270*$P$6,D1853*$P$6),2)</f>
        <v>72.8</v>
      </c>
      <c r="H1853" s="177" t="n">
        <f aca="false">TRUNC($P$9,2)</f>
        <v>2.29</v>
      </c>
      <c r="I1853" s="177" t="n">
        <f aca="false">TRUNC(IF(A1853&lt;$A$427,$D$427*$R$10+$P$10,IF(A1853&gt;$A$782,$D$782*$R$10+$P$10,D1853*$R$10+$P$10)),2)</f>
        <v>117.29</v>
      </c>
      <c r="J1853" s="174" t="n">
        <f aca="false">TRUNC(IF(A1853&lt;$A$427,($D$427*$R$11)+$P$11,IF(A1853&gt;$A$782,$D$782*$R$11+$P$11,D1853*$R$11+$P$11)),2)</f>
        <v>299.57</v>
      </c>
      <c r="K1853" s="176" t="n">
        <f aca="false">TRUNC(IF(A1853&lt;$A$427,$D$427*$R$12+$P$12,IF(A1853&gt;$A$782,$D$782*$R$12+$P$12,D1853*$R$12+$P$12)),2)</f>
        <v>217.82</v>
      </c>
      <c r="L1853" s="179" t="n">
        <v>1943</v>
      </c>
      <c r="M1853" s="180" t="n">
        <f aca="false">A1853</f>
        <v>1479</v>
      </c>
      <c r="N1853" s="181" t="n">
        <v>1943</v>
      </c>
      <c r="O1853" s="182" t="n">
        <f aca="false">A1853</f>
        <v>1479</v>
      </c>
      <c r="U1853" s="171"/>
    </row>
    <row r="1854" customFormat="false" ht="10.5" hidden="false" customHeight="false" outlineLevel="0" collapsed="false">
      <c r="A1854" s="156" t="n">
        <v>1480</v>
      </c>
      <c r="B1854" s="157" t="n">
        <v>1944</v>
      </c>
      <c r="C1854" s="158" t="n">
        <f aca="false">ROUND($P$1*A1854,2)</f>
        <v>87428.63</v>
      </c>
      <c r="D1854" s="159" t="n">
        <f aca="false">TRUNC(C1854/12,2)</f>
        <v>7285.71</v>
      </c>
      <c r="E1854" s="160" t="n">
        <f aca="false">TRUNC(D1854*$P$3,2)</f>
        <v>808.71</v>
      </c>
      <c r="F1854" s="161" t="n">
        <f aca="false">TRUNC(IF(A1854&lt;=$A$270,$D$270*$P$5,D1854*$P$5),2)</f>
        <v>218.57</v>
      </c>
      <c r="G1854" s="162" t="n">
        <f aca="false">TRUNC(IF(A1854&lt;=$A$270,$D$270*$P$6,D1854*$P$6),2)</f>
        <v>72.85</v>
      </c>
      <c r="H1854" s="161" t="n">
        <f aca="false">TRUNC($P$9,2)</f>
        <v>2.29</v>
      </c>
      <c r="I1854" s="161" t="n">
        <f aca="false">TRUNC(IF(A1854&lt;$A$427,$D$427*$R$10+$P$10,IF(A1854&gt;$A$782,$D$782*$R$10+$P$10,D1854*$R$10+$P$10)),2)</f>
        <v>117.29</v>
      </c>
      <c r="J1854" s="158" t="n">
        <f aca="false">TRUNC(IF(A1854&lt;$A$427,($D$427*$R$11)+$P$11,IF(A1854&gt;$A$782,$D$782*$R$11+$P$11,D1854*$R$11+$P$11)),2)</f>
        <v>299.57</v>
      </c>
      <c r="K1854" s="160" t="n">
        <f aca="false">TRUNC(IF(A1854&lt;$A$427,$D$427*$R$12+$P$12,IF(A1854&gt;$A$782,$D$782*$R$12+$P$12,D1854*$R$12+$P$12)),2)</f>
        <v>217.82</v>
      </c>
      <c r="L1854" s="163" t="n">
        <v>1944</v>
      </c>
      <c r="M1854" s="164" t="n">
        <f aca="false">A1854</f>
        <v>1480</v>
      </c>
      <c r="N1854" s="165" t="n">
        <v>1944</v>
      </c>
      <c r="O1854" s="166" t="n">
        <f aca="false">A1854</f>
        <v>1480</v>
      </c>
      <c r="U1854" s="171"/>
    </row>
    <row r="1855" customFormat="false" ht="10.5" hidden="false" customHeight="false" outlineLevel="0" collapsed="false">
      <c r="A1855" s="172" t="n">
        <v>1480</v>
      </c>
      <c r="B1855" s="173" t="n">
        <v>1945</v>
      </c>
      <c r="C1855" s="174" t="n">
        <f aca="false">ROUND($P$1*A1855,2)</f>
        <v>87428.63</v>
      </c>
      <c r="D1855" s="175" t="n">
        <f aca="false">TRUNC(C1855/12,2)</f>
        <v>7285.71</v>
      </c>
      <c r="E1855" s="176" t="n">
        <f aca="false">TRUNC(D1855*$P$3,2)</f>
        <v>808.71</v>
      </c>
      <c r="F1855" s="177" t="n">
        <f aca="false">TRUNC(IF(A1855&lt;=$A$270,$D$270*$P$5,D1855*$P$5),2)</f>
        <v>218.57</v>
      </c>
      <c r="G1855" s="178" t="n">
        <f aca="false">TRUNC(IF(A1855&lt;=$A$270,$D$270*$P$6,D1855*$P$6),2)</f>
        <v>72.85</v>
      </c>
      <c r="H1855" s="177" t="n">
        <f aca="false">TRUNC($P$9,2)</f>
        <v>2.29</v>
      </c>
      <c r="I1855" s="177" t="n">
        <f aca="false">TRUNC(IF(A1855&lt;$A$427,$D$427*$R$10+$P$10,IF(A1855&gt;$A$782,$D$782*$R$10+$P$10,D1855*$R$10+$P$10)),2)</f>
        <v>117.29</v>
      </c>
      <c r="J1855" s="174" t="n">
        <f aca="false">TRUNC(IF(A1855&lt;$A$427,($D$427*$R$11)+$P$11,IF(A1855&gt;$A$782,$D$782*$R$11+$P$11,D1855*$R$11+$P$11)),2)</f>
        <v>299.57</v>
      </c>
      <c r="K1855" s="176" t="n">
        <f aca="false">TRUNC(IF(A1855&lt;$A$427,$D$427*$R$12+$P$12,IF(A1855&gt;$A$782,$D$782*$R$12+$P$12,D1855*$R$12+$P$12)),2)</f>
        <v>217.82</v>
      </c>
      <c r="L1855" s="179" t="n">
        <v>1945</v>
      </c>
      <c r="M1855" s="180" t="n">
        <f aca="false">A1855</f>
        <v>1480</v>
      </c>
      <c r="N1855" s="181" t="n">
        <v>1945</v>
      </c>
      <c r="O1855" s="182" t="n">
        <f aca="false">A1855</f>
        <v>1480</v>
      </c>
      <c r="U1855" s="171"/>
    </row>
    <row r="1856" customFormat="false" ht="10.5" hidden="false" customHeight="false" outlineLevel="0" collapsed="false">
      <c r="A1856" s="156" t="n">
        <v>1481</v>
      </c>
      <c r="B1856" s="157" t="n">
        <v>1946</v>
      </c>
      <c r="C1856" s="158" t="n">
        <f aca="false">ROUND($P$1*A1856,2)</f>
        <v>87487.71</v>
      </c>
      <c r="D1856" s="159" t="n">
        <f aca="false">TRUNC(C1856/12,2)</f>
        <v>7290.64</v>
      </c>
      <c r="E1856" s="160" t="n">
        <f aca="false">TRUNC(D1856*$P$3,2)</f>
        <v>809.26</v>
      </c>
      <c r="F1856" s="161" t="n">
        <f aca="false">TRUNC(IF(A1856&lt;=$A$270,$D$270*$P$5,D1856*$P$5),2)</f>
        <v>218.71</v>
      </c>
      <c r="G1856" s="162" t="n">
        <f aca="false">TRUNC(IF(A1856&lt;=$A$270,$D$270*$P$6,D1856*$P$6),2)</f>
        <v>72.9</v>
      </c>
      <c r="H1856" s="161" t="n">
        <f aca="false">TRUNC($P$9,2)</f>
        <v>2.29</v>
      </c>
      <c r="I1856" s="161" t="n">
        <f aca="false">TRUNC(IF(A1856&lt;$A$427,$D$427*$R$10+$P$10,IF(A1856&gt;$A$782,$D$782*$R$10+$P$10,D1856*$R$10+$P$10)),2)</f>
        <v>117.29</v>
      </c>
      <c r="J1856" s="158" t="n">
        <f aca="false">TRUNC(IF(A1856&lt;$A$427,($D$427*$R$11)+$P$11,IF(A1856&gt;$A$782,$D$782*$R$11+$P$11,D1856*$R$11+$P$11)),2)</f>
        <v>299.57</v>
      </c>
      <c r="K1856" s="160" t="n">
        <f aca="false">TRUNC(IF(A1856&lt;$A$427,$D$427*$R$12+$P$12,IF(A1856&gt;$A$782,$D$782*$R$12+$P$12,D1856*$R$12+$P$12)),2)</f>
        <v>217.82</v>
      </c>
      <c r="L1856" s="163" t="n">
        <v>1946</v>
      </c>
      <c r="M1856" s="164" t="n">
        <f aca="false">A1856</f>
        <v>1481</v>
      </c>
      <c r="N1856" s="165" t="n">
        <v>1946</v>
      </c>
      <c r="O1856" s="166" t="n">
        <f aca="false">A1856</f>
        <v>1481</v>
      </c>
      <c r="U1856" s="171"/>
    </row>
    <row r="1857" customFormat="false" ht="10.5" hidden="false" customHeight="false" outlineLevel="0" collapsed="false">
      <c r="A1857" s="172" t="n">
        <v>1482</v>
      </c>
      <c r="B1857" s="173" t="n">
        <v>1947</v>
      </c>
      <c r="C1857" s="174" t="n">
        <f aca="false">ROUND($P$1*A1857,2)</f>
        <v>87546.78</v>
      </c>
      <c r="D1857" s="175" t="n">
        <f aca="false">TRUNC(C1857/12,2)</f>
        <v>7295.56</v>
      </c>
      <c r="E1857" s="176" t="n">
        <f aca="false">TRUNC(D1857*$P$3,2)</f>
        <v>809.8</v>
      </c>
      <c r="F1857" s="177" t="n">
        <f aca="false">TRUNC(IF(A1857&lt;=$A$270,$D$270*$P$5,D1857*$P$5),2)</f>
        <v>218.86</v>
      </c>
      <c r="G1857" s="178" t="n">
        <f aca="false">TRUNC(IF(A1857&lt;=$A$270,$D$270*$P$6,D1857*$P$6),2)</f>
        <v>72.95</v>
      </c>
      <c r="H1857" s="177" t="n">
        <f aca="false">TRUNC($P$9,2)</f>
        <v>2.29</v>
      </c>
      <c r="I1857" s="177" t="n">
        <f aca="false">TRUNC(IF(A1857&lt;$A$427,$D$427*$R$10+$P$10,IF(A1857&gt;$A$782,$D$782*$R$10+$P$10,D1857*$R$10+$P$10)),2)</f>
        <v>117.29</v>
      </c>
      <c r="J1857" s="174" t="n">
        <f aca="false">TRUNC(IF(A1857&lt;$A$427,($D$427*$R$11)+$P$11,IF(A1857&gt;$A$782,$D$782*$R$11+$P$11,D1857*$R$11+$P$11)),2)</f>
        <v>299.57</v>
      </c>
      <c r="K1857" s="176" t="n">
        <f aca="false">TRUNC(IF(A1857&lt;$A$427,$D$427*$R$12+$P$12,IF(A1857&gt;$A$782,$D$782*$R$12+$P$12,D1857*$R$12+$P$12)),2)</f>
        <v>217.82</v>
      </c>
      <c r="L1857" s="179" t="n">
        <v>1947</v>
      </c>
      <c r="M1857" s="180" t="n">
        <f aca="false">A1857</f>
        <v>1482</v>
      </c>
      <c r="N1857" s="181" t="n">
        <v>1947</v>
      </c>
      <c r="O1857" s="182" t="n">
        <f aca="false">A1857</f>
        <v>1482</v>
      </c>
      <c r="U1857" s="171"/>
    </row>
    <row r="1858" customFormat="false" ht="10.5" hidden="false" customHeight="false" outlineLevel="0" collapsed="false">
      <c r="A1858" s="156" t="n">
        <v>1482</v>
      </c>
      <c r="B1858" s="157" t="n">
        <v>1948</v>
      </c>
      <c r="C1858" s="158" t="n">
        <f aca="false">ROUND($P$1*A1858,2)</f>
        <v>87546.78</v>
      </c>
      <c r="D1858" s="159" t="n">
        <f aca="false">TRUNC(C1858/12,2)</f>
        <v>7295.56</v>
      </c>
      <c r="E1858" s="160" t="n">
        <f aca="false">TRUNC(D1858*$P$3,2)</f>
        <v>809.8</v>
      </c>
      <c r="F1858" s="161" t="n">
        <f aca="false">TRUNC(IF(A1858&lt;=$A$270,$D$270*$P$5,D1858*$P$5),2)</f>
        <v>218.86</v>
      </c>
      <c r="G1858" s="162" t="n">
        <f aca="false">TRUNC(IF(A1858&lt;=$A$270,$D$270*$P$6,D1858*$P$6),2)</f>
        <v>72.95</v>
      </c>
      <c r="H1858" s="161" t="n">
        <f aca="false">TRUNC($P$9,2)</f>
        <v>2.29</v>
      </c>
      <c r="I1858" s="161" t="n">
        <f aca="false">TRUNC(IF(A1858&lt;$A$427,$D$427*$R$10+$P$10,IF(A1858&gt;$A$782,$D$782*$R$10+$P$10,D1858*$R$10+$P$10)),2)</f>
        <v>117.29</v>
      </c>
      <c r="J1858" s="158" t="n">
        <f aca="false">TRUNC(IF(A1858&lt;$A$427,($D$427*$R$11)+$P$11,IF(A1858&gt;$A$782,$D$782*$R$11+$P$11,D1858*$R$11+$P$11)),2)</f>
        <v>299.57</v>
      </c>
      <c r="K1858" s="160" t="n">
        <f aca="false">TRUNC(IF(A1858&lt;$A$427,$D$427*$R$12+$P$12,IF(A1858&gt;$A$782,$D$782*$R$12+$P$12,D1858*$R$12+$P$12)),2)</f>
        <v>217.82</v>
      </c>
      <c r="L1858" s="163" t="n">
        <v>1948</v>
      </c>
      <c r="M1858" s="164" t="n">
        <f aca="false">A1858</f>
        <v>1482</v>
      </c>
      <c r="N1858" s="165" t="n">
        <v>1948</v>
      </c>
      <c r="O1858" s="166" t="n">
        <f aca="false">A1858</f>
        <v>1482</v>
      </c>
      <c r="U1858" s="171"/>
    </row>
    <row r="1859" customFormat="false" ht="10.5" hidden="false" customHeight="false" outlineLevel="0" collapsed="false">
      <c r="A1859" s="172" t="n">
        <v>1483</v>
      </c>
      <c r="B1859" s="173" t="n">
        <v>1949</v>
      </c>
      <c r="C1859" s="174" t="n">
        <f aca="false">ROUND($P$1*A1859,2)</f>
        <v>87605.85</v>
      </c>
      <c r="D1859" s="175" t="n">
        <f aca="false">TRUNC(C1859/12,2)</f>
        <v>7300.48</v>
      </c>
      <c r="E1859" s="176" t="n">
        <f aca="false">TRUNC(D1859*$P$3,2)</f>
        <v>810.35</v>
      </c>
      <c r="F1859" s="177" t="n">
        <f aca="false">TRUNC(IF(A1859&lt;=$A$270,$D$270*$P$5,D1859*$P$5),2)</f>
        <v>219.01</v>
      </c>
      <c r="G1859" s="178" t="n">
        <f aca="false">TRUNC(IF(A1859&lt;=$A$270,$D$270*$P$6,D1859*$P$6),2)</f>
        <v>73</v>
      </c>
      <c r="H1859" s="177" t="n">
        <f aca="false">TRUNC($P$9,2)</f>
        <v>2.29</v>
      </c>
      <c r="I1859" s="177" t="n">
        <f aca="false">TRUNC(IF(A1859&lt;$A$427,$D$427*$R$10+$P$10,IF(A1859&gt;$A$782,$D$782*$R$10+$P$10,D1859*$R$10+$P$10)),2)</f>
        <v>117.29</v>
      </c>
      <c r="J1859" s="174" t="n">
        <f aca="false">TRUNC(IF(A1859&lt;$A$427,($D$427*$R$11)+$P$11,IF(A1859&gt;$A$782,$D$782*$R$11+$P$11,D1859*$R$11+$P$11)),2)</f>
        <v>299.57</v>
      </c>
      <c r="K1859" s="176" t="n">
        <f aca="false">TRUNC(IF(A1859&lt;$A$427,$D$427*$R$12+$P$12,IF(A1859&gt;$A$782,$D$782*$R$12+$P$12,D1859*$R$12+$P$12)),2)</f>
        <v>217.82</v>
      </c>
      <c r="L1859" s="179" t="n">
        <v>1949</v>
      </c>
      <c r="M1859" s="180" t="n">
        <f aca="false">A1859</f>
        <v>1483</v>
      </c>
      <c r="N1859" s="181" t="n">
        <v>1949</v>
      </c>
      <c r="O1859" s="182" t="n">
        <f aca="false">A1859</f>
        <v>1483</v>
      </c>
      <c r="U1859" s="171"/>
    </row>
    <row r="1860" customFormat="false" ht="10.5" hidden="false" customHeight="false" outlineLevel="0" collapsed="false">
      <c r="A1860" s="156" t="n">
        <v>1483</v>
      </c>
      <c r="B1860" s="157" t="n">
        <v>1950</v>
      </c>
      <c r="C1860" s="158" t="n">
        <f aca="false">ROUND($P$1*A1860,2)</f>
        <v>87605.85</v>
      </c>
      <c r="D1860" s="159" t="n">
        <f aca="false">TRUNC(C1860/12,2)</f>
        <v>7300.48</v>
      </c>
      <c r="E1860" s="160" t="n">
        <f aca="false">TRUNC(D1860*$P$3,2)</f>
        <v>810.35</v>
      </c>
      <c r="F1860" s="161" t="n">
        <f aca="false">TRUNC(IF(A1860&lt;=$A$270,$D$270*$P$5,D1860*$P$5),2)</f>
        <v>219.01</v>
      </c>
      <c r="G1860" s="162" t="n">
        <f aca="false">TRUNC(IF(A1860&lt;=$A$270,$D$270*$P$6,D1860*$P$6),2)</f>
        <v>73</v>
      </c>
      <c r="H1860" s="161" t="n">
        <f aca="false">TRUNC($P$9,2)</f>
        <v>2.29</v>
      </c>
      <c r="I1860" s="161" t="n">
        <f aca="false">TRUNC(IF(A1860&lt;$A$427,$D$427*$R$10+$P$10,IF(A1860&gt;$A$782,$D$782*$R$10+$P$10,D1860*$R$10+$P$10)),2)</f>
        <v>117.29</v>
      </c>
      <c r="J1860" s="158" t="n">
        <f aca="false">TRUNC(IF(A1860&lt;$A$427,($D$427*$R$11)+$P$11,IF(A1860&gt;$A$782,$D$782*$R$11+$P$11,D1860*$R$11+$P$11)),2)</f>
        <v>299.57</v>
      </c>
      <c r="K1860" s="160" t="n">
        <f aca="false">TRUNC(IF(A1860&lt;$A$427,$D$427*$R$12+$P$12,IF(A1860&gt;$A$782,$D$782*$R$12+$P$12,D1860*$R$12+$P$12)),2)</f>
        <v>217.82</v>
      </c>
      <c r="L1860" s="163" t="n">
        <v>1950</v>
      </c>
      <c r="M1860" s="164" t="n">
        <f aca="false">A1860</f>
        <v>1483</v>
      </c>
      <c r="N1860" s="165" t="n">
        <v>1950</v>
      </c>
      <c r="O1860" s="166" t="n">
        <f aca="false">A1860</f>
        <v>1483</v>
      </c>
      <c r="U1860" s="171"/>
    </row>
    <row r="1861" customFormat="false" ht="10.5" hidden="false" customHeight="false" outlineLevel="0" collapsed="false">
      <c r="A1861" s="172" t="n">
        <v>1484</v>
      </c>
      <c r="B1861" s="173" t="n">
        <v>1951</v>
      </c>
      <c r="C1861" s="174" t="n">
        <f aca="false">ROUND($P$1*A1861,2)</f>
        <v>87664.93</v>
      </c>
      <c r="D1861" s="175" t="n">
        <f aca="false">TRUNC(C1861/12,2)</f>
        <v>7305.41</v>
      </c>
      <c r="E1861" s="176" t="n">
        <f aca="false">TRUNC(D1861*$P$3,2)</f>
        <v>810.9</v>
      </c>
      <c r="F1861" s="177" t="n">
        <f aca="false">TRUNC(IF(A1861&lt;=$A$270,$D$270*$P$5,D1861*$P$5),2)</f>
        <v>219.16</v>
      </c>
      <c r="G1861" s="178" t="n">
        <f aca="false">TRUNC(IF(A1861&lt;=$A$270,$D$270*$P$6,D1861*$P$6),2)</f>
        <v>73.05</v>
      </c>
      <c r="H1861" s="177" t="n">
        <f aca="false">TRUNC($P$9,2)</f>
        <v>2.29</v>
      </c>
      <c r="I1861" s="177" t="n">
        <f aca="false">TRUNC(IF(A1861&lt;$A$427,$D$427*$R$10+$P$10,IF(A1861&gt;$A$782,$D$782*$R$10+$P$10,D1861*$R$10+$P$10)),2)</f>
        <v>117.29</v>
      </c>
      <c r="J1861" s="174" t="n">
        <f aca="false">TRUNC(IF(A1861&lt;$A$427,($D$427*$R$11)+$P$11,IF(A1861&gt;$A$782,$D$782*$R$11+$P$11,D1861*$R$11+$P$11)),2)</f>
        <v>299.57</v>
      </c>
      <c r="K1861" s="176" t="n">
        <f aca="false">TRUNC(IF(A1861&lt;$A$427,$D$427*$R$12+$P$12,IF(A1861&gt;$A$782,$D$782*$R$12+$P$12,D1861*$R$12+$P$12)),2)</f>
        <v>217.82</v>
      </c>
      <c r="L1861" s="179" t="n">
        <v>1951</v>
      </c>
      <c r="M1861" s="180" t="n">
        <f aca="false">A1861</f>
        <v>1484</v>
      </c>
      <c r="N1861" s="181" t="n">
        <v>1951</v>
      </c>
      <c r="O1861" s="182" t="n">
        <f aca="false">A1861</f>
        <v>1484</v>
      </c>
      <c r="U1861" s="171"/>
    </row>
    <row r="1862" customFormat="false" ht="10.5" hidden="false" customHeight="false" outlineLevel="0" collapsed="false">
      <c r="A1862" s="156" t="n">
        <v>1485</v>
      </c>
      <c r="B1862" s="157" t="n">
        <v>1952</v>
      </c>
      <c r="C1862" s="158" t="n">
        <f aca="false">ROUND($P$1*A1862,2)</f>
        <v>87724</v>
      </c>
      <c r="D1862" s="159" t="n">
        <f aca="false">TRUNC(C1862/12,2)</f>
        <v>7310.33</v>
      </c>
      <c r="E1862" s="160" t="n">
        <f aca="false">TRUNC(D1862*$P$3,2)</f>
        <v>811.44</v>
      </c>
      <c r="F1862" s="161" t="n">
        <f aca="false">TRUNC(IF(A1862&lt;=$A$270,$D$270*$P$5,D1862*$P$5),2)</f>
        <v>219.3</v>
      </c>
      <c r="G1862" s="162" t="n">
        <f aca="false">TRUNC(IF(A1862&lt;=$A$270,$D$270*$P$6,D1862*$P$6),2)</f>
        <v>73.1</v>
      </c>
      <c r="H1862" s="161" t="n">
        <f aca="false">TRUNC($P$9,2)</f>
        <v>2.29</v>
      </c>
      <c r="I1862" s="161" t="n">
        <f aca="false">TRUNC(IF(A1862&lt;$A$427,$D$427*$R$10+$P$10,IF(A1862&gt;$A$782,$D$782*$R$10+$P$10,D1862*$R$10+$P$10)),2)</f>
        <v>117.29</v>
      </c>
      <c r="J1862" s="158" t="n">
        <f aca="false">TRUNC(IF(A1862&lt;$A$427,($D$427*$R$11)+$P$11,IF(A1862&gt;$A$782,$D$782*$R$11+$P$11,D1862*$R$11+$P$11)),2)</f>
        <v>299.57</v>
      </c>
      <c r="K1862" s="160" t="n">
        <f aca="false">TRUNC(IF(A1862&lt;$A$427,$D$427*$R$12+$P$12,IF(A1862&gt;$A$782,$D$782*$R$12+$P$12,D1862*$R$12+$P$12)),2)</f>
        <v>217.82</v>
      </c>
      <c r="L1862" s="163" t="n">
        <v>1952</v>
      </c>
      <c r="M1862" s="164" t="n">
        <f aca="false">A1862</f>
        <v>1485</v>
      </c>
      <c r="N1862" s="165" t="n">
        <v>1952</v>
      </c>
      <c r="O1862" s="166" t="n">
        <f aca="false">A1862</f>
        <v>1485</v>
      </c>
      <c r="U1862" s="171"/>
    </row>
    <row r="1863" customFormat="false" ht="10.5" hidden="false" customHeight="false" outlineLevel="0" collapsed="false">
      <c r="A1863" s="172" t="n">
        <v>1486</v>
      </c>
      <c r="B1863" s="173" t="n">
        <v>1953</v>
      </c>
      <c r="C1863" s="174" t="n">
        <f aca="false">ROUND($P$1*A1863,2)</f>
        <v>87783.07</v>
      </c>
      <c r="D1863" s="175" t="n">
        <f aca="false">TRUNC(C1863/12,2)</f>
        <v>7315.25</v>
      </c>
      <c r="E1863" s="176" t="n">
        <f aca="false">TRUNC(D1863*$P$3,2)</f>
        <v>811.99</v>
      </c>
      <c r="F1863" s="177" t="n">
        <f aca="false">TRUNC(IF(A1863&lt;=$A$270,$D$270*$P$5,D1863*$P$5),2)</f>
        <v>219.45</v>
      </c>
      <c r="G1863" s="178" t="n">
        <f aca="false">TRUNC(IF(A1863&lt;=$A$270,$D$270*$P$6,D1863*$P$6),2)</f>
        <v>73.15</v>
      </c>
      <c r="H1863" s="177" t="n">
        <f aca="false">TRUNC($P$9,2)</f>
        <v>2.29</v>
      </c>
      <c r="I1863" s="177" t="n">
        <f aca="false">TRUNC(IF(A1863&lt;$A$427,$D$427*$R$10+$P$10,IF(A1863&gt;$A$782,$D$782*$R$10+$P$10,D1863*$R$10+$P$10)),2)</f>
        <v>117.29</v>
      </c>
      <c r="J1863" s="174" t="n">
        <f aca="false">TRUNC(IF(A1863&lt;$A$427,($D$427*$R$11)+$P$11,IF(A1863&gt;$A$782,$D$782*$R$11+$P$11,D1863*$R$11+$P$11)),2)</f>
        <v>299.57</v>
      </c>
      <c r="K1863" s="176" t="n">
        <f aca="false">TRUNC(IF(A1863&lt;$A$427,$D$427*$R$12+$P$12,IF(A1863&gt;$A$782,$D$782*$R$12+$P$12,D1863*$R$12+$P$12)),2)</f>
        <v>217.82</v>
      </c>
      <c r="L1863" s="179" t="n">
        <v>1953</v>
      </c>
      <c r="M1863" s="180" t="n">
        <f aca="false">A1863</f>
        <v>1486</v>
      </c>
      <c r="N1863" s="181" t="n">
        <v>1953</v>
      </c>
      <c r="O1863" s="182" t="n">
        <f aca="false">A1863</f>
        <v>1486</v>
      </c>
      <c r="U1863" s="171"/>
    </row>
    <row r="1864" customFormat="false" ht="10.5" hidden="false" customHeight="false" outlineLevel="0" collapsed="false">
      <c r="A1864" s="156" t="n">
        <v>1486</v>
      </c>
      <c r="B1864" s="157" t="n">
        <v>1954</v>
      </c>
      <c r="C1864" s="158" t="n">
        <f aca="false">ROUND($P$1*A1864,2)</f>
        <v>87783.07</v>
      </c>
      <c r="D1864" s="159" t="n">
        <f aca="false">TRUNC(C1864/12,2)</f>
        <v>7315.25</v>
      </c>
      <c r="E1864" s="160" t="n">
        <f aca="false">TRUNC(D1864*$P$3,2)</f>
        <v>811.99</v>
      </c>
      <c r="F1864" s="161" t="n">
        <f aca="false">TRUNC(IF(A1864&lt;=$A$270,$D$270*$P$5,D1864*$P$5),2)</f>
        <v>219.45</v>
      </c>
      <c r="G1864" s="162" t="n">
        <f aca="false">TRUNC(IF(A1864&lt;=$A$270,$D$270*$P$6,D1864*$P$6),2)</f>
        <v>73.15</v>
      </c>
      <c r="H1864" s="161" t="n">
        <f aca="false">TRUNC($P$9,2)</f>
        <v>2.29</v>
      </c>
      <c r="I1864" s="161" t="n">
        <f aca="false">TRUNC(IF(A1864&lt;$A$427,$D$427*$R$10+$P$10,IF(A1864&gt;$A$782,$D$782*$R$10+$P$10,D1864*$R$10+$P$10)),2)</f>
        <v>117.29</v>
      </c>
      <c r="J1864" s="158" t="n">
        <f aca="false">TRUNC(IF(A1864&lt;$A$427,($D$427*$R$11)+$P$11,IF(A1864&gt;$A$782,$D$782*$R$11+$P$11,D1864*$R$11+$P$11)),2)</f>
        <v>299.57</v>
      </c>
      <c r="K1864" s="160" t="n">
        <f aca="false">TRUNC(IF(A1864&lt;$A$427,$D$427*$R$12+$P$12,IF(A1864&gt;$A$782,$D$782*$R$12+$P$12,D1864*$R$12+$P$12)),2)</f>
        <v>217.82</v>
      </c>
      <c r="L1864" s="163" t="n">
        <v>1954</v>
      </c>
      <c r="M1864" s="164" t="n">
        <f aca="false">A1864</f>
        <v>1486</v>
      </c>
      <c r="N1864" s="165" t="n">
        <v>1954</v>
      </c>
      <c r="O1864" s="166" t="n">
        <f aca="false">A1864</f>
        <v>1486</v>
      </c>
      <c r="U1864" s="171"/>
    </row>
    <row r="1865" customFormat="false" ht="10.5" hidden="false" customHeight="false" outlineLevel="0" collapsed="false">
      <c r="A1865" s="172" t="n">
        <v>1487</v>
      </c>
      <c r="B1865" s="173" t="n">
        <v>1955</v>
      </c>
      <c r="C1865" s="174" t="n">
        <f aca="false">ROUND($P$1*A1865,2)</f>
        <v>87842.15</v>
      </c>
      <c r="D1865" s="175" t="n">
        <f aca="false">TRUNC(C1865/12,2)</f>
        <v>7320.17</v>
      </c>
      <c r="E1865" s="176" t="n">
        <f aca="false">TRUNC(D1865*$P$3,2)</f>
        <v>812.53</v>
      </c>
      <c r="F1865" s="177" t="n">
        <f aca="false">TRUNC(IF(A1865&lt;=$A$270,$D$270*$P$5,D1865*$P$5),2)</f>
        <v>219.6</v>
      </c>
      <c r="G1865" s="178" t="n">
        <f aca="false">TRUNC(IF(A1865&lt;=$A$270,$D$270*$P$6,D1865*$P$6),2)</f>
        <v>73.2</v>
      </c>
      <c r="H1865" s="177" t="n">
        <f aca="false">TRUNC($P$9,2)</f>
        <v>2.29</v>
      </c>
      <c r="I1865" s="177" t="n">
        <f aca="false">TRUNC(IF(A1865&lt;$A$427,$D$427*$R$10+$P$10,IF(A1865&gt;$A$782,$D$782*$R$10+$P$10,D1865*$R$10+$P$10)),2)</f>
        <v>117.29</v>
      </c>
      <c r="J1865" s="174" t="n">
        <f aca="false">TRUNC(IF(A1865&lt;$A$427,($D$427*$R$11)+$P$11,IF(A1865&gt;$A$782,$D$782*$R$11+$P$11,D1865*$R$11+$P$11)),2)</f>
        <v>299.57</v>
      </c>
      <c r="K1865" s="176" t="n">
        <f aca="false">TRUNC(IF(A1865&lt;$A$427,$D$427*$R$12+$P$12,IF(A1865&gt;$A$782,$D$782*$R$12+$P$12,D1865*$R$12+$P$12)),2)</f>
        <v>217.82</v>
      </c>
      <c r="L1865" s="179" t="n">
        <v>1955</v>
      </c>
      <c r="M1865" s="180" t="n">
        <f aca="false">A1865</f>
        <v>1487</v>
      </c>
      <c r="N1865" s="181" t="n">
        <v>1955</v>
      </c>
      <c r="O1865" s="182" t="n">
        <f aca="false">A1865</f>
        <v>1487</v>
      </c>
      <c r="U1865" s="171"/>
    </row>
    <row r="1866" customFormat="false" ht="10.5" hidden="false" customHeight="false" outlineLevel="0" collapsed="false">
      <c r="A1866" s="156" t="n">
        <v>1487</v>
      </c>
      <c r="B1866" s="157" t="n">
        <v>1956</v>
      </c>
      <c r="C1866" s="158" t="n">
        <f aca="false">ROUND($P$1*A1866,2)</f>
        <v>87842.15</v>
      </c>
      <c r="D1866" s="159" t="n">
        <f aca="false">TRUNC(C1866/12,2)</f>
        <v>7320.17</v>
      </c>
      <c r="E1866" s="160" t="n">
        <f aca="false">TRUNC(D1866*$P$3,2)</f>
        <v>812.53</v>
      </c>
      <c r="F1866" s="161" t="n">
        <f aca="false">TRUNC(IF(A1866&lt;=$A$270,$D$270*$P$5,D1866*$P$5),2)</f>
        <v>219.6</v>
      </c>
      <c r="G1866" s="162" t="n">
        <f aca="false">TRUNC(IF(A1866&lt;=$A$270,$D$270*$P$6,D1866*$P$6),2)</f>
        <v>73.2</v>
      </c>
      <c r="H1866" s="161" t="n">
        <f aca="false">TRUNC($P$9,2)</f>
        <v>2.29</v>
      </c>
      <c r="I1866" s="161" t="n">
        <f aca="false">TRUNC(IF(A1866&lt;$A$427,$D$427*$R$10+$P$10,IF(A1866&gt;$A$782,$D$782*$R$10+$P$10,D1866*$R$10+$P$10)),2)</f>
        <v>117.29</v>
      </c>
      <c r="J1866" s="158" t="n">
        <f aca="false">TRUNC(IF(A1866&lt;$A$427,($D$427*$R$11)+$P$11,IF(A1866&gt;$A$782,$D$782*$R$11+$P$11,D1866*$R$11+$P$11)),2)</f>
        <v>299.57</v>
      </c>
      <c r="K1866" s="160" t="n">
        <f aca="false">TRUNC(IF(A1866&lt;$A$427,$D$427*$R$12+$P$12,IF(A1866&gt;$A$782,$D$782*$R$12+$P$12,D1866*$R$12+$P$12)),2)</f>
        <v>217.82</v>
      </c>
      <c r="L1866" s="163" t="n">
        <v>1956</v>
      </c>
      <c r="M1866" s="164" t="n">
        <f aca="false">A1866</f>
        <v>1487</v>
      </c>
      <c r="N1866" s="165" t="n">
        <v>1956</v>
      </c>
      <c r="O1866" s="166" t="n">
        <f aca="false">A1866</f>
        <v>1487</v>
      </c>
      <c r="U1866" s="171"/>
    </row>
    <row r="1867" customFormat="false" ht="10.5" hidden="false" customHeight="false" outlineLevel="0" collapsed="false">
      <c r="A1867" s="172" t="n">
        <v>1488</v>
      </c>
      <c r="B1867" s="173" t="n">
        <v>1957</v>
      </c>
      <c r="C1867" s="174" t="n">
        <f aca="false">ROUND($P$1*A1867,2)</f>
        <v>87901.22</v>
      </c>
      <c r="D1867" s="175" t="n">
        <f aca="false">TRUNC(C1867/12,2)</f>
        <v>7325.1</v>
      </c>
      <c r="E1867" s="176" t="n">
        <f aca="false">TRUNC(D1867*$P$3,2)</f>
        <v>813.08</v>
      </c>
      <c r="F1867" s="177" t="n">
        <f aca="false">TRUNC(IF(A1867&lt;=$A$270,$D$270*$P$5,D1867*$P$5),2)</f>
        <v>219.75</v>
      </c>
      <c r="G1867" s="178" t="n">
        <f aca="false">TRUNC(IF(A1867&lt;=$A$270,$D$270*$P$6,D1867*$P$6),2)</f>
        <v>73.25</v>
      </c>
      <c r="H1867" s="177" t="n">
        <f aca="false">TRUNC($P$9,2)</f>
        <v>2.29</v>
      </c>
      <c r="I1867" s="177" t="n">
        <f aca="false">TRUNC(IF(A1867&lt;$A$427,$D$427*$R$10+$P$10,IF(A1867&gt;$A$782,$D$782*$R$10+$P$10,D1867*$R$10+$P$10)),2)</f>
        <v>117.29</v>
      </c>
      <c r="J1867" s="174" t="n">
        <f aca="false">TRUNC(IF(A1867&lt;$A$427,($D$427*$R$11)+$P$11,IF(A1867&gt;$A$782,$D$782*$R$11+$P$11,D1867*$R$11+$P$11)),2)</f>
        <v>299.57</v>
      </c>
      <c r="K1867" s="176" t="n">
        <f aca="false">TRUNC(IF(A1867&lt;$A$427,$D$427*$R$12+$P$12,IF(A1867&gt;$A$782,$D$782*$R$12+$P$12,D1867*$R$12+$P$12)),2)</f>
        <v>217.82</v>
      </c>
      <c r="L1867" s="179" t="n">
        <v>1957</v>
      </c>
      <c r="M1867" s="180" t="n">
        <f aca="false">A1867</f>
        <v>1488</v>
      </c>
      <c r="N1867" s="181" t="n">
        <v>1957</v>
      </c>
      <c r="O1867" s="182" t="n">
        <f aca="false">A1867</f>
        <v>1488</v>
      </c>
      <c r="U1867" s="171"/>
    </row>
    <row r="1868" customFormat="false" ht="10.5" hidden="false" customHeight="false" outlineLevel="0" collapsed="false">
      <c r="A1868" s="156" t="n">
        <v>1489</v>
      </c>
      <c r="B1868" s="157" t="n">
        <v>1958</v>
      </c>
      <c r="C1868" s="158" t="n">
        <f aca="false">ROUND($P$1*A1868,2)</f>
        <v>87960.29</v>
      </c>
      <c r="D1868" s="159" t="n">
        <f aca="false">TRUNC(C1868/12,2)</f>
        <v>7330.02</v>
      </c>
      <c r="E1868" s="160" t="n">
        <f aca="false">TRUNC(D1868*$P$3,2)</f>
        <v>813.63</v>
      </c>
      <c r="F1868" s="161" t="n">
        <f aca="false">TRUNC(IF(A1868&lt;=$A$270,$D$270*$P$5,D1868*$P$5),2)</f>
        <v>219.9</v>
      </c>
      <c r="G1868" s="162" t="n">
        <f aca="false">TRUNC(IF(A1868&lt;=$A$270,$D$270*$P$6,D1868*$P$6),2)</f>
        <v>73.3</v>
      </c>
      <c r="H1868" s="161" t="n">
        <f aca="false">TRUNC($P$9,2)</f>
        <v>2.29</v>
      </c>
      <c r="I1868" s="161" t="n">
        <f aca="false">TRUNC(IF(A1868&lt;$A$427,$D$427*$R$10+$P$10,IF(A1868&gt;$A$782,$D$782*$R$10+$P$10,D1868*$R$10+$P$10)),2)</f>
        <v>117.29</v>
      </c>
      <c r="J1868" s="158" t="n">
        <f aca="false">TRUNC(IF(A1868&lt;$A$427,($D$427*$R$11)+$P$11,IF(A1868&gt;$A$782,$D$782*$R$11+$P$11,D1868*$R$11+$P$11)),2)</f>
        <v>299.57</v>
      </c>
      <c r="K1868" s="160" t="n">
        <f aca="false">TRUNC(IF(A1868&lt;$A$427,$D$427*$R$12+$P$12,IF(A1868&gt;$A$782,$D$782*$R$12+$P$12,D1868*$R$12+$P$12)),2)</f>
        <v>217.82</v>
      </c>
      <c r="L1868" s="163" t="n">
        <v>1958</v>
      </c>
      <c r="M1868" s="164" t="n">
        <f aca="false">A1868</f>
        <v>1489</v>
      </c>
      <c r="N1868" s="165" t="n">
        <v>1958</v>
      </c>
      <c r="O1868" s="166" t="n">
        <f aca="false">A1868</f>
        <v>1489</v>
      </c>
      <c r="U1868" s="171"/>
    </row>
    <row r="1869" customFormat="false" ht="10.5" hidden="false" customHeight="false" outlineLevel="0" collapsed="false">
      <c r="A1869" s="172" t="n">
        <v>1489</v>
      </c>
      <c r="B1869" s="173" t="n">
        <v>1959</v>
      </c>
      <c r="C1869" s="174" t="n">
        <f aca="false">ROUND($P$1*A1869,2)</f>
        <v>87960.29</v>
      </c>
      <c r="D1869" s="175" t="n">
        <f aca="false">TRUNC(C1869/12,2)</f>
        <v>7330.02</v>
      </c>
      <c r="E1869" s="176" t="n">
        <f aca="false">TRUNC(D1869*$P$3,2)</f>
        <v>813.63</v>
      </c>
      <c r="F1869" s="177" t="n">
        <f aca="false">TRUNC(IF(A1869&lt;=$A$270,$D$270*$P$5,D1869*$P$5),2)</f>
        <v>219.9</v>
      </c>
      <c r="G1869" s="178" t="n">
        <f aca="false">TRUNC(IF(A1869&lt;=$A$270,$D$270*$P$6,D1869*$P$6),2)</f>
        <v>73.3</v>
      </c>
      <c r="H1869" s="177" t="n">
        <f aca="false">TRUNC($P$9,2)</f>
        <v>2.29</v>
      </c>
      <c r="I1869" s="177" t="n">
        <f aca="false">TRUNC(IF(A1869&lt;$A$427,$D$427*$R$10+$P$10,IF(A1869&gt;$A$782,$D$782*$R$10+$P$10,D1869*$R$10+$P$10)),2)</f>
        <v>117.29</v>
      </c>
      <c r="J1869" s="174" t="n">
        <f aca="false">TRUNC(IF(A1869&lt;$A$427,($D$427*$R$11)+$P$11,IF(A1869&gt;$A$782,$D$782*$R$11+$P$11,D1869*$R$11+$P$11)),2)</f>
        <v>299.57</v>
      </c>
      <c r="K1869" s="176" t="n">
        <f aca="false">TRUNC(IF(A1869&lt;$A$427,$D$427*$R$12+$P$12,IF(A1869&gt;$A$782,$D$782*$R$12+$P$12,D1869*$R$12+$P$12)),2)</f>
        <v>217.82</v>
      </c>
      <c r="L1869" s="179" t="n">
        <v>1959</v>
      </c>
      <c r="M1869" s="164" t="n">
        <f aca="false">A1869</f>
        <v>1489</v>
      </c>
      <c r="N1869" s="181" t="n">
        <v>1959</v>
      </c>
      <c r="O1869" s="182" t="n">
        <f aca="false">A1869</f>
        <v>1489</v>
      </c>
      <c r="U1869" s="171"/>
    </row>
    <row r="1870" customFormat="false" ht="10.5" hidden="false" customHeight="false" outlineLevel="0" collapsed="false">
      <c r="A1870" s="156" t="n">
        <v>1490</v>
      </c>
      <c r="B1870" s="157" t="n">
        <v>1960</v>
      </c>
      <c r="C1870" s="158" t="n">
        <f aca="false">ROUND($P$1*A1870,2)</f>
        <v>88019.37</v>
      </c>
      <c r="D1870" s="159" t="n">
        <f aca="false">TRUNC(C1870/12,2)</f>
        <v>7334.94</v>
      </c>
      <c r="E1870" s="160" t="n">
        <f aca="false">TRUNC(D1870*$P$3,2)</f>
        <v>814.17</v>
      </c>
      <c r="F1870" s="161" t="n">
        <f aca="false">TRUNC(IF(A1870&lt;=$A$270,$D$270*$P$5,D1870*$P$5),2)</f>
        <v>220.04</v>
      </c>
      <c r="G1870" s="162" t="n">
        <f aca="false">TRUNC(IF(A1870&lt;=$A$270,$D$270*$P$6,D1870*$P$6),2)</f>
        <v>73.34</v>
      </c>
      <c r="H1870" s="161" t="n">
        <f aca="false">TRUNC($P$9,2)</f>
        <v>2.29</v>
      </c>
      <c r="I1870" s="161" t="n">
        <f aca="false">TRUNC(IF(A1870&lt;$A$427,$D$427*$R$10+$P$10,IF(A1870&gt;$A$782,$D$782*$R$10+$P$10,D1870*$R$10+$P$10)),2)</f>
        <v>117.29</v>
      </c>
      <c r="J1870" s="158" t="n">
        <f aca="false">TRUNC(IF(A1870&lt;$A$427,($D$427*$R$11)+$P$11,IF(A1870&gt;$A$782,$D$782*$R$11+$P$11,D1870*$R$11+$P$11)),2)</f>
        <v>299.57</v>
      </c>
      <c r="K1870" s="160" t="n">
        <f aca="false">TRUNC(IF(A1870&lt;$A$427,$D$427*$R$12+$P$12,IF(A1870&gt;$A$782,$D$782*$R$12+$P$12,D1870*$R$12+$P$12)),2)</f>
        <v>217.82</v>
      </c>
      <c r="L1870" s="163" t="n">
        <v>1960</v>
      </c>
      <c r="M1870" s="180" t="n">
        <f aca="false">A1870</f>
        <v>1490</v>
      </c>
      <c r="N1870" s="165" t="n">
        <v>1960</v>
      </c>
      <c r="O1870" s="166" t="n">
        <f aca="false">A1870</f>
        <v>1490</v>
      </c>
      <c r="U1870" s="171"/>
    </row>
    <row r="1871" customFormat="false" ht="10.5" hidden="false" customHeight="false" outlineLevel="0" collapsed="false">
      <c r="A1871" s="172" t="n">
        <v>1491</v>
      </c>
      <c r="B1871" s="173" t="n">
        <v>1961</v>
      </c>
      <c r="C1871" s="174" t="n">
        <f aca="false">ROUND($P$1*A1871,2)</f>
        <v>88078.44</v>
      </c>
      <c r="D1871" s="175" t="n">
        <f aca="false">TRUNC(C1871/12,2)</f>
        <v>7339.87</v>
      </c>
      <c r="E1871" s="176" t="n">
        <f aca="false">TRUNC(D1871*$P$3,2)</f>
        <v>814.72</v>
      </c>
      <c r="F1871" s="177" t="n">
        <f aca="false">TRUNC(IF(A1871&lt;=$A$270,$D$270*$P$5,D1871*$P$5),2)</f>
        <v>220.19</v>
      </c>
      <c r="G1871" s="178" t="n">
        <f aca="false">TRUNC(IF(A1871&lt;=$A$270,$D$270*$P$6,D1871*$P$6),2)</f>
        <v>73.39</v>
      </c>
      <c r="H1871" s="177" t="n">
        <f aca="false">TRUNC($P$9,2)</f>
        <v>2.29</v>
      </c>
      <c r="I1871" s="177" t="n">
        <f aca="false">TRUNC(IF(A1871&lt;$A$427,$D$427*$R$10+$P$10,IF(A1871&gt;$A$782,$D$782*$R$10+$P$10,D1871*$R$10+$P$10)),2)</f>
        <v>117.29</v>
      </c>
      <c r="J1871" s="174" t="n">
        <f aca="false">TRUNC(IF(A1871&lt;$A$427,($D$427*$R$11)+$P$11,IF(A1871&gt;$A$782,$D$782*$R$11+$P$11,D1871*$R$11+$P$11)),2)</f>
        <v>299.57</v>
      </c>
      <c r="K1871" s="176" t="n">
        <f aca="false">TRUNC(IF(A1871&lt;$A$427,$D$427*$R$12+$P$12,IF(A1871&gt;$A$782,$D$782*$R$12+$P$12,D1871*$R$12+$P$12)),2)</f>
        <v>217.82</v>
      </c>
      <c r="L1871" s="179" t="n">
        <v>1961</v>
      </c>
      <c r="M1871" s="164" t="n">
        <f aca="false">A1871</f>
        <v>1491</v>
      </c>
      <c r="N1871" s="181" t="n">
        <v>1961</v>
      </c>
      <c r="O1871" s="182" t="n">
        <f aca="false">A1871</f>
        <v>1491</v>
      </c>
      <c r="U1871" s="171"/>
    </row>
    <row r="1872" customFormat="false" ht="10.5" hidden="false" customHeight="false" outlineLevel="0" collapsed="false">
      <c r="A1872" s="156" t="n">
        <v>1491</v>
      </c>
      <c r="B1872" s="157" t="n">
        <v>1962</v>
      </c>
      <c r="C1872" s="158" t="n">
        <f aca="false">ROUND($P$1*A1872,2)</f>
        <v>88078.44</v>
      </c>
      <c r="D1872" s="159" t="n">
        <f aca="false">TRUNC(C1872/12,2)</f>
        <v>7339.87</v>
      </c>
      <c r="E1872" s="160" t="n">
        <f aca="false">TRUNC(D1872*$P$3,2)</f>
        <v>814.72</v>
      </c>
      <c r="F1872" s="161" t="n">
        <f aca="false">TRUNC(IF(A1872&lt;=$A$270,$D$270*$P$5,D1872*$P$5),2)</f>
        <v>220.19</v>
      </c>
      <c r="G1872" s="162" t="n">
        <f aca="false">TRUNC(IF(A1872&lt;=$A$270,$D$270*$P$6,D1872*$P$6),2)</f>
        <v>73.39</v>
      </c>
      <c r="H1872" s="161" t="n">
        <f aca="false">TRUNC($P$9,2)</f>
        <v>2.29</v>
      </c>
      <c r="I1872" s="161" t="n">
        <f aca="false">TRUNC(IF(A1872&lt;$A$427,$D$427*$R$10+$P$10,IF(A1872&gt;$A$782,$D$782*$R$10+$P$10,D1872*$R$10+$P$10)),2)</f>
        <v>117.29</v>
      </c>
      <c r="J1872" s="158" t="n">
        <f aca="false">TRUNC(IF(A1872&lt;$A$427,($D$427*$R$11)+$P$11,IF(A1872&gt;$A$782,$D$782*$R$11+$P$11,D1872*$R$11+$P$11)),2)</f>
        <v>299.57</v>
      </c>
      <c r="K1872" s="160" t="n">
        <f aca="false">TRUNC(IF(A1872&lt;$A$427,$D$427*$R$12+$P$12,IF(A1872&gt;$A$782,$D$782*$R$12+$P$12,D1872*$R$12+$P$12)),2)</f>
        <v>217.82</v>
      </c>
      <c r="L1872" s="163" t="n">
        <v>1962</v>
      </c>
      <c r="M1872" s="180" t="n">
        <f aca="false">A1872</f>
        <v>1491</v>
      </c>
      <c r="N1872" s="165" t="n">
        <v>1962</v>
      </c>
      <c r="O1872" s="166" t="n">
        <f aca="false">A1872</f>
        <v>1491</v>
      </c>
      <c r="U1872" s="171"/>
    </row>
    <row r="1873" customFormat="false" ht="10.5" hidden="false" customHeight="false" outlineLevel="0" collapsed="false">
      <c r="A1873" s="172" t="n">
        <v>1492</v>
      </c>
      <c r="B1873" s="173" t="n">
        <v>1963</v>
      </c>
      <c r="C1873" s="174" t="n">
        <f aca="false">ROUND($P$1*A1873,2)</f>
        <v>88137.51</v>
      </c>
      <c r="D1873" s="175" t="n">
        <f aca="false">TRUNC(C1873/12,2)</f>
        <v>7344.79</v>
      </c>
      <c r="E1873" s="176" t="n">
        <f aca="false">TRUNC(D1873*$P$3,2)</f>
        <v>815.27</v>
      </c>
      <c r="F1873" s="177" t="n">
        <f aca="false">TRUNC(IF(A1873&lt;=$A$270,$D$270*$P$5,D1873*$P$5),2)</f>
        <v>220.34</v>
      </c>
      <c r="G1873" s="178" t="n">
        <f aca="false">TRUNC(IF(A1873&lt;=$A$270,$D$270*$P$6,D1873*$P$6),2)</f>
        <v>73.44</v>
      </c>
      <c r="H1873" s="177" t="n">
        <f aca="false">TRUNC($P$9,2)</f>
        <v>2.29</v>
      </c>
      <c r="I1873" s="177" t="n">
        <f aca="false">TRUNC(IF(A1873&lt;$A$427,$D$427*$R$10+$P$10,IF(A1873&gt;$A$782,$D$782*$R$10+$P$10,D1873*$R$10+$P$10)),2)</f>
        <v>117.29</v>
      </c>
      <c r="J1873" s="174" t="n">
        <f aca="false">TRUNC(IF(A1873&lt;$A$427,($D$427*$R$11)+$P$11,IF(A1873&gt;$A$782,$D$782*$R$11+$P$11,D1873*$R$11+$P$11)),2)</f>
        <v>299.57</v>
      </c>
      <c r="K1873" s="176" t="n">
        <f aca="false">TRUNC(IF(A1873&lt;$A$427,$D$427*$R$12+$P$12,IF(A1873&gt;$A$782,$D$782*$R$12+$P$12,D1873*$R$12+$P$12)),2)</f>
        <v>217.82</v>
      </c>
      <c r="L1873" s="179" t="n">
        <v>1963</v>
      </c>
      <c r="M1873" s="164" t="n">
        <f aca="false">A1873</f>
        <v>1492</v>
      </c>
      <c r="N1873" s="181" t="n">
        <v>1963</v>
      </c>
      <c r="O1873" s="182" t="n">
        <f aca="false">A1873</f>
        <v>1492</v>
      </c>
      <c r="U1873" s="171"/>
    </row>
    <row r="1874" customFormat="false" ht="10.5" hidden="false" customHeight="false" outlineLevel="0" collapsed="false">
      <c r="A1874" s="156" t="n">
        <v>1493</v>
      </c>
      <c r="B1874" s="157" t="n">
        <v>1964</v>
      </c>
      <c r="C1874" s="158" t="n">
        <f aca="false">ROUND($P$1*A1874,2)</f>
        <v>88196.59</v>
      </c>
      <c r="D1874" s="159" t="n">
        <f aca="false">TRUNC(C1874/12,2)</f>
        <v>7349.71</v>
      </c>
      <c r="E1874" s="160" t="n">
        <f aca="false">TRUNC(D1874*$P$3,2)</f>
        <v>815.81</v>
      </c>
      <c r="F1874" s="161" t="n">
        <f aca="false">TRUNC(IF(A1874&lt;=$A$270,$D$270*$P$5,D1874*$P$5),2)</f>
        <v>220.49</v>
      </c>
      <c r="G1874" s="162" t="n">
        <f aca="false">TRUNC(IF(A1874&lt;=$A$270,$D$270*$P$6,D1874*$P$6),2)</f>
        <v>73.49</v>
      </c>
      <c r="H1874" s="161" t="n">
        <f aca="false">TRUNC($P$9,2)</f>
        <v>2.29</v>
      </c>
      <c r="I1874" s="161" t="n">
        <f aca="false">TRUNC(IF(A1874&lt;$A$427,$D$427*$R$10+$P$10,IF(A1874&gt;$A$782,$D$782*$R$10+$P$10,D1874*$R$10+$P$10)),2)</f>
        <v>117.29</v>
      </c>
      <c r="J1874" s="158" t="n">
        <f aca="false">TRUNC(IF(A1874&lt;$A$427,($D$427*$R$11)+$P$11,IF(A1874&gt;$A$782,$D$782*$R$11+$P$11,D1874*$R$11+$P$11)),2)</f>
        <v>299.57</v>
      </c>
      <c r="K1874" s="160" t="n">
        <f aca="false">TRUNC(IF(A1874&lt;$A$427,$D$427*$R$12+$P$12,IF(A1874&gt;$A$782,$D$782*$R$12+$P$12,D1874*$R$12+$P$12)),2)</f>
        <v>217.82</v>
      </c>
      <c r="L1874" s="163" t="n">
        <v>1964</v>
      </c>
      <c r="M1874" s="180" t="n">
        <f aca="false">A1874</f>
        <v>1493</v>
      </c>
      <c r="N1874" s="165" t="n">
        <v>1964</v>
      </c>
      <c r="O1874" s="166" t="n">
        <f aca="false">A1874</f>
        <v>1493</v>
      </c>
      <c r="U1874" s="171"/>
    </row>
    <row r="1875" customFormat="false" ht="10.5" hidden="false" customHeight="false" outlineLevel="0" collapsed="false">
      <c r="A1875" s="172" t="n">
        <v>1493</v>
      </c>
      <c r="B1875" s="173" t="n">
        <v>1965</v>
      </c>
      <c r="C1875" s="174" t="n">
        <f aca="false">ROUND($P$1*A1875,2)</f>
        <v>88196.59</v>
      </c>
      <c r="D1875" s="175" t="n">
        <f aca="false">TRUNC(C1875/12,2)</f>
        <v>7349.71</v>
      </c>
      <c r="E1875" s="176" t="n">
        <f aca="false">TRUNC(D1875*$P$3,2)</f>
        <v>815.81</v>
      </c>
      <c r="F1875" s="177" t="n">
        <f aca="false">TRUNC(IF(A1875&lt;=$A$270,$D$270*$P$5,D1875*$P$5),2)</f>
        <v>220.49</v>
      </c>
      <c r="G1875" s="178" t="n">
        <f aca="false">TRUNC(IF(A1875&lt;=$A$270,$D$270*$P$6,D1875*$P$6),2)</f>
        <v>73.49</v>
      </c>
      <c r="H1875" s="177" t="n">
        <f aca="false">TRUNC($P$9,2)</f>
        <v>2.29</v>
      </c>
      <c r="I1875" s="177" t="n">
        <f aca="false">TRUNC(IF(A1875&lt;$A$427,$D$427*$R$10+$P$10,IF(A1875&gt;$A$782,$D$782*$R$10+$P$10,D1875*$R$10+$P$10)),2)</f>
        <v>117.29</v>
      </c>
      <c r="J1875" s="174" t="n">
        <f aca="false">TRUNC(IF(A1875&lt;$A$427,($D$427*$R$11)+$P$11,IF(A1875&gt;$A$782,$D$782*$R$11+$P$11,D1875*$R$11+$P$11)),2)</f>
        <v>299.57</v>
      </c>
      <c r="K1875" s="176" t="n">
        <f aca="false">TRUNC(IF(A1875&lt;$A$427,$D$427*$R$12+$P$12,IF(A1875&gt;$A$782,$D$782*$R$12+$P$12,D1875*$R$12+$P$12)),2)</f>
        <v>217.82</v>
      </c>
      <c r="L1875" s="179" t="n">
        <v>1965</v>
      </c>
      <c r="M1875" s="164" t="n">
        <f aca="false">A1875</f>
        <v>1493</v>
      </c>
      <c r="N1875" s="181" t="n">
        <v>1965</v>
      </c>
      <c r="O1875" s="182" t="n">
        <f aca="false">A1875</f>
        <v>1493</v>
      </c>
      <c r="U1875" s="171"/>
    </row>
    <row r="1876" customFormat="false" ht="10.5" hidden="false" customHeight="false" outlineLevel="0" collapsed="false">
      <c r="A1876" s="156" t="n">
        <v>1494</v>
      </c>
      <c r="B1876" s="157" t="n">
        <v>1966</v>
      </c>
      <c r="C1876" s="158" t="n">
        <f aca="false">ROUND($P$1*A1876,2)</f>
        <v>88255.66</v>
      </c>
      <c r="D1876" s="159" t="n">
        <f aca="false">TRUNC(C1876/12,2)</f>
        <v>7354.63</v>
      </c>
      <c r="E1876" s="160" t="n">
        <f aca="false">TRUNC(D1876*$P$3,2)</f>
        <v>816.36</v>
      </c>
      <c r="F1876" s="161" t="n">
        <f aca="false">TRUNC(IF(A1876&lt;=$A$270,$D$270*$P$5,D1876*$P$5),2)</f>
        <v>220.63</v>
      </c>
      <c r="G1876" s="162" t="n">
        <f aca="false">TRUNC(IF(A1876&lt;=$A$270,$D$270*$P$6,D1876*$P$6),2)</f>
        <v>73.54</v>
      </c>
      <c r="H1876" s="161" t="n">
        <f aca="false">TRUNC($P$9,2)</f>
        <v>2.29</v>
      </c>
      <c r="I1876" s="161" t="n">
        <f aca="false">TRUNC(IF(A1876&lt;$A$427,$D$427*$R$10+$P$10,IF(A1876&gt;$A$782,$D$782*$R$10+$P$10,D1876*$R$10+$P$10)),2)</f>
        <v>117.29</v>
      </c>
      <c r="J1876" s="158" t="n">
        <f aca="false">TRUNC(IF(A1876&lt;$A$427,($D$427*$R$11)+$P$11,IF(A1876&gt;$A$782,$D$782*$R$11+$P$11,D1876*$R$11+$P$11)),2)</f>
        <v>299.57</v>
      </c>
      <c r="K1876" s="160" t="n">
        <f aca="false">TRUNC(IF(A1876&lt;$A$427,$D$427*$R$12+$P$12,IF(A1876&gt;$A$782,$D$782*$R$12+$P$12,D1876*$R$12+$P$12)),2)</f>
        <v>217.82</v>
      </c>
      <c r="L1876" s="163" t="n">
        <v>1966</v>
      </c>
      <c r="M1876" s="180" t="n">
        <f aca="false">A1876</f>
        <v>1494</v>
      </c>
      <c r="N1876" s="165" t="n">
        <v>1966</v>
      </c>
      <c r="O1876" s="166" t="n">
        <f aca="false">A1876</f>
        <v>1494</v>
      </c>
      <c r="U1876" s="171"/>
    </row>
    <row r="1877" customFormat="false" ht="10.5" hidden="false" customHeight="false" outlineLevel="0" collapsed="false">
      <c r="A1877" s="172" t="n">
        <v>1495</v>
      </c>
      <c r="B1877" s="173" t="n">
        <v>1967</v>
      </c>
      <c r="C1877" s="174" t="n">
        <f aca="false">ROUND($P$1*A1877,2)</f>
        <v>88314.73</v>
      </c>
      <c r="D1877" s="175" t="n">
        <f aca="false">TRUNC(C1877/12,2)</f>
        <v>7359.56</v>
      </c>
      <c r="E1877" s="176" t="n">
        <f aca="false">TRUNC(D1877*$P$3,2)</f>
        <v>816.91</v>
      </c>
      <c r="F1877" s="177" t="n">
        <f aca="false">TRUNC(IF(A1877&lt;=$A$270,$D$270*$P$5,D1877*$P$5),2)</f>
        <v>220.78</v>
      </c>
      <c r="G1877" s="178" t="n">
        <f aca="false">TRUNC(IF(A1877&lt;=$A$270,$D$270*$P$6,D1877*$P$6),2)</f>
        <v>73.59</v>
      </c>
      <c r="H1877" s="177" t="n">
        <f aca="false">TRUNC($P$9,2)</f>
        <v>2.29</v>
      </c>
      <c r="I1877" s="177" t="n">
        <f aca="false">TRUNC(IF(A1877&lt;$A$427,$D$427*$R$10+$P$10,IF(A1877&gt;$A$782,$D$782*$R$10+$P$10,D1877*$R$10+$P$10)),2)</f>
        <v>117.29</v>
      </c>
      <c r="J1877" s="174" t="n">
        <f aca="false">TRUNC(IF(A1877&lt;$A$427,($D$427*$R$11)+$P$11,IF(A1877&gt;$A$782,$D$782*$R$11+$P$11,D1877*$R$11+$P$11)),2)</f>
        <v>299.57</v>
      </c>
      <c r="K1877" s="176" t="n">
        <f aca="false">TRUNC(IF(A1877&lt;$A$427,$D$427*$R$12+$P$12,IF(A1877&gt;$A$782,$D$782*$R$12+$P$12,D1877*$R$12+$P$12)),2)</f>
        <v>217.82</v>
      </c>
      <c r="L1877" s="179" t="n">
        <v>1967</v>
      </c>
      <c r="M1877" s="164" t="n">
        <f aca="false">A1877</f>
        <v>1495</v>
      </c>
      <c r="N1877" s="181" t="n">
        <v>1967</v>
      </c>
      <c r="O1877" s="182" t="n">
        <f aca="false">A1877</f>
        <v>1495</v>
      </c>
      <c r="U1877" s="171"/>
    </row>
    <row r="1878" customFormat="false" ht="10.5" hidden="false" customHeight="false" outlineLevel="0" collapsed="false">
      <c r="A1878" s="156" t="n">
        <v>1495</v>
      </c>
      <c r="B1878" s="157" t="n">
        <v>1968</v>
      </c>
      <c r="C1878" s="158" t="n">
        <f aca="false">ROUND($P$1*A1878,2)</f>
        <v>88314.73</v>
      </c>
      <c r="D1878" s="159" t="n">
        <f aca="false">TRUNC(C1878/12,2)</f>
        <v>7359.56</v>
      </c>
      <c r="E1878" s="160" t="n">
        <f aca="false">TRUNC(D1878*$P$3,2)</f>
        <v>816.91</v>
      </c>
      <c r="F1878" s="161" t="n">
        <f aca="false">TRUNC(IF(A1878&lt;=$A$270,$D$270*$P$5,D1878*$P$5),2)</f>
        <v>220.78</v>
      </c>
      <c r="G1878" s="162" t="n">
        <f aca="false">TRUNC(IF(A1878&lt;=$A$270,$D$270*$P$6,D1878*$P$6),2)</f>
        <v>73.59</v>
      </c>
      <c r="H1878" s="161" t="n">
        <f aca="false">TRUNC($P$9,2)</f>
        <v>2.29</v>
      </c>
      <c r="I1878" s="161" t="n">
        <f aca="false">TRUNC(IF(A1878&lt;$A$427,$D$427*$R$10+$P$10,IF(A1878&gt;$A$782,$D$782*$R$10+$P$10,D1878*$R$10+$P$10)),2)</f>
        <v>117.29</v>
      </c>
      <c r="J1878" s="158" t="n">
        <f aca="false">TRUNC(IF(A1878&lt;$A$427,($D$427*$R$11)+$P$11,IF(A1878&gt;$A$782,$D$782*$R$11+$P$11,D1878*$R$11+$P$11)),2)</f>
        <v>299.57</v>
      </c>
      <c r="K1878" s="160" t="n">
        <f aca="false">TRUNC(IF(A1878&lt;$A$427,$D$427*$R$12+$P$12,IF(A1878&gt;$A$782,$D$782*$R$12+$P$12,D1878*$R$12+$P$12)),2)</f>
        <v>217.82</v>
      </c>
      <c r="L1878" s="163" t="n">
        <v>1968</v>
      </c>
      <c r="M1878" s="180" t="n">
        <f aca="false">A1878</f>
        <v>1495</v>
      </c>
      <c r="N1878" s="165" t="n">
        <v>1968</v>
      </c>
      <c r="O1878" s="166" t="n">
        <f aca="false">A1878</f>
        <v>1495</v>
      </c>
      <c r="U1878" s="171"/>
    </row>
    <row r="1879" customFormat="false" ht="10.5" hidden="false" customHeight="false" outlineLevel="0" collapsed="false">
      <c r="A1879" s="172" t="n">
        <v>1496</v>
      </c>
      <c r="B1879" s="173" t="n">
        <v>1969</v>
      </c>
      <c r="C1879" s="174" t="n">
        <f aca="false">ROUND($P$1*A1879,2)</f>
        <v>88373.81</v>
      </c>
      <c r="D1879" s="175" t="n">
        <f aca="false">TRUNC(C1879/12,2)</f>
        <v>7364.48</v>
      </c>
      <c r="E1879" s="176" t="n">
        <f aca="false">TRUNC(D1879*$P$3,2)</f>
        <v>817.45</v>
      </c>
      <c r="F1879" s="177" t="n">
        <f aca="false">TRUNC(IF(A1879&lt;=$A$270,$D$270*$P$5,D1879*$P$5),2)</f>
        <v>220.93</v>
      </c>
      <c r="G1879" s="178" t="n">
        <f aca="false">TRUNC(IF(A1879&lt;=$A$270,$D$270*$P$6,D1879*$P$6),2)</f>
        <v>73.64</v>
      </c>
      <c r="H1879" s="177" t="n">
        <f aca="false">TRUNC($P$9,2)</f>
        <v>2.29</v>
      </c>
      <c r="I1879" s="177" t="n">
        <f aca="false">TRUNC(IF(A1879&lt;$A$427,$D$427*$R$10+$P$10,IF(A1879&gt;$A$782,$D$782*$R$10+$P$10,D1879*$R$10+$P$10)),2)</f>
        <v>117.29</v>
      </c>
      <c r="J1879" s="174" t="n">
        <f aca="false">TRUNC(IF(A1879&lt;$A$427,($D$427*$R$11)+$P$11,IF(A1879&gt;$A$782,$D$782*$R$11+$P$11,D1879*$R$11+$P$11)),2)</f>
        <v>299.57</v>
      </c>
      <c r="K1879" s="176" t="n">
        <f aca="false">TRUNC(IF(A1879&lt;$A$427,$D$427*$R$12+$P$12,IF(A1879&gt;$A$782,$D$782*$R$12+$P$12,D1879*$R$12+$P$12)),2)</f>
        <v>217.82</v>
      </c>
      <c r="L1879" s="179" t="n">
        <v>1969</v>
      </c>
      <c r="M1879" s="164" t="n">
        <f aca="false">A1879</f>
        <v>1496</v>
      </c>
      <c r="N1879" s="181" t="n">
        <v>1969</v>
      </c>
      <c r="O1879" s="182" t="n">
        <f aca="false">A1879</f>
        <v>1496</v>
      </c>
      <c r="U1879" s="171"/>
    </row>
    <row r="1880" customFormat="false" ht="10.5" hidden="false" customHeight="false" outlineLevel="0" collapsed="false">
      <c r="A1880" s="156" t="n">
        <v>1497</v>
      </c>
      <c r="B1880" s="157" t="n">
        <v>1970</v>
      </c>
      <c r="C1880" s="158" t="n">
        <f aca="false">ROUND($P$1*A1880,2)</f>
        <v>88432.88</v>
      </c>
      <c r="D1880" s="159" t="n">
        <f aca="false">TRUNC(C1880/12,2)</f>
        <v>7369.4</v>
      </c>
      <c r="E1880" s="160" t="n">
        <f aca="false">TRUNC(D1880*$P$3,2)</f>
        <v>818</v>
      </c>
      <c r="F1880" s="161" t="n">
        <f aca="false">TRUNC(IF(A1880&lt;=$A$270,$D$270*$P$5,D1880*$P$5),2)</f>
        <v>221.08</v>
      </c>
      <c r="G1880" s="162" t="n">
        <f aca="false">TRUNC(IF(A1880&lt;=$A$270,$D$270*$P$6,D1880*$P$6),2)</f>
        <v>73.69</v>
      </c>
      <c r="H1880" s="161" t="n">
        <f aca="false">TRUNC($P$9,2)</f>
        <v>2.29</v>
      </c>
      <c r="I1880" s="161" t="n">
        <f aca="false">TRUNC(IF(A1880&lt;$A$427,$D$427*$R$10+$P$10,IF(A1880&gt;$A$782,$D$782*$R$10+$P$10,D1880*$R$10+$P$10)),2)</f>
        <v>117.29</v>
      </c>
      <c r="J1880" s="158" t="n">
        <f aca="false">TRUNC(IF(A1880&lt;$A$427,($D$427*$R$11)+$P$11,IF(A1880&gt;$A$782,$D$782*$R$11+$P$11,D1880*$R$11+$P$11)),2)</f>
        <v>299.57</v>
      </c>
      <c r="K1880" s="160" t="n">
        <f aca="false">TRUNC(IF(A1880&lt;$A$427,$D$427*$R$12+$P$12,IF(A1880&gt;$A$782,$D$782*$R$12+$P$12,D1880*$R$12+$P$12)),2)</f>
        <v>217.82</v>
      </c>
      <c r="L1880" s="163" t="n">
        <v>1970</v>
      </c>
      <c r="M1880" s="180" t="n">
        <f aca="false">A1880</f>
        <v>1497</v>
      </c>
      <c r="N1880" s="165" t="n">
        <v>1970</v>
      </c>
      <c r="O1880" s="166" t="n">
        <f aca="false">A1880</f>
        <v>1497</v>
      </c>
      <c r="U1880" s="171"/>
    </row>
    <row r="1881" customFormat="false" ht="10.5" hidden="false" customHeight="false" outlineLevel="0" collapsed="false">
      <c r="A1881" s="172" t="n">
        <v>1497</v>
      </c>
      <c r="B1881" s="173" t="n">
        <v>1971</v>
      </c>
      <c r="C1881" s="174" t="n">
        <f aca="false">ROUND($P$1*A1881,2)</f>
        <v>88432.88</v>
      </c>
      <c r="D1881" s="175" t="n">
        <f aca="false">TRUNC(C1881/12,2)</f>
        <v>7369.4</v>
      </c>
      <c r="E1881" s="176" t="n">
        <f aca="false">TRUNC(D1881*$P$3,2)</f>
        <v>818</v>
      </c>
      <c r="F1881" s="177" t="n">
        <f aca="false">TRUNC(IF(A1881&lt;=$A$270,$D$270*$P$5,D1881*$P$5),2)</f>
        <v>221.08</v>
      </c>
      <c r="G1881" s="178" t="n">
        <f aca="false">TRUNC(IF(A1881&lt;=$A$270,$D$270*$P$6,D1881*$P$6),2)</f>
        <v>73.69</v>
      </c>
      <c r="H1881" s="177" t="n">
        <f aca="false">TRUNC($P$9,2)</f>
        <v>2.29</v>
      </c>
      <c r="I1881" s="177" t="n">
        <f aca="false">TRUNC(IF(A1881&lt;$A$427,$D$427*$R$10+$P$10,IF(A1881&gt;$A$782,$D$782*$R$10+$P$10,D1881*$R$10+$P$10)),2)</f>
        <v>117.29</v>
      </c>
      <c r="J1881" s="174" t="n">
        <f aca="false">TRUNC(IF(A1881&lt;$A$427,($D$427*$R$11)+$P$11,IF(A1881&gt;$A$782,$D$782*$R$11+$P$11,D1881*$R$11+$P$11)),2)</f>
        <v>299.57</v>
      </c>
      <c r="K1881" s="176" t="n">
        <f aca="false">TRUNC(IF(A1881&lt;$A$427,$D$427*$R$12+$P$12,IF(A1881&gt;$A$782,$D$782*$R$12+$P$12,D1881*$R$12+$P$12)),2)</f>
        <v>217.82</v>
      </c>
      <c r="L1881" s="179" t="n">
        <v>1971</v>
      </c>
      <c r="M1881" s="164" t="n">
        <f aca="false">A1881</f>
        <v>1497</v>
      </c>
      <c r="N1881" s="181" t="n">
        <v>1971</v>
      </c>
      <c r="O1881" s="182" t="n">
        <f aca="false">A1881</f>
        <v>1497</v>
      </c>
      <c r="U1881" s="171"/>
    </row>
    <row r="1882" customFormat="false" ht="10.5" hidden="false" customHeight="false" outlineLevel="0" collapsed="false">
      <c r="A1882" s="156" t="n">
        <v>1498</v>
      </c>
      <c r="B1882" s="157" t="n">
        <v>1972</v>
      </c>
      <c r="C1882" s="158" t="n">
        <f aca="false">ROUND($P$1*A1882,2)</f>
        <v>88491.95</v>
      </c>
      <c r="D1882" s="159" t="n">
        <f aca="false">TRUNC(C1882/12,2)</f>
        <v>7374.32</v>
      </c>
      <c r="E1882" s="160" t="n">
        <f aca="false">TRUNC(D1882*$P$3,2)</f>
        <v>818.54</v>
      </c>
      <c r="F1882" s="161" t="n">
        <f aca="false">TRUNC(IF(A1882&lt;=$A$270,$D$270*$P$5,D1882*$P$5),2)</f>
        <v>221.22</v>
      </c>
      <c r="G1882" s="162" t="n">
        <f aca="false">TRUNC(IF(A1882&lt;=$A$270,$D$270*$P$6,D1882*$P$6),2)</f>
        <v>73.74</v>
      </c>
      <c r="H1882" s="161" t="n">
        <f aca="false">TRUNC($P$9,2)</f>
        <v>2.29</v>
      </c>
      <c r="I1882" s="161" t="n">
        <f aca="false">TRUNC(IF(A1882&lt;$A$427,$D$427*$R$10+$P$10,IF(A1882&gt;$A$782,$D$782*$R$10+$P$10,D1882*$R$10+$P$10)),2)</f>
        <v>117.29</v>
      </c>
      <c r="J1882" s="158" t="n">
        <f aca="false">TRUNC(IF(A1882&lt;$A$427,($D$427*$R$11)+$P$11,IF(A1882&gt;$A$782,$D$782*$R$11+$P$11,D1882*$R$11+$P$11)),2)</f>
        <v>299.57</v>
      </c>
      <c r="K1882" s="160" t="n">
        <f aca="false">TRUNC(IF(A1882&lt;$A$427,$D$427*$R$12+$P$12,IF(A1882&gt;$A$782,$D$782*$R$12+$P$12,D1882*$R$12+$P$12)),2)</f>
        <v>217.82</v>
      </c>
      <c r="L1882" s="163" t="n">
        <v>1972</v>
      </c>
      <c r="M1882" s="180" t="n">
        <f aca="false">A1882</f>
        <v>1498</v>
      </c>
      <c r="N1882" s="165" t="n">
        <v>1972</v>
      </c>
      <c r="O1882" s="166" t="n">
        <f aca="false">A1882</f>
        <v>1498</v>
      </c>
      <c r="U1882" s="171"/>
    </row>
    <row r="1883" customFormat="false" ht="10.5" hidden="false" customHeight="false" outlineLevel="0" collapsed="false">
      <c r="A1883" s="172" t="n">
        <v>1499</v>
      </c>
      <c r="B1883" s="173" t="n">
        <v>1973</v>
      </c>
      <c r="C1883" s="174" t="n">
        <f aca="false">ROUND($P$1*A1883,2)</f>
        <v>88551.03</v>
      </c>
      <c r="D1883" s="175" t="n">
        <f aca="false">TRUNC(C1883/12,2)</f>
        <v>7379.25</v>
      </c>
      <c r="E1883" s="176" t="n">
        <f aca="false">TRUNC(D1883*$P$3,2)</f>
        <v>819.09</v>
      </c>
      <c r="F1883" s="177" t="n">
        <f aca="false">TRUNC(IF(A1883&lt;=$A$270,$D$270*$P$5,D1883*$P$5),2)</f>
        <v>221.37</v>
      </c>
      <c r="G1883" s="178" t="n">
        <f aca="false">TRUNC(IF(A1883&lt;=$A$270,$D$270*$P$6,D1883*$P$6),2)</f>
        <v>73.79</v>
      </c>
      <c r="H1883" s="177" t="n">
        <f aca="false">TRUNC($P$9,2)</f>
        <v>2.29</v>
      </c>
      <c r="I1883" s="177" t="n">
        <f aca="false">TRUNC(IF(A1883&lt;$A$427,$D$427*$R$10+$P$10,IF(A1883&gt;$A$782,$D$782*$R$10+$P$10,D1883*$R$10+$P$10)),2)</f>
        <v>117.29</v>
      </c>
      <c r="J1883" s="174" t="n">
        <f aca="false">TRUNC(IF(A1883&lt;$A$427,($D$427*$R$11)+$P$11,IF(A1883&gt;$A$782,$D$782*$R$11+$P$11,D1883*$R$11+$P$11)),2)</f>
        <v>299.57</v>
      </c>
      <c r="K1883" s="176" t="n">
        <f aca="false">TRUNC(IF(A1883&lt;$A$427,$D$427*$R$12+$P$12,IF(A1883&gt;$A$782,$D$782*$R$12+$P$12,D1883*$R$12+$P$12)),2)</f>
        <v>217.82</v>
      </c>
      <c r="L1883" s="179" t="n">
        <v>1973</v>
      </c>
      <c r="M1883" s="164" t="n">
        <f aca="false">A1883</f>
        <v>1499</v>
      </c>
      <c r="N1883" s="181" t="n">
        <v>1973</v>
      </c>
      <c r="O1883" s="182" t="n">
        <f aca="false">A1883</f>
        <v>1499</v>
      </c>
      <c r="U1883" s="171"/>
    </row>
    <row r="1884" customFormat="false" ht="10.5" hidden="false" customHeight="false" outlineLevel="0" collapsed="false">
      <c r="A1884" s="156" t="n">
        <v>1499</v>
      </c>
      <c r="B1884" s="157" t="n">
        <v>1974</v>
      </c>
      <c r="C1884" s="158" t="n">
        <f aca="false">ROUND($P$1*A1884,2)</f>
        <v>88551.03</v>
      </c>
      <c r="D1884" s="159" t="n">
        <f aca="false">TRUNC(C1884/12,2)</f>
        <v>7379.25</v>
      </c>
      <c r="E1884" s="160" t="n">
        <f aca="false">TRUNC(D1884*$P$3,2)</f>
        <v>819.09</v>
      </c>
      <c r="F1884" s="161" t="n">
        <f aca="false">TRUNC(IF(A1884&lt;=$A$270,$D$270*$P$5,D1884*$P$5),2)</f>
        <v>221.37</v>
      </c>
      <c r="G1884" s="162" t="n">
        <f aca="false">TRUNC(IF(A1884&lt;=$A$270,$D$270*$P$6,D1884*$P$6),2)</f>
        <v>73.79</v>
      </c>
      <c r="H1884" s="161" t="n">
        <f aca="false">TRUNC($P$9,2)</f>
        <v>2.29</v>
      </c>
      <c r="I1884" s="161" t="n">
        <f aca="false">TRUNC(IF(A1884&lt;$A$427,$D$427*$R$10+$P$10,IF(A1884&gt;$A$782,$D$782*$R$10+$P$10,D1884*$R$10+$P$10)),2)</f>
        <v>117.29</v>
      </c>
      <c r="J1884" s="158" t="n">
        <f aca="false">TRUNC(IF(A1884&lt;$A$427,($D$427*$R$11)+$P$11,IF(A1884&gt;$A$782,$D$782*$R$11+$P$11,D1884*$R$11+$P$11)),2)</f>
        <v>299.57</v>
      </c>
      <c r="K1884" s="160" t="n">
        <f aca="false">TRUNC(IF(A1884&lt;$A$427,$D$427*$R$12+$P$12,IF(A1884&gt;$A$782,$D$782*$R$12+$P$12,D1884*$R$12+$P$12)),2)</f>
        <v>217.82</v>
      </c>
      <c r="L1884" s="163" t="n">
        <v>1974</v>
      </c>
      <c r="M1884" s="180" t="n">
        <f aca="false">A1884</f>
        <v>1499</v>
      </c>
      <c r="N1884" s="165" t="n">
        <v>1974</v>
      </c>
      <c r="O1884" s="166" t="n">
        <f aca="false">A1884</f>
        <v>1499</v>
      </c>
      <c r="U1884" s="171"/>
    </row>
    <row r="1885" customFormat="false" ht="10.5" hidden="false" customHeight="false" outlineLevel="0" collapsed="false">
      <c r="A1885" s="172" t="n">
        <v>1500</v>
      </c>
      <c r="B1885" s="173" t="n">
        <v>1975</v>
      </c>
      <c r="C1885" s="174" t="n">
        <f aca="false">ROUND($P$1*A1885,2)</f>
        <v>88610.1</v>
      </c>
      <c r="D1885" s="175" t="n">
        <f aca="false">TRUNC(C1885/12,2)</f>
        <v>7384.17</v>
      </c>
      <c r="E1885" s="176" t="n">
        <f aca="false">TRUNC(D1885*$P$3,2)</f>
        <v>819.64</v>
      </c>
      <c r="F1885" s="177" t="n">
        <f aca="false">TRUNC(IF(A1885&lt;=$A$270,$D$270*$P$5,D1885*$P$5),2)</f>
        <v>221.52</v>
      </c>
      <c r="G1885" s="178" t="n">
        <f aca="false">TRUNC(IF(A1885&lt;=$A$270,$D$270*$P$6,D1885*$P$6),2)</f>
        <v>73.84</v>
      </c>
      <c r="H1885" s="177" t="n">
        <f aca="false">TRUNC($P$9,2)</f>
        <v>2.29</v>
      </c>
      <c r="I1885" s="177" t="n">
        <f aca="false">TRUNC(IF(A1885&lt;$A$427,$D$427*$R$10+$P$10,IF(A1885&gt;$A$782,$D$782*$R$10+$P$10,D1885*$R$10+$P$10)),2)</f>
        <v>117.29</v>
      </c>
      <c r="J1885" s="174" t="n">
        <f aca="false">TRUNC(IF(A1885&lt;$A$427,($D$427*$R$11)+$P$11,IF(A1885&gt;$A$782,$D$782*$R$11+$P$11,D1885*$R$11+$P$11)),2)</f>
        <v>299.57</v>
      </c>
      <c r="K1885" s="176" t="n">
        <f aca="false">TRUNC(IF(A1885&lt;$A$427,$D$427*$R$12+$P$12,IF(A1885&gt;$A$782,$D$782*$R$12+$P$12,D1885*$R$12+$P$12)),2)</f>
        <v>217.82</v>
      </c>
      <c r="L1885" s="179" t="n">
        <v>1975</v>
      </c>
      <c r="M1885" s="164" t="n">
        <f aca="false">A1885</f>
        <v>1500</v>
      </c>
      <c r="N1885" s="181" t="n">
        <v>1975</v>
      </c>
      <c r="O1885" s="182" t="n">
        <f aca="false">A1885</f>
        <v>1500</v>
      </c>
      <c r="U1885" s="171"/>
    </row>
    <row r="1886" customFormat="false" ht="10.5" hidden="false" customHeight="false" outlineLevel="0" collapsed="false">
      <c r="A1886" s="156" t="n">
        <v>1500</v>
      </c>
      <c r="B1886" s="157" t="n">
        <v>1976</v>
      </c>
      <c r="C1886" s="158" t="n">
        <f aca="false">ROUND($P$1*A1886,2)</f>
        <v>88610.1</v>
      </c>
      <c r="D1886" s="159" t="n">
        <f aca="false">TRUNC(C1886/12,2)</f>
        <v>7384.17</v>
      </c>
      <c r="E1886" s="160" t="n">
        <f aca="false">TRUNC(D1886*$P$3,2)</f>
        <v>819.64</v>
      </c>
      <c r="F1886" s="161" t="n">
        <f aca="false">TRUNC(IF(A1886&lt;=$A$270,$D$270*$P$5,D1886*$P$5),2)</f>
        <v>221.52</v>
      </c>
      <c r="G1886" s="162" t="n">
        <f aca="false">TRUNC(IF(A1886&lt;=$A$270,$D$270*$P$6,D1886*$P$6),2)</f>
        <v>73.84</v>
      </c>
      <c r="H1886" s="161" t="n">
        <f aca="false">TRUNC($P$9,2)</f>
        <v>2.29</v>
      </c>
      <c r="I1886" s="161" t="n">
        <f aca="false">TRUNC(IF(A1886&lt;$A$427,$D$427*$R$10+$P$10,IF(A1886&gt;$A$782,$D$782*$R$10+$P$10,D1886*$R$10+$P$10)),2)</f>
        <v>117.29</v>
      </c>
      <c r="J1886" s="158" t="n">
        <f aca="false">TRUNC(IF(A1886&lt;$A$427,($D$427*$R$11)+$P$11,IF(A1886&gt;$A$782,$D$782*$R$11+$P$11,D1886*$R$11+$P$11)),2)</f>
        <v>299.57</v>
      </c>
      <c r="K1886" s="160" t="n">
        <f aca="false">TRUNC(IF(A1886&lt;$A$427,$D$427*$R$12+$P$12,IF(A1886&gt;$A$782,$D$782*$R$12+$P$12,D1886*$R$12+$P$12)),2)</f>
        <v>217.82</v>
      </c>
      <c r="L1886" s="163" t="n">
        <v>1976</v>
      </c>
      <c r="M1886" s="180" t="n">
        <f aca="false">A1886</f>
        <v>1500</v>
      </c>
      <c r="N1886" s="165" t="n">
        <v>1976</v>
      </c>
      <c r="O1886" s="166" t="n">
        <f aca="false">A1886</f>
        <v>1500</v>
      </c>
      <c r="U1886" s="171"/>
    </row>
    <row r="1887" customFormat="false" ht="10.5" hidden="false" customHeight="false" outlineLevel="0" collapsed="false">
      <c r="A1887" s="172" t="n">
        <v>1501</v>
      </c>
      <c r="B1887" s="173" t="n">
        <v>1977</v>
      </c>
      <c r="C1887" s="174" t="n">
        <f aca="false">ROUND($P$1*A1887,2)</f>
        <v>88669.17</v>
      </c>
      <c r="D1887" s="175" t="n">
        <f aca="false">TRUNC(C1887/12,2)</f>
        <v>7389.09</v>
      </c>
      <c r="E1887" s="176" t="n">
        <f aca="false">TRUNC(D1887*$P$3,2)</f>
        <v>820.18</v>
      </c>
      <c r="F1887" s="177" t="n">
        <f aca="false">TRUNC(IF(A1887&lt;=$A$270,$D$270*$P$5,D1887*$P$5),2)</f>
        <v>221.67</v>
      </c>
      <c r="G1887" s="178" t="n">
        <f aca="false">TRUNC(IF(A1887&lt;=$A$270,$D$270*$P$6,D1887*$P$6),2)</f>
        <v>73.89</v>
      </c>
      <c r="H1887" s="177" t="n">
        <f aca="false">TRUNC($P$9,2)</f>
        <v>2.29</v>
      </c>
      <c r="I1887" s="177" t="n">
        <f aca="false">TRUNC(IF(A1887&lt;$A$427,$D$427*$R$10+$P$10,IF(A1887&gt;$A$782,$D$782*$R$10+$P$10,D1887*$R$10+$P$10)),2)</f>
        <v>117.29</v>
      </c>
      <c r="J1887" s="174" t="n">
        <f aca="false">TRUNC(IF(A1887&lt;$A$427,($D$427*$R$11)+$P$11,IF(A1887&gt;$A$782,$D$782*$R$11+$P$11,D1887*$R$11+$P$11)),2)</f>
        <v>299.57</v>
      </c>
      <c r="K1887" s="176" t="n">
        <f aca="false">TRUNC(IF(A1887&lt;$A$427,$D$427*$R$12+$P$12,IF(A1887&gt;$A$782,$D$782*$R$12+$P$12,D1887*$R$12+$P$12)),2)</f>
        <v>217.82</v>
      </c>
      <c r="L1887" s="179" t="n">
        <v>1977</v>
      </c>
      <c r="M1887" s="164" t="n">
        <f aca="false">A1887</f>
        <v>1501</v>
      </c>
      <c r="N1887" s="181" t="n">
        <v>1977</v>
      </c>
      <c r="O1887" s="182" t="n">
        <f aca="false">A1887</f>
        <v>1501</v>
      </c>
      <c r="U1887" s="171"/>
    </row>
    <row r="1888" customFormat="false" ht="10.5" hidden="false" customHeight="false" outlineLevel="0" collapsed="false">
      <c r="A1888" s="156" t="n">
        <v>1502</v>
      </c>
      <c r="B1888" s="157" t="n">
        <v>1978</v>
      </c>
      <c r="C1888" s="158" t="n">
        <f aca="false">ROUND($P$1*A1888,2)</f>
        <v>88728.25</v>
      </c>
      <c r="D1888" s="159" t="n">
        <f aca="false">TRUNC(C1888/12,2)</f>
        <v>7394.02</v>
      </c>
      <c r="E1888" s="160" t="n">
        <f aca="false">TRUNC(D1888*$P$3,2)</f>
        <v>820.73</v>
      </c>
      <c r="F1888" s="161" t="n">
        <f aca="false">TRUNC(IF(A1888&lt;=$A$270,$D$270*$P$5,D1888*$P$5),2)</f>
        <v>221.82</v>
      </c>
      <c r="G1888" s="162" t="n">
        <f aca="false">TRUNC(IF(A1888&lt;=$A$270,$D$270*$P$6,D1888*$P$6),2)</f>
        <v>73.94</v>
      </c>
      <c r="H1888" s="161" t="n">
        <f aca="false">TRUNC($P$9,2)</f>
        <v>2.29</v>
      </c>
      <c r="I1888" s="161" t="n">
        <f aca="false">TRUNC(IF(A1888&lt;$A$427,$D$427*$R$10+$P$10,IF(A1888&gt;$A$782,$D$782*$R$10+$P$10,D1888*$R$10+$P$10)),2)</f>
        <v>117.29</v>
      </c>
      <c r="J1888" s="158" t="n">
        <f aca="false">TRUNC(IF(A1888&lt;$A$427,($D$427*$R$11)+$P$11,IF(A1888&gt;$A$782,$D$782*$R$11+$P$11,D1888*$R$11+$P$11)),2)</f>
        <v>299.57</v>
      </c>
      <c r="K1888" s="160" t="n">
        <f aca="false">TRUNC(IF(A1888&lt;$A$427,$D$427*$R$12+$P$12,IF(A1888&gt;$A$782,$D$782*$R$12+$P$12,D1888*$R$12+$P$12)),2)</f>
        <v>217.82</v>
      </c>
      <c r="L1888" s="163" t="n">
        <v>1978</v>
      </c>
      <c r="M1888" s="164" t="n">
        <f aca="false">A1888</f>
        <v>1502</v>
      </c>
      <c r="N1888" s="165" t="n">
        <v>1978</v>
      </c>
      <c r="O1888" s="166" t="n">
        <f aca="false">A1888</f>
        <v>1502</v>
      </c>
      <c r="U1888" s="171"/>
    </row>
    <row r="1889" customFormat="false" ht="10.5" hidden="false" customHeight="false" outlineLevel="0" collapsed="false">
      <c r="A1889" s="172" t="n">
        <v>1503</v>
      </c>
      <c r="B1889" s="173" t="n">
        <v>1979</v>
      </c>
      <c r="C1889" s="174" t="n">
        <f aca="false">ROUND($P$1*A1889,2)</f>
        <v>88787.32</v>
      </c>
      <c r="D1889" s="175" t="n">
        <f aca="false">TRUNC(C1889/12,2)</f>
        <v>7398.94</v>
      </c>
      <c r="E1889" s="176" t="n">
        <f aca="false">TRUNC(D1889*$P$3,2)</f>
        <v>821.28</v>
      </c>
      <c r="F1889" s="177" t="n">
        <f aca="false">TRUNC(IF(A1889&lt;=$A$270,$D$270*$P$5,D1889*$P$5),2)</f>
        <v>221.96</v>
      </c>
      <c r="G1889" s="178" t="n">
        <f aca="false">TRUNC(IF(A1889&lt;=$A$270,$D$270*$P$6,D1889*$P$6),2)</f>
        <v>73.98</v>
      </c>
      <c r="H1889" s="177" t="n">
        <f aca="false">TRUNC($P$9,2)</f>
        <v>2.29</v>
      </c>
      <c r="I1889" s="177" t="n">
        <f aca="false">TRUNC(IF(A1889&lt;$A$427,$D$427*$R$10+$P$10,IF(A1889&gt;$A$782,$D$782*$R$10+$P$10,D1889*$R$10+$P$10)),2)</f>
        <v>117.29</v>
      </c>
      <c r="J1889" s="174" t="n">
        <f aca="false">TRUNC(IF(A1889&lt;$A$427,($D$427*$R$11)+$P$11,IF(A1889&gt;$A$782,$D$782*$R$11+$P$11,D1889*$R$11+$P$11)),2)</f>
        <v>299.57</v>
      </c>
      <c r="K1889" s="176" t="n">
        <f aca="false">TRUNC(IF(A1889&lt;$A$427,$D$427*$R$12+$P$12,IF(A1889&gt;$A$782,$D$782*$R$12+$P$12,D1889*$R$12+$P$12)),2)</f>
        <v>217.82</v>
      </c>
      <c r="L1889" s="179" t="n">
        <v>1979</v>
      </c>
      <c r="M1889" s="180" t="n">
        <f aca="false">A1889</f>
        <v>1503</v>
      </c>
      <c r="N1889" s="181" t="n">
        <v>1979</v>
      </c>
      <c r="O1889" s="182" t="n">
        <f aca="false">A1889</f>
        <v>1503</v>
      </c>
      <c r="U1889" s="171"/>
    </row>
    <row r="1890" customFormat="false" ht="10.5" hidden="false" customHeight="false" outlineLevel="0" collapsed="false">
      <c r="A1890" s="156" t="n">
        <v>1503</v>
      </c>
      <c r="B1890" s="157" t="n">
        <v>1980</v>
      </c>
      <c r="C1890" s="158" t="n">
        <f aca="false">ROUND($P$1*A1890,2)</f>
        <v>88787.32</v>
      </c>
      <c r="D1890" s="159" t="n">
        <f aca="false">TRUNC(C1890/12,2)</f>
        <v>7398.94</v>
      </c>
      <c r="E1890" s="160" t="n">
        <f aca="false">TRUNC(D1890*$P$3,2)</f>
        <v>821.28</v>
      </c>
      <c r="F1890" s="161" t="n">
        <f aca="false">TRUNC(IF(A1890&lt;=$A$270,$D$270*$P$5,D1890*$P$5),2)</f>
        <v>221.96</v>
      </c>
      <c r="G1890" s="162" t="n">
        <f aca="false">TRUNC(IF(A1890&lt;=$A$270,$D$270*$P$6,D1890*$P$6),2)</f>
        <v>73.98</v>
      </c>
      <c r="H1890" s="161" t="n">
        <f aca="false">TRUNC($P$9,2)</f>
        <v>2.29</v>
      </c>
      <c r="I1890" s="161" t="n">
        <f aca="false">TRUNC(IF(A1890&lt;$A$427,$D$427*$R$10+$P$10,IF(A1890&gt;$A$782,$D$782*$R$10+$P$10,D1890*$R$10+$P$10)),2)</f>
        <v>117.29</v>
      </c>
      <c r="J1890" s="158" t="n">
        <f aca="false">TRUNC(IF(A1890&lt;$A$427,($D$427*$R$11)+$P$11,IF(A1890&gt;$A$782,$D$782*$R$11+$P$11,D1890*$R$11+$P$11)),2)</f>
        <v>299.57</v>
      </c>
      <c r="K1890" s="160" t="n">
        <f aca="false">TRUNC(IF(A1890&lt;$A$427,$D$427*$R$12+$P$12,IF(A1890&gt;$A$782,$D$782*$R$12+$P$12,D1890*$R$12+$P$12)),2)</f>
        <v>217.82</v>
      </c>
      <c r="L1890" s="163" t="n">
        <v>1980</v>
      </c>
      <c r="M1890" s="164" t="n">
        <f aca="false">A1890</f>
        <v>1503</v>
      </c>
      <c r="N1890" s="165" t="n">
        <v>1980</v>
      </c>
      <c r="O1890" s="166" t="n">
        <f aca="false">A1890</f>
        <v>1503</v>
      </c>
      <c r="U1890" s="171"/>
    </row>
    <row r="1891" customFormat="false" ht="10.5" hidden="false" customHeight="false" outlineLevel="0" collapsed="false">
      <c r="A1891" s="172" t="n">
        <v>1504</v>
      </c>
      <c r="B1891" s="173" t="n">
        <v>1981</v>
      </c>
      <c r="C1891" s="174" t="n">
        <f aca="false">ROUND($P$1*A1891,2)</f>
        <v>88846.39</v>
      </c>
      <c r="D1891" s="175" t="n">
        <f aca="false">TRUNC(C1891/12,2)</f>
        <v>7403.86</v>
      </c>
      <c r="E1891" s="176" t="n">
        <f aca="false">TRUNC(D1891*$P$3,2)</f>
        <v>821.82</v>
      </c>
      <c r="F1891" s="177" t="n">
        <f aca="false">TRUNC(IF(A1891&lt;=$A$270,$D$270*$P$5,D1891*$P$5),2)</f>
        <v>222.11</v>
      </c>
      <c r="G1891" s="178" t="n">
        <f aca="false">TRUNC(IF(A1891&lt;=$A$270,$D$270*$P$6,D1891*$P$6),2)</f>
        <v>74.03</v>
      </c>
      <c r="H1891" s="177" t="n">
        <f aca="false">TRUNC($P$9,2)</f>
        <v>2.29</v>
      </c>
      <c r="I1891" s="177" t="n">
        <f aca="false">TRUNC(IF(A1891&lt;$A$427,$D$427*$R$10+$P$10,IF(A1891&gt;$A$782,$D$782*$R$10+$P$10,D1891*$R$10+$P$10)),2)</f>
        <v>117.29</v>
      </c>
      <c r="J1891" s="174" t="n">
        <f aca="false">TRUNC(IF(A1891&lt;$A$427,($D$427*$R$11)+$P$11,IF(A1891&gt;$A$782,$D$782*$R$11+$P$11,D1891*$R$11+$P$11)),2)</f>
        <v>299.57</v>
      </c>
      <c r="K1891" s="176" t="n">
        <f aca="false">TRUNC(IF(A1891&lt;$A$427,$D$427*$R$12+$P$12,IF(A1891&gt;$A$782,$D$782*$R$12+$P$12,D1891*$R$12+$P$12)),2)</f>
        <v>217.82</v>
      </c>
      <c r="L1891" s="179" t="n">
        <v>1981</v>
      </c>
      <c r="M1891" s="180" t="n">
        <f aca="false">A1891</f>
        <v>1504</v>
      </c>
      <c r="N1891" s="181" t="n">
        <v>1981</v>
      </c>
      <c r="O1891" s="182" t="n">
        <f aca="false">A1891</f>
        <v>1504</v>
      </c>
      <c r="U1891" s="171"/>
    </row>
    <row r="1892" customFormat="false" ht="10.5" hidden="false" customHeight="false" outlineLevel="0" collapsed="false">
      <c r="A1892" s="156" t="n">
        <v>1504</v>
      </c>
      <c r="B1892" s="157" t="n">
        <v>1982</v>
      </c>
      <c r="C1892" s="158" t="n">
        <f aca="false">ROUND($P$1*A1892,2)</f>
        <v>88846.39</v>
      </c>
      <c r="D1892" s="159" t="n">
        <f aca="false">TRUNC(C1892/12,2)</f>
        <v>7403.86</v>
      </c>
      <c r="E1892" s="160" t="n">
        <f aca="false">TRUNC(D1892*$P$3,2)</f>
        <v>821.82</v>
      </c>
      <c r="F1892" s="161" t="n">
        <f aca="false">TRUNC(IF(A1892&lt;=$A$270,$D$270*$P$5,D1892*$P$5),2)</f>
        <v>222.11</v>
      </c>
      <c r="G1892" s="162" t="n">
        <f aca="false">TRUNC(IF(A1892&lt;=$A$270,$D$270*$P$6,D1892*$P$6),2)</f>
        <v>74.03</v>
      </c>
      <c r="H1892" s="161" t="n">
        <f aca="false">TRUNC($P$9,2)</f>
        <v>2.29</v>
      </c>
      <c r="I1892" s="161" t="n">
        <f aca="false">TRUNC(IF(A1892&lt;$A$427,$D$427*$R$10+$P$10,IF(A1892&gt;$A$782,$D$782*$R$10+$P$10,D1892*$R$10+$P$10)),2)</f>
        <v>117.29</v>
      </c>
      <c r="J1892" s="158" t="n">
        <f aca="false">TRUNC(IF(A1892&lt;$A$427,($D$427*$R$11)+$P$11,IF(A1892&gt;$A$782,$D$782*$R$11+$P$11,D1892*$R$11+$P$11)),2)</f>
        <v>299.57</v>
      </c>
      <c r="K1892" s="160" t="n">
        <f aca="false">TRUNC(IF(A1892&lt;$A$427,$D$427*$R$12+$P$12,IF(A1892&gt;$A$782,$D$782*$R$12+$P$12,D1892*$R$12+$P$12)),2)</f>
        <v>217.82</v>
      </c>
      <c r="L1892" s="163" t="n">
        <v>1982</v>
      </c>
      <c r="M1892" s="164" t="n">
        <f aca="false">A1892</f>
        <v>1504</v>
      </c>
      <c r="N1892" s="165" t="n">
        <v>1982</v>
      </c>
      <c r="O1892" s="166" t="n">
        <f aca="false">A1892</f>
        <v>1504</v>
      </c>
      <c r="U1892" s="171"/>
    </row>
    <row r="1893" customFormat="false" ht="10.5" hidden="false" customHeight="false" outlineLevel="0" collapsed="false">
      <c r="A1893" s="172" t="n">
        <v>1505</v>
      </c>
      <c r="B1893" s="173" t="n">
        <v>1983</v>
      </c>
      <c r="C1893" s="174" t="n">
        <f aca="false">ROUND($P$1*A1893,2)</f>
        <v>88905.47</v>
      </c>
      <c r="D1893" s="175" t="n">
        <f aca="false">TRUNC(C1893/12,2)</f>
        <v>7408.78</v>
      </c>
      <c r="E1893" s="176" t="n">
        <f aca="false">TRUNC(D1893*$P$3,2)</f>
        <v>822.37</v>
      </c>
      <c r="F1893" s="177" t="n">
        <f aca="false">TRUNC(IF(A1893&lt;=$A$270,$D$270*$P$5,D1893*$P$5),2)</f>
        <v>222.26</v>
      </c>
      <c r="G1893" s="178" t="n">
        <f aca="false">TRUNC(IF(A1893&lt;=$A$270,$D$270*$P$6,D1893*$P$6),2)</f>
        <v>74.08</v>
      </c>
      <c r="H1893" s="177" t="n">
        <f aca="false">TRUNC($P$9,2)</f>
        <v>2.29</v>
      </c>
      <c r="I1893" s="177" t="n">
        <f aca="false">TRUNC(IF(A1893&lt;$A$427,$D$427*$R$10+$P$10,IF(A1893&gt;$A$782,$D$782*$R$10+$P$10,D1893*$R$10+$P$10)),2)</f>
        <v>117.29</v>
      </c>
      <c r="J1893" s="174" t="n">
        <f aca="false">TRUNC(IF(A1893&lt;$A$427,($D$427*$R$11)+$P$11,IF(A1893&gt;$A$782,$D$782*$R$11+$P$11,D1893*$R$11+$P$11)),2)</f>
        <v>299.57</v>
      </c>
      <c r="K1893" s="176" t="n">
        <f aca="false">TRUNC(IF(A1893&lt;$A$427,$D$427*$R$12+$P$12,IF(A1893&gt;$A$782,$D$782*$R$12+$P$12,D1893*$R$12+$P$12)),2)</f>
        <v>217.82</v>
      </c>
      <c r="L1893" s="179" t="n">
        <v>1983</v>
      </c>
      <c r="M1893" s="180" t="n">
        <f aca="false">A1893</f>
        <v>1505</v>
      </c>
      <c r="N1893" s="181" t="n">
        <v>1983</v>
      </c>
      <c r="O1893" s="182" t="n">
        <f aca="false">A1893</f>
        <v>1505</v>
      </c>
      <c r="U1893" s="171"/>
    </row>
    <row r="1894" customFormat="false" ht="10.5" hidden="false" customHeight="false" outlineLevel="0" collapsed="false">
      <c r="A1894" s="156" t="n">
        <v>1505</v>
      </c>
      <c r="B1894" s="157" t="n">
        <v>1984</v>
      </c>
      <c r="C1894" s="158" t="n">
        <f aca="false">ROUND($P$1*A1894,2)</f>
        <v>88905.47</v>
      </c>
      <c r="D1894" s="159" t="n">
        <f aca="false">TRUNC(C1894/12,2)</f>
        <v>7408.78</v>
      </c>
      <c r="E1894" s="160" t="n">
        <f aca="false">TRUNC(D1894*$P$3,2)</f>
        <v>822.37</v>
      </c>
      <c r="F1894" s="161" t="n">
        <f aca="false">TRUNC(IF(A1894&lt;=$A$270,$D$270*$P$5,D1894*$P$5),2)</f>
        <v>222.26</v>
      </c>
      <c r="G1894" s="162" t="n">
        <f aca="false">TRUNC(IF(A1894&lt;=$A$270,$D$270*$P$6,D1894*$P$6),2)</f>
        <v>74.08</v>
      </c>
      <c r="H1894" s="161" t="n">
        <f aca="false">TRUNC($P$9,2)</f>
        <v>2.29</v>
      </c>
      <c r="I1894" s="161" t="n">
        <f aca="false">TRUNC(IF(A1894&lt;$A$427,$D$427*$R$10+$P$10,IF(A1894&gt;$A$782,$D$782*$R$10+$P$10,D1894*$R$10+$P$10)),2)</f>
        <v>117.29</v>
      </c>
      <c r="J1894" s="158" t="n">
        <f aca="false">TRUNC(IF(A1894&lt;$A$427,($D$427*$R$11)+$P$11,IF(A1894&gt;$A$782,$D$782*$R$11+$P$11,D1894*$R$11+$P$11)),2)</f>
        <v>299.57</v>
      </c>
      <c r="K1894" s="160" t="n">
        <f aca="false">TRUNC(IF(A1894&lt;$A$427,$D$427*$R$12+$P$12,IF(A1894&gt;$A$782,$D$782*$R$12+$P$12,D1894*$R$12+$P$12)),2)</f>
        <v>217.82</v>
      </c>
      <c r="L1894" s="163" t="n">
        <v>1984</v>
      </c>
      <c r="M1894" s="164" t="n">
        <f aca="false">A1894</f>
        <v>1505</v>
      </c>
      <c r="N1894" s="165" t="n">
        <v>1984</v>
      </c>
      <c r="O1894" s="166" t="n">
        <f aca="false">A1894</f>
        <v>1505</v>
      </c>
      <c r="U1894" s="171"/>
    </row>
    <row r="1895" customFormat="false" ht="10.5" hidden="false" customHeight="false" outlineLevel="0" collapsed="false">
      <c r="A1895" s="172" t="n">
        <v>1506</v>
      </c>
      <c r="B1895" s="173" t="n">
        <v>1985</v>
      </c>
      <c r="C1895" s="174" t="n">
        <f aca="false">ROUND($P$1*A1895,2)</f>
        <v>88964.54</v>
      </c>
      <c r="D1895" s="175" t="n">
        <f aca="false">TRUNC(C1895/12,2)</f>
        <v>7413.71</v>
      </c>
      <c r="E1895" s="176" t="n">
        <f aca="false">TRUNC(D1895*$P$3,2)</f>
        <v>822.92</v>
      </c>
      <c r="F1895" s="177" t="n">
        <f aca="false">TRUNC(IF(A1895&lt;=$A$270,$D$270*$P$5,D1895*$P$5),2)</f>
        <v>222.41</v>
      </c>
      <c r="G1895" s="178" t="n">
        <f aca="false">TRUNC(IF(A1895&lt;=$A$270,$D$270*$P$6,D1895*$P$6),2)</f>
        <v>74.13</v>
      </c>
      <c r="H1895" s="177" t="n">
        <f aca="false">TRUNC($P$9,2)</f>
        <v>2.29</v>
      </c>
      <c r="I1895" s="177" t="n">
        <f aca="false">TRUNC(IF(A1895&lt;$A$427,$D$427*$R$10+$P$10,IF(A1895&gt;$A$782,$D$782*$R$10+$P$10,D1895*$R$10+$P$10)),2)</f>
        <v>117.29</v>
      </c>
      <c r="J1895" s="174" t="n">
        <f aca="false">TRUNC(IF(A1895&lt;$A$427,($D$427*$R$11)+$P$11,IF(A1895&gt;$A$782,$D$782*$R$11+$P$11,D1895*$R$11+$P$11)),2)</f>
        <v>299.57</v>
      </c>
      <c r="K1895" s="176" t="n">
        <f aca="false">TRUNC(IF(A1895&lt;$A$427,$D$427*$R$12+$P$12,IF(A1895&gt;$A$782,$D$782*$R$12+$P$12,D1895*$R$12+$P$12)),2)</f>
        <v>217.82</v>
      </c>
      <c r="L1895" s="179" t="n">
        <v>1985</v>
      </c>
      <c r="M1895" s="180" t="n">
        <f aca="false">A1895</f>
        <v>1506</v>
      </c>
      <c r="N1895" s="181" t="n">
        <v>1985</v>
      </c>
      <c r="O1895" s="182" t="n">
        <f aca="false">A1895</f>
        <v>1506</v>
      </c>
      <c r="U1895" s="171"/>
    </row>
    <row r="1896" customFormat="false" ht="10.5" hidden="false" customHeight="false" outlineLevel="0" collapsed="false">
      <c r="A1896" s="156" t="n">
        <v>1507</v>
      </c>
      <c r="B1896" s="157" t="n">
        <v>1986</v>
      </c>
      <c r="C1896" s="158" t="n">
        <f aca="false">ROUND($P$1*A1896,2)</f>
        <v>89023.61</v>
      </c>
      <c r="D1896" s="159" t="n">
        <f aca="false">TRUNC(C1896/12,2)</f>
        <v>7418.63</v>
      </c>
      <c r="E1896" s="160" t="n">
        <f aca="false">TRUNC(D1896*$P$3,2)</f>
        <v>823.46</v>
      </c>
      <c r="F1896" s="161" t="n">
        <f aca="false">TRUNC(IF(A1896&lt;=$A$270,$D$270*$P$5,D1896*$P$5),2)</f>
        <v>222.55</v>
      </c>
      <c r="G1896" s="162" t="n">
        <f aca="false">TRUNC(IF(A1896&lt;=$A$270,$D$270*$P$6,D1896*$P$6),2)</f>
        <v>74.18</v>
      </c>
      <c r="H1896" s="161" t="n">
        <f aca="false">TRUNC($P$9,2)</f>
        <v>2.29</v>
      </c>
      <c r="I1896" s="161" t="n">
        <f aca="false">TRUNC(IF(A1896&lt;$A$427,$D$427*$R$10+$P$10,IF(A1896&gt;$A$782,$D$782*$R$10+$P$10,D1896*$R$10+$P$10)),2)</f>
        <v>117.29</v>
      </c>
      <c r="J1896" s="158" t="n">
        <f aca="false">TRUNC(IF(A1896&lt;$A$427,($D$427*$R$11)+$P$11,IF(A1896&gt;$A$782,$D$782*$R$11+$P$11,D1896*$R$11+$P$11)),2)</f>
        <v>299.57</v>
      </c>
      <c r="K1896" s="160" t="n">
        <f aca="false">TRUNC(IF(A1896&lt;$A$427,$D$427*$R$12+$P$12,IF(A1896&gt;$A$782,$D$782*$R$12+$P$12,D1896*$R$12+$P$12)),2)</f>
        <v>217.82</v>
      </c>
      <c r="L1896" s="163" t="n">
        <v>1986</v>
      </c>
      <c r="M1896" s="164" t="n">
        <f aca="false">A1896</f>
        <v>1507</v>
      </c>
      <c r="N1896" s="165" t="n">
        <v>1986</v>
      </c>
      <c r="O1896" s="166" t="n">
        <f aca="false">A1896</f>
        <v>1507</v>
      </c>
      <c r="U1896" s="171"/>
    </row>
    <row r="1897" customFormat="false" ht="10.5" hidden="false" customHeight="false" outlineLevel="0" collapsed="false">
      <c r="A1897" s="172" t="n">
        <v>1507</v>
      </c>
      <c r="B1897" s="173" t="n">
        <v>1987</v>
      </c>
      <c r="C1897" s="174" t="n">
        <f aca="false">ROUND($P$1*A1897,2)</f>
        <v>89023.61</v>
      </c>
      <c r="D1897" s="175" t="n">
        <f aca="false">TRUNC(C1897/12,2)</f>
        <v>7418.63</v>
      </c>
      <c r="E1897" s="176" t="n">
        <f aca="false">TRUNC(D1897*$P$3,2)</f>
        <v>823.46</v>
      </c>
      <c r="F1897" s="177" t="n">
        <f aca="false">TRUNC(IF(A1897&lt;=$A$270,$D$270*$P$5,D1897*$P$5),2)</f>
        <v>222.55</v>
      </c>
      <c r="G1897" s="178" t="n">
        <f aca="false">TRUNC(IF(A1897&lt;=$A$270,$D$270*$P$6,D1897*$P$6),2)</f>
        <v>74.18</v>
      </c>
      <c r="H1897" s="177" t="n">
        <f aca="false">TRUNC($P$9,2)</f>
        <v>2.29</v>
      </c>
      <c r="I1897" s="177" t="n">
        <f aca="false">TRUNC(IF(A1897&lt;$A$427,$D$427*$R$10+$P$10,IF(A1897&gt;$A$782,$D$782*$R$10+$P$10,D1897*$R$10+$P$10)),2)</f>
        <v>117.29</v>
      </c>
      <c r="J1897" s="174" t="n">
        <f aca="false">TRUNC(IF(A1897&lt;$A$427,($D$427*$R$11)+$P$11,IF(A1897&gt;$A$782,$D$782*$R$11+$P$11,D1897*$R$11+$P$11)),2)</f>
        <v>299.57</v>
      </c>
      <c r="K1897" s="176" t="n">
        <f aca="false">TRUNC(IF(A1897&lt;$A$427,$D$427*$R$12+$P$12,IF(A1897&gt;$A$782,$D$782*$R$12+$P$12,D1897*$R$12+$P$12)),2)</f>
        <v>217.82</v>
      </c>
      <c r="L1897" s="179" t="n">
        <v>1987</v>
      </c>
      <c r="M1897" s="180" t="n">
        <f aca="false">A1897</f>
        <v>1507</v>
      </c>
      <c r="N1897" s="181" t="n">
        <v>1987</v>
      </c>
      <c r="O1897" s="182" t="n">
        <f aca="false">A1897</f>
        <v>1507</v>
      </c>
      <c r="U1897" s="171"/>
    </row>
    <row r="1898" customFormat="false" ht="10.5" hidden="false" customHeight="false" outlineLevel="0" collapsed="false">
      <c r="A1898" s="156" t="n">
        <v>1508</v>
      </c>
      <c r="B1898" s="157" t="n">
        <v>1988</v>
      </c>
      <c r="C1898" s="158" t="n">
        <f aca="false">ROUND($P$1*A1898,2)</f>
        <v>89082.69</v>
      </c>
      <c r="D1898" s="159" t="n">
        <f aca="false">TRUNC(C1898/12,2)</f>
        <v>7423.55</v>
      </c>
      <c r="E1898" s="160" t="n">
        <f aca="false">TRUNC(D1898*$P$3,2)</f>
        <v>824.01</v>
      </c>
      <c r="F1898" s="161" t="n">
        <f aca="false">TRUNC(IF(A1898&lt;=$A$270,$D$270*$P$5,D1898*$P$5),2)</f>
        <v>222.7</v>
      </c>
      <c r="G1898" s="162" t="n">
        <f aca="false">TRUNC(IF(A1898&lt;=$A$270,$D$270*$P$6,D1898*$P$6),2)</f>
        <v>74.23</v>
      </c>
      <c r="H1898" s="161" t="n">
        <f aca="false">TRUNC($P$9,2)</f>
        <v>2.29</v>
      </c>
      <c r="I1898" s="161" t="n">
        <f aca="false">TRUNC(IF(A1898&lt;$A$427,$D$427*$R$10+$P$10,IF(A1898&gt;$A$782,$D$782*$R$10+$P$10,D1898*$R$10+$P$10)),2)</f>
        <v>117.29</v>
      </c>
      <c r="J1898" s="158" t="n">
        <f aca="false">TRUNC(IF(A1898&lt;$A$427,($D$427*$R$11)+$P$11,IF(A1898&gt;$A$782,$D$782*$R$11+$P$11,D1898*$R$11+$P$11)),2)</f>
        <v>299.57</v>
      </c>
      <c r="K1898" s="160" t="n">
        <f aca="false">TRUNC(IF(A1898&lt;$A$427,$D$427*$R$12+$P$12,IF(A1898&gt;$A$782,$D$782*$R$12+$P$12,D1898*$R$12+$P$12)),2)</f>
        <v>217.82</v>
      </c>
      <c r="L1898" s="163" t="n">
        <v>1988</v>
      </c>
      <c r="M1898" s="164" t="n">
        <f aca="false">A1898</f>
        <v>1508</v>
      </c>
      <c r="N1898" s="165" t="n">
        <v>1988</v>
      </c>
      <c r="O1898" s="166" t="n">
        <f aca="false">A1898</f>
        <v>1508</v>
      </c>
      <c r="U1898" s="171"/>
    </row>
    <row r="1899" customFormat="false" ht="10.5" hidden="false" customHeight="false" outlineLevel="0" collapsed="false">
      <c r="A1899" s="172" t="n">
        <v>1508</v>
      </c>
      <c r="B1899" s="173" t="n">
        <v>1989</v>
      </c>
      <c r="C1899" s="174" t="n">
        <f aca="false">ROUND($P$1*A1899,2)</f>
        <v>89082.69</v>
      </c>
      <c r="D1899" s="175" t="n">
        <f aca="false">TRUNC(C1899/12,2)</f>
        <v>7423.55</v>
      </c>
      <c r="E1899" s="176" t="n">
        <f aca="false">TRUNC(D1899*$P$3,2)</f>
        <v>824.01</v>
      </c>
      <c r="F1899" s="177" t="n">
        <f aca="false">TRUNC(IF(A1899&lt;=$A$270,$D$270*$P$5,D1899*$P$5),2)</f>
        <v>222.7</v>
      </c>
      <c r="G1899" s="178" t="n">
        <f aca="false">TRUNC(IF(A1899&lt;=$A$270,$D$270*$P$6,D1899*$P$6),2)</f>
        <v>74.23</v>
      </c>
      <c r="H1899" s="177" t="n">
        <f aca="false">TRUNC($P$9,2)</f>
        <v>2.29</v>
      </c>
      <c r="I1899" s="177" t="n">
        <f aca="false">TRUNC(IF(A1899&lt;$A$427,$D$427*$R$10+$P$10,IF(A1899&gt;$A$782,$D$782*$R$10+$P$10,D1899*$R$10+$P$10)),2)</f>
        <v>117.29</v>
      </c>
      <c r="J1899" s="174" t="n">
        <f aca="false">TRUNC(IF(A1899&lt;$A$427,($D$427*$R$11)+$P$11,IF(A1899&gt;$A$782,$D$782*$R$11+$P$11,D1899*$R$11+$P$11)),2)</f>
        <v>299.57</v>
      </c>
      <c r="K1899" s="176" t="n">
        <f aca="false">TRUNC(IF(A1899&lt;$A$427,$D$427*$R$12+$P$12,IF(A1899&gt;$A$782,$D$782*$R$12+$P$12,D1899*$R$12+$P$12)),2)</f>
        <v>217.82</v>
      </c>
      <c r="L1899" s="179" t="n">
        <v>1989</v>
      </c>
      <c r="M1899" s="180" t="n">
        <f aca="false">A1899</f>
        <v>1508</v>
      </c>
      <c r="N1899" s="181" t="n">
        <v>1989</v>
      </c>
      <c r="O1899" s="182" t="n">
        <f aca="false">A1899</f>
        <v>1508</v>
      </c>
      <c r="U1899" s="171"/>
    </row>
    <row r="1900" customFormat="false" ht="10.5" hidden="false" customHeight="false" outlineLevel="0" collapsed="false">
      <c r="A1900" s="156" t="n">
        <v>1509</v>
      </c>
      <c r="B1900" s="157" t="n">
        <v>1990</v>
      </c>
      <c r="C1900" s="158" t="n">
        <f aca="false">ROUND($P$1*A1900,2)</f>
        <v>89141.76</v>
      </c>
      <c r="D1900" s="159" t="n">
        <f aca="false">TRUNC(C1900/12,2)</f>
        <v>7428.48</v>
      </c>
      <c r="E1900" s="160" t="n">
        <f aca="false">TRUNC(D1900*$P$3,2)</f>
        <v>824.56</v>
      </c>
      <c r="F1900" s="161" t="n">
        <f aca="false">TRUNC(IF(A1900&lt;=$A$270,$D$270*$P$5,D1900*$P$5),2)</f>
        <v>222.85</v>
      </c>
      <c r="G1900" s="162" t="n">
        <f aca="false">TRUNC(IF(A1900&lt;=$A$270,$D$270*$P$6,D1900*$P$6),2)</f>
        <v>74.28</v>
      </c>
      <c r="H1900" s="161" t="n">
        <f aca="false">TRUNC($P$9,2)</f>
        <v>2.29</v>
      </c>
      <c r="I1900" s="161" t="n">
        <f aca="false">TRUNC(IF(A1900&lt;$A$427,$D$427*$R$10+$P$10,IF(A1900&gt;$A$782,$D$782*$R$10+$P$10,D1900*$R$10+$P$10)),2)</f>
        <v>117.29</v>
      </c>
      <c r="J1900" s="158" t="n">
        <f aca="false">TRUNC(IF(A1900&lt;$A$427,($D$427*$R$11)+$P$11,IF(A1900&gt;$A$782,$D$782*$R$11+$P$11,D1900*$R$11+$P$11)),2)</f>
        <v>299.57</v>
      </c>
      <c r="K1900" s="160" t="n">
        <f aca="false">TRUNC(IF(A1900&lt;$A$427,$D$427*$R$12+$P$12,IF(A1900&gt;$A$782,$D$782*$R$12+$P$12,D1900*$R$12+$P$12)),2)</f>
        <v>217.82</v>
      </c>
      <c r="L1900" s="163" t="n">
        <v>1990</v>
      </c>
      <c r="M1900" s="164" t="n">
        <f aca="false">A1900</f>
        <v>1509</v>
      </c>
      <c r="N1900" s="165" t="n">
        <v>1990</v>
      </c>
      <c r="O1900" s="166" t="n">
        <f aca="false">A1900</f>
        <v>1509</v>
      </c>
      <c r="U1900" s="171"/>
    </row>
    <row r="1901" customFormat="false" ht="10.5" hidden="false" customHeight="false" outlineLevel="0" collapsed="false">
      <c r="A1901" s="172" t="n">
        <v>1510</v>
      </c>
      <c r="B1901" s="173" t="n">
        <v>1991</v>
      </c>
      <c r="C1901" s="174" t="n">
        <f aca="false">ROUND($P$1*A1901,2)</f>
        <v>89200.83</v>
      </c>
      <c r="D1901" s="175" t="n">
        <f aca="false">TRUNC(C1901/12,2)</f>
        <v>7433.4</v>
      </c>
      <c r="E1901" s="176" t="n">
        <f aca="false">TRUNC(D1901*$P$3,2)</f>
        <v>825.1</v>
      </c>
      <c r="F1901" s="177" t="n">
        <f aca="false">TRUNC(IF(A1901&lt;=$A$270,$D$270*$P$5,D1901*$P$5),2)</f>
        <v>223</v>
      </c>
      <c r="G1901" s="178" t="n">
        <f aca="false">TRUNC(IF(A1901&lt;=$A$270,$D$270*$P$6,D1901*$P$6),2)</f>
        <v>74.33</v>
      </c>
      <c r="H1901" s="177" t="n">
        <f aca="false">TRUNC($P$9,2)</f>
        <v>2.29</v>
      </c>
      <c r="I1901" s="177" t="n">
        <f aca="false">TRUNC(IF(A1901&lt;$A$427,$D$427*$R$10+$P$10,IF(A1901&gt;$A$782,$D$782*$R$10+$P$10,D1901*$R$10+$P$10)),2)</f>
        <v>117.29</v>
      </c>
      <c r="J1901" s="174" t="n">
        <f aca="false">TRUNC(IF(A1901&lt;$A$427,($D$427*$R$11)+$P$11,IF(A1901&gt;$A$782,$D$782*$R$11+$P$11,D1901*$R$11+$P$11)),2)</f>
        <v>299.57</v>
      </c>
      <c r="K1901" s="176" t="n">
        <f aca="false">TRUNC(IF(A1901&lt;$A$427,$D$427*$R$12+$P$12,IF(A1901&gt;$A$782,$D$782*$R$12+$P$12,D1901*$R$12+$P$12)),2)</f>
        <v>217.82</v>
      </c>
      <c r="L1901" s="179" t="n">
        <v>1991</v>
      </c>
      <c r="M1901" s="180" t="n">
        <f aca="false">A1901</f>
        <v>1510</v>
      </c>
      <c r="N1901" s="181" t="n">
        <v>1991</v>
      </c>
      <c r="O1901" s="182" t="n">
        <f aca="false">A1901</f>
        <v>1510</v>
      </c>
      <c r="U1901" s="171"/>
    </row>
    <row r="1902" customFormat="false" ht="10.5" hidden="false" customHeight="false" outlineLevel="0" collapsed="false">
      <c r="A1902" s="156" t="n">
        <v>1510</v>
      </c>
      <c r="B1902" s="157" t="n">
        <v>1992</v>
      </c>
      <c r="C1902" s="158" t="n">
        <f aca="false">ROUND($P$1*A1902,2)</f>
        <v>89200.83</v>
      </c>
      <c r="D1902" s="159" t="n">
        <f aca="false">TRUNC(C1902/12,2)</f>
        <v>7433.4</v>
      </c>
      <c r="E1902" s="160" t="n">
        <f aca="false">TRUNC(D1902*$P$3,2)</f>
        <v>825.1</v>
      </c>
      <c r="F1902" s="161" t="n">
        <f aca="false">TRUNC(IF(A1902&lt;=$A$270,$D$270*$P$5,D1902*$P$5),2)</f>
        <v>223</v>
      </c>
      <c r="G1902" s="162" t="n">
        <f aca="false">TRUNC(IF(A1902&lt;=$A$270,$D$270*$P$6,D1902*$P$6),2)</f>
        <v>74.33</v>
      </c>
      <c r="H1902" s="161" t="n">
        <f aca="false">TRUNC($P$9,2)</f>
        <v>2.29</v>
      </c>
      <c r="I1902" s="161" t="n">
        <f aca="false">TRUNC(IF(A1902&lt;$A$427,$D$427*$R$10+$P$10,IF(A1902&gt;$A$782,$D$782*$R$10+$P$10,D1902*$R$10+$P$10)),2)</f>
        <v>117.29</v>
      </c>
      <c r="J1902" s="158" t="n">
        <f aca="false">TRUNC(IF(A1902&lt;$A$427,($D$427*$R$11)+$P$11,IF(A1902&gt;$A$782,$D$782*$R$11+$P$11,D1902*$R$11+$P$11)),2)</f>
        <v>299.57</v>
      </c>
      <c r="K1902" s="160" t="n">
        <f aca="false">TRUNC(IF(A1902&lt;$A$427,$D$427*$R$12+$P$12,IF(A1902&gt;$A$782,$D$782*$R$12+$P$12,D1902*$R$12+$P$12)),2)</f>
        <v>217.82</v>
      </c>
      <c r="L1902" s="163" t="n">
        <v>1992</v>
      </c>
      <c r="M1902" s="164" t="n">
        <f aca="false">A1902</f>
        <v>1510</v>
      </c>
      <c r="N1902" s="165" t="n">
        <v>1992</v>
      </c>
      <c r="O1902" s="166" t="n">
        <f aca="false">A1902</f>
        <v>1510</v>
      </c>
      <c r="U1902" s="171"/>
    </row>
    <row r="1903" customFormat="false" ht="10.5" hidden="false" customHeight="false" outlineLevel="0" collapsed="false">
      <c r="A1903" s="172" t="n">
        <v>1511</v>
      </c>
      <c r="B1903" s="173" t="n">
        <v>1993</v>
      </c>
      <c r="C1903" s="174" t="n">
        <f aca="false">ROUND($P$1*A1903,2)</f>
        <v>89259.91</v>
      </c>
      <c r="D1903" s="175" t="n">
        <f aca="false">TRUNC(C1903/12,2)</f>
        <v>7438.32</v>
      </c>
      <c r="E1903" s="176" t="n">
        <f aca="false">TRUNC(D1903*$P$3,2)</f>
        <v>825.65</v>
      </c>
      <c r="F1903" s="177" t="n">
        <f aca="false">TRUNC(IF(A1903&lt;=$A$270,$D$270*$P$5,D1903*$P$5),2)</f>
        <v>223.14</v>
      </c>
      <c r="G1903" s="178" t="n">
        <f aca="false">TRUNC(IF(A1903&lt;=$A$270,$D$270*$P$6,D1903*$P$6),2)</f>
        <v>74.38</v>
      </c>
      <c r="H1903" s="177" t="n">
        <f aca="false">TRUNC($P$9,2)</f>
        <v>2.29</v>
      </c>
      <c r="I1903" s="177" t="n">
        <f aca="false">TRUNC(IF(A1903&lt;$A$427,$D$427*$R$10+$P$10,IF(A1903&gt;$A$782,$D$782*$R$10+$P$10,D1903*$R$10+$P$10)),2)</f>
        <v>117.29</v>
      </c>
      <c r="J1903" s="174" t="n">
        <f aca="false">TRUNC(IF(A1903&lt;$A$427,($D$427*$R$11)+$P$11,IF(A1903&gt;$A$782,$D$782*$R$11+$P$11,D1903*$R$11+$P$11)),2)</f>
        <v>299.57</v>
      </c>
      <c r="K1903" s="176" t="n">
        <f aca="false">TRUNC(IF(A1903&lt;$A$427,$D$427*$R$12+$P$12,IF(A1903&gt;$A$782,$D$782*$R$12+$P$12,D1903*$R$12+$P$12)),2)</f>
        <v>217.82</v>
      </c>
      <c r="L1903" s="179" t="n">
        <v>1993</v>
      </c>
      <c r="M1903" s="180" t="n">
        <f aca="false">A1903</f>
        <v>1511</v>
      </c>
      <c r="N1903" s="181" t="n">
        <v>1993</v>
      </c>
      <c r="O1903" s="182" t="n">
        <f aca="false">A1903</f>
        <v>1511</v>
      </c>
      <c r="U1903" s="171"/>
    </row>
    <row r="1904" customFormat="false" ht="10.5" hidden="false" customHeight="false" outlineLevel="0" collapsed="false">
      <c r="A1904" s="156" t="n">
        <v>1512</v>
      </c>
      <c r="B1904" s="157" t="n">
        <v>1994</v>
      </c>
      <c r="C1904" s="158" t="n">
        <f aca="false">ROUND($P$1*A1904,2)</f>
        <v>89318.98</v>
      </c>
      <c r="D1904" s="159" t="n">
        <f aca="false">TRUNC(C1904/12,2)</f>
        <v>7443.24</v>
      </c>
      <c r="E1904" s="160" t="n">
        <f aca="false">TRUNC(D1904*$P$3,2)</f>
        <v>826.19</v>
      </c>
      <c r="F1904" s="161" t="n">
        <f aca="false">TRUNC(IF(A1904&lt;=$A$270,$D$270*$P$5,D1904*$P$5),2)</f>
        <v>223.29</v>
      </c>
      <c r="G1904" s="162" t="n">
        <f aca="false">TRUNC(IF(A1904&lt;=$A$270,$D$270*$P$6,D1904*$P$6),2)</f>
        <v>74.43</v>
      </c>
      <c r="H1904" s="161" t="n">
        <f aca="false">TRUNC($P$9,2)</f>
        <v>2.29</v>
      </c>
      <c r="I1904" s="161" t="n">
        <f aca="false">TRUNC(IF(A1904&lt;$A$427,$D$427*$R$10+$P$10,IF(A1904&gt;$A$782,$D$782*$R$10+$P$10,D1904*$R$10+$P$10)),2)</f>
        <v>117.29</v>
      </c>
      <c r="J1904" s="158" t="n">
        <f aca="false">TRUNC(IF(A1904&lt;$A$427,($D$427*$R$11)+$P$11,IF(A1904&gt;$A$782,$D$782*$R$11+$P$11,D1904*$R$11+$P$11)),2)</f>
        <v>299.57</v>
      </c>
      <c r="K1904" s="160" t="n">
        <f aca="false">TRUNC(IF(A1904&lt;$A$427,$D$427*$R$12+$P$12,IF(A1904&gt;$A$782,$D$782*$R$12+$P$12,D1904*$R$12+$P$12)),2)</f>
        <v>217.82</v>
      </c>
      <c r="L1904" s="163" t="n">
        <v>1994</v>
      </c>
      <c r="M1904" s="164" t="n">
        <f aca="false">A1904</f>
        <v>1512</v>
      </c>
      <c r="N1904" s="165" t="n">
        <v>1994</v>
      </c>
      <c r="O1904" s="166" t="n">
        <f aca="false">A1904</f>
        <v>1512</v>
      </c>
      <c r="U1904" s="171"/>
    </row>
    <row r="1905" customFormat="false" ht="10.5" hidden="false" customHeight="false" outlineLevel="0" collapsed="false">
      <c r="A1905" s="172" t="n">
        <v>1512</v>
      </c>
      <c r="B1905" s="173" t="n">
        <v>1995</v>
      </c>
      <c r="C1905" s="174" t="n">
        <f aca="false">ROUND($P$1*A1905,2)</f>
        <v>89318.98</v>
      </c>
      <c r="D1905" s="175" t="n">
        <f aca="false">TRUNC(C1905/12,2)</f>
        <v>7443.24</v>
      </c>
      <c r="E1905" s="176" t="n">
        <f aca="false">TRUNC(D1905*$P$3,2)</f>
        <v>826.19</v>
      </c>
      <c r="F1905" s="177" t="n">
        <f aca="false">TRUNC(IF(A1905&lt;=$A$270,$D$270*$P$5,D1905*$P$5),2)</f>
        <v>223.29</v>
      </c>
      <c r="G1905" s="178" t="n">
        <f aca="false">TRUNC(IF(A1905&lt;=$A$270,$D$270*$P$6,D1905*$P$6),2)</f>
        <v>74.43</v>
      </c>
      <c r="H1905" s="177" t="n">
        <f aca="false">TRUNC($P$9,2)</f>
        <v>2.29</v>
      </c>
      <c r="I1905" s="177" t="n">
        <f aca="false">TRUNC(IF(A1905&lt;$A$427,$D$427*$R$10+$P$10,IF(A1905&gt;$A$782,$D$782*$R$10+$P$10,D1905*$R$10+$P$10)),2)</f>
        <v>117.29</v>
      </c>
      <c r="J1905" s="174" t="n">
        <f aca="false">TRUNC(IF(A1905&lt;$A$427,($D$427*$R$11)+$P$11,IF(A1905&gt;$A$782,$D$782*$R$11+$P$11,D1905*$R$11+$P$11)),2)</f>
        <v>299.57</v>
      </c>
      <c r="K1905" s="176" t="n">
        <f aca="false">TRUNC(IF(A1905&lt;$A$427,$D$427*$R$12+$P$12,IF(A1905&gt;$A$782,$D$782*$R$12+$P$12,D1905*$R$12+$P$12)),2)</f>
        <v>217.82</v>
      </c>
      <c r="L1905" s="179" t="n">
        <v>1995</v>
      </c>
      <c r="M1905" s="180" t="n">
        <f aca="false">A1905</f>
        <v>1512</v>
      </c>
      <c r="N1905" s="181" t="n">
        <v>1995</v>
      </c>
      <c r="O1905" s="182" t="n">
        <f aca="false">A1905</f>
        <v>1512</v>
      </c>
      <c r="U1905" s="171"/>
    </row>
    <row r="1906" customFormat="false" ht="10.5" hidden="false" customHeight="false" outlineLevel="0" collapsed="false">
      <c r="A1906" s="156" t="n">
        <v>1513</v>
      </c>
      <c r="B1906" s="157" t="n">
        <v>1996</v>
      </c>
      <c r="C1906" s="158" t="n">
        <f aca="false">ROUND($P$1*A1906,2)</f>
        <v>89378.05</v>
      </c>
      <c r="D1906" s="159" t="n">
        <f aca="false">TRUNC(C1906/12,2)</f>
        <v>7448.17</v>
      </c>
      <c r="E1906" s="160" t="n">
        <f aca="false">TRUNC(D1906*$P$3,2)</f>
        <v>826.74</v>
      </c>
      <c r="F1906" s="161" t="n">
        <f aca="false">TRUNC(IF(A1906&lt;=$A$270,$D$270*$P$5,D1906*$P$5),2)</f>
        <v>223.44</v>
      </c>
      <c r="G1906" s="162" t="n">
        <f aca="false">TRUNC(IF(A1906&lt;=$A$270,$D$270*$P$6,D1906*$P$6),2)</f>
        <v>74.48</v>
      </c>
      <c r="H1906" s="161" t="n">
        <f aca="false">TRUNC($P$9,2)</f>
        <v>2.29</v>
      </c>
      <c r="I1906" s="161" t="n">
        <f aca="false">TRUNC(IF(A1906&lt;$A$427,$D$427*$R$10+$P$10,IF(A1906&gt;$A$782,$D$782*$R$10+$P$10,D1906*$R$10+$P$10)),2)</f>
        <v>117.29</v>
      </c>
      <c r="J1906" s="158" t="n">
        <f aca="false">TRUNC(IF(A1906&lt;$A$427,($D$427*$R$11)+$P$11,IF(A1906&gt;$A$782,$D$782*$R$11+$P$11,D1906*$R$11+$P$11)),2)</f>
        <v>299.57</v>
      </c>
      <c r="K1906" s="160" t="n">
        <f aca="false">TRUNC(IF(A1906&lt;$A$427,$D$427*$R$12+$P$12,IF(A1906&gt;$A$782,$D$782*$R$12+$P$12,D1906*$R$12+$P$12)),2)</f>
        <v>217.82</v>
      </c>
      <c r="L1906" s="163" t="n">
        <v>1996</v>
      </c>
      <c r="M1906" s="164" t="n">
        <f aca="false">A1906</f>
        <v>1513</v>
      </c>
      <c r="N1906" s="165" t="n">
        <v>1996</v>
      </c>
      <c r="O1906" s="166" t="n">
        <f aca="false">A1906</f>
        <v>1513</v>
      </c>
      <c r="U1906" s="171"/>
    </row>
    <row r="1907" customFormat="false" ht="10.5" hidden="false" customHeight="false" outlineLevel="0" collapsed="false">
      <c r="A1907" s="172" t="n">
        <v>1513</v>
      </c>
      <c r="B1907" s="173" t="n">
        <v>1997</v>
      </c>
      <c r="C1907" s="174" t="n">
        <f aca="false">ROUND($P$1*A1907,2)</f>
        <v>89378.05</v>
      </c>
      <c r="D1907" s="175" t="n">
        <f aca="false">TRUNC(C1907/12,2)</f>
        <v>7448.17</v>
      </c>
      <c r="E1907" s="176" t="n">
        <f aca="false">TRUNC(D1907*$P$3,2)</f>
        <v>826.74</v>
      </c>
      <c r="F1907" s="177" t="n">
        <f aca="false">TRUNC(IF(A1907&lt;=$A$270,$D$270*$P$5,D1907*$P$5),2)</f>
        <v>223.44</v>
      </c>
      <c r="G1907" s="178" t="n">
        <f aca="false">TRUNC(IF(A1907&lt;=$A$270,$D$270*$P$6,D1907*$P$6),2)</f>
        <v>74.48</v>
      </c>
      <c r="H1907" s="177" t="n">
        <f aca="false">TRUNC($P$9,2)</f>
        <v>2.29</v>
      </c>
      <c r="I1907" s="177" t="n">
        <f aca="false">TRUNC(IF(A1907&lt;$A$427,$D$427*$R$10+$P$10,IF(A1907&gt;$A$782,$D$782*$R$10+$P$10,D1907*$R$10+$P$10)),2)</f>
        <v>117.29</v>
      </c>
      <c r="J1907" s="174" t="n">
        <f aca="false">TRUNC(IF(A1907&lt;$A$427,($D$427*$R$11)+$P$11,IF(A1907&gt;$A$782,$D$782*$R$11+$P$11,D1907*$R$11+$P$11)),2)</f>
        <v>299.57</v>
      </c>
      <c r="K1907" s="176" t="n">
        <f aca="false">TRUNC(IF(A1907&lt;$A$427,$D$427*$R$12+$P$12,IF(A1907&gt;$A$782,$D$782*$R$12+$P$12,D1907*$R$12+$P$12)),2)</f>
        <v>217.82</v>
      </c>
      <c r="L1907" s="179" t="n">
        <v>1997</v>
      </c>
      <c r="M1907" s="164" t="n">
        <f aca="false">A1907</f>
        <v>1513</v>
      </c>
      <c r="N1907" s="181" t="n">
        <v>1997</v>
      </c>
      <c r="O1907" s="182" t="n">
        <f aca="false">A1907</f>
        <v>1513</v>
      </c>
      <c r="U1907" s="171"/>
    </row>
    <row r="1908" customFormat="false" ht="10.5" hidden="false" customHeight="false" outlineLevel="0" collapsed="false">
      <c r="A1908" s="156" t="n">
        <v>1514</v>
      </c>
      <c r="B1908" s="157" t="n">
        <v>1998</v>
      </c>
      <c r="C1908" s="158" t="n">
        <f aca="false">ROUND($P$1*A1908,2)</f>
        <v>89437.13</v>
      </c>
      <c r="D1908" s="159" t="n">
        <f aca="false">TRUNC(C1908/12,2)</f>
        <v>7453.09</v>
      </c>
      <c r="E1908" s="160" t="n">
        <f aca="false">TRUNC(D1908*$P$3,2)</f>
        <v>827.29</v>
      </c>
      <c r="F1908" s="161" t="n">
        <f aca="false">TRUNC(IF(A1908&lt;=$A$270,$D$270*$P$5,D1908*$P$5),2)</f>
        <v>223.59</v>
      </c>
      <c r="G1908" s="162" t="n">
        <f aca="false">TRUNC(IF(A1908&lt;=$A$270,$D$270*$P$6,D1908*$P$6),2)</f>
        <v>74.53</v>
      </c>
      <c r="H1908" s="161" t="n">
        <f aca="false">TRUNC($P$9,2)</f>
        <v>2.29</v>
      </c>
      <c r="I1908" s="161" t="n">
        <f aca="false">TRUNC(IF(A1908&lt;$A$427,$D$427*$R$10+$P$10,IF(A1908&gt;$A$782,$D$782*$R$10+$P$10,D1908*$R$10+$P$10)),2)</f>
        <v>117.29</v>
      </c>
      <c r="J1908" s="158" t="n">
        <f aca="false">TRUNC(IF(A1908&lt;$A$427,($D$427*$R$11)+$P$11,IF(A1908&gt;$A$782,$D$782*$R$11+$P$11,D1908*$R$11+$P$11)),2)</f>
        <v>299.57</v>
      </c>
      <c r="K1908" s="160" t="n">
        <f aca="false">TRUNC(IF(A1908&lt;$A$427,$D$427*$R$12+$P$12,IF(A1908&gt;$A$782,$D$782*$R$12+$P$12,D1908*$R$12+$P$12)),2)</f>
        <v>217.82</v>
      </c>
      <c r="L1908" s="163" t="n">
        <v>1998</v>
      </c>
      <c r="M1908" s="180" t="n">
        <f aca="false">A1908</f>
        <v>1514</v>
      </c>
      <c r="N1908" s="165" t="n">
        <v>1998</v>
      </c>
      <c r="O1908" s="166" t="n">
        <f aca="false">A1908</f>
        <v>1514</v>
      </c>
      <c r="U1908" s="171"/>
    </row>
    <row r="1909" customFormat="false" ht="10.5" hidden="false" customHeight="false" outlineLevel="0" collapsed="false">
      <c r="A1909" s="172" t="n">
        <v>1514</v>
      </c>
      <c r="B1909" s="173" t="n">
        <v>1999</v>
      </c>
      <c r="C1909" s="174" t="n">
        <f aca="false">ROUND($P$1*A1909,2)</f>
        <v>89437.13</v>
      </c>
      <c r="D1909" s="175" t="n">
        <f aca="false">TRUNC(C1909/12,2)</f>
        <v>7453.09</v>
      </c>
      <c r="E1909" s="176" t="n">
        <f aca="false">TRUNC(D1909*$P$3,2)</f>
        <v>827.29</v>
      </c>
      <c r="F1909" s="177" t="n">
        <f aca="false">TRUNC(IF(A1909&lt;=$A$270,$D$270*$P$5,D1909*$P$5),2)</f>
        <v>223.59</v>
      </c>
      <c r="G1909" s="178" t="n">
        <f aca="false">TRUNC(IF(A1909&lt;=$A$270,$D$270*$P$6,D1909*$P$6),2)</f>
        <v>74.53</v>
      </c>
      <c r="H1909" s="177" t="n">
        <f aca="false">TRUNC($P$9,2)</f>
        <v>2.29</v>
      </c>
      <c r="I1909" s="177" t="n">
        <f aca="false">TRUNC(IF(A1909&lt;$A$427,$D$427*$R$10+$P$10,IF(A1909&gt;$A$782,$D$782*$R$10+$P$10,D1909*$R$10+$P$10)),2)</f>
        <v>117.29</v>
      </c>
      <c r="J1909" s="174" t="n">
        <f aca="false">TRUNC(IF(A1909&lt;$A$427,($D$427*$R$11)+$P$11,IF(A1909&gt;$A$782,$D$782*$R$11+$P$11,D1909*$R$11+$P$11)),2)</f>
        <v>299.57</v>
      </c>
      <c r="K1909" s="176" t="n">
        <f aca="false">TRUNC(IF(A1909&lt;$A$427,$D$427*$R$12+$P$12,IF(A1909&gt;$A$782,$D$782*$R$12+$P$12,D1909*$R$12+$P$12)),2)</f>
        <v>217.82</v>
      </c>
      <c r="L1909" s="179" t="n">
        <v>1999</v>
      </c>
      <c r="M1909" s="164" t="n">
        <f aca="false">A1909</f>
        <v>1514</v>
      </c>
      <c r="N1909" s="181" t="n">
        <v>1999</v>
      </c>
      <c r="O1909" s="182" t="n">
        <f aca="false">A1909</f>
        <v>1514</v>
      </c>
      <c r="U1909" s="171"/>
    </row>
    <row r="1910" customFormat="false" ht="10.5" hidden="false" customHeight="false" outlineLevel="0" collapsed="false">
      <c r="A1910" s="156" t="n">
        <v>1515</v>
      </c>
      <c r="B1910" s="157" t="n">
        <v>2000</v>
      </c>
      <c r="C1910" s="158" t="n">
        <f aca="false">ROUND($P$1*A1910,2)</f>
        <v>89496.2</v>
      </c>
      <c r="D1910" s="159" t="n">
        <f aca="false">TRUNC(C1910/12,2)</f>
        <v>7458.01</v>
      </c>
      <c r="E1910" s="160" t="n">
        <f aca="false">TRUNC(D1910*$P$3,2)</f>
        <v>827.83</v>
      </c>
      <c r="F1910" s="161" t="n">
        <f aca="false">TRUNC(IF(A1910&lt;=$A$270,$D$270*$P$5,D1910*$P$5),2)</f>
        <v>223.74</v>
      </c>
      <c r="G1910" s="162" t="n">
        <f aca="false">TRUNC(IF(A1910&lt;=$A$270,$D$270*$P$6,D1910*$P$6),2)</f>
        <v>74.58</v>
      </c>
      <c r="H1910" s="161" t="n">
        <f aca="false">TRUNC($P$9,2)</f>
        <v>2.29</v>
      </c>
      <c r="I1910" s="161" t="n">
        <f aca="false">TRUNC(IF(A1910&lt;$A$427,$D$427*$R$10+$P$10,IF(A1910&gt;$A$782,$D$782*$R$10+$P$10,D1910*$R$10+$P$10)),2)</f>
        <v>117.29</v>
      </c>
      <c r="J1910" s="158" t="n">
        <f aca="false">TRUNC(IF(A1910&lt;$A$427,($D$427*$R$11)+$P$11,IF(A1910&gt;$A$782,$D$782*$R$11+$P$11,D1910*$R$11+$P$11)),2)</f>
        <v>299.57</v>
      </c>
      <c r="K1910" s="160" t="n">
        <f aca="false">TRUNC(IF(A1910&lt;$A$427,$D$427*$R$12+$P$12,IF(A1910&gt;$A$782,$D$782*$R$12+$P$12,D1910*$R$12+$P$12)),2)</f>
        <v>217.82</v>
      </c>
      <c r="L1910" s="163" t="n">
        <v>2000</v>
      </c>
      <c r="M1910" s="180" t="n">
        <f aca="false">A1910</f>
        <v>1515</v>
      </c>
      <c r="N1910" s="165" t="n">
        <v>2000</v>
      </c>
      <c r="O1910" s="166" t="n">
        <f aca="false">A1910</f>
        <v>1515</v>
      </c>
      <c r="U1910" s="171"/>
    </row>
    <row r="1911" customFormat="false" ht="10.5" hidden="false" customHeight="false" outlineLevel="0" collapsed="false">
      <c r="A1911" s="172" t="n">
        <v>1516</v>
      </c>
      <c r="B1911" s="173" t="n">
        <v>2001</v>
      </c>
      <c r="C1911" s="174" t="n">
        <f aca="false">ROUND($P$1*A1911,2)</f>
        <v>89555.27</v>
      </c>
      <c r="D1911" s="175" t="n">
        <f aca="false">TRUNC(C1911/12,2)</f>
        <v>7462.93</v>
      </c>
      <c r="E1911" s="176" t="n">
        <f aca="false">TRUNC(D1911*$P$3,2)</f>
        <v>828.38</v>
      </c>
      <c r="F1911" s="177" t="n">
        <f aca="false">TRUNC(IF(A1911&lt;=$A$270,$D$270*$P$5,D1911*$P$5),2)</f>
        <v>223.88</v>
      </c>
      <c r="G1911" s="178" t="n">
        <f aca="false">TRUNC(IF(A1911&lt;=$A$270,$D$270*$P$6,D1911*$P$6),2)</f>
        <v>74.62</v>
      </c>
      <c r="H1911" s="177" t="n">
        <f aca="false">TRUNC($P$9,2)</f>
        <v>2.29</v>
      </c>
      <c r="I1911" s="177" t="n">
        <f aca="false">TRUNC(IF(A1911&lt;$A$427,$D$427*$R$10+$P$10,IF(A1911&gt;$A$782,$D$782*$R$10+$P$10,D1911*$R$10+$P$10)),2)</f>
        <v>117.29</v>
      </c>
      <c r="J1911" s="174" t="n">
        <f aca="false">TRUNC(IF(A1911&lt;$A$427,($D$427*$R$11)+$P$11,IF(A1911&gt;$A$782,$D$782*$R$11+$P$11,D1911*$R$11+$P$11)),2)</f>
        <v>299.57</v>
      </c>
      <c r="K1911" s="176" t="n">
        <f aca="false">TRUNC(IF(A1911&lt;$A$427,$D$427*$R$12+$P$12,IF(A1911&gt;$A$782,$D$782*$R$12+$P$12,D1911*$R$12+$P$12)),2)</f>
        <v>217.82</v>
      </c>
      <c r="L1911" s="179" t="n">
        <v>2001</v>
      </c>
      <c r="M1911" s="164" t="n">
        <f aca="false">A1911</f>
        <v>1516</v>
      </c>
      <c r="N1911" s="181" t="n">
        <v>2001</v>
      </c>
      <c r="O1911" s="182" t="n">
        <f aca="false">A1911</f>
        <v>1516</v>
      </c>
      <c r="U1911" s="171"/>
    </row>
    <row r="1912" customFormat="false" ht="10.5" hidden="false" customHeight="false" outlineLevel="0" collapsed="false">
      <c r="A1912" s="156" t="n">
        <v>1516</v>
      </c>
      <c r="B1912" s="157" t="n">
        <v>2002</v>
      </c>
      <c r="C1912" s="158" t="n">
        <f aca="false">ROUND($P$1*A1912,2)</f>
        <v>89555.27</v>
      </c>
      <c r="D1912" s="159" t="n">
        <f aca="false">TRUNC(C1912/12,2)</f>
        <v>7462.93</v>
      </c>
      <c r="E1912" s="160" t="n">
        <f aca="false">TRUNC(D1912*$P$3,2)</f>
        <v>828.38</v>
      </c>
      <c r="F1912" s="161" t="n">
        <f aca="false">TRUNC(IF(A1912&lt;=$A$270,$D$270*$P$5,D1912*$P$5),2)</f>
        <v>223.88</v>
      </c>
      <c r="G1912" s="162" t="n">
        <f aca="false">TRUNC(IF(A1912&lt;=$A$270,$D$270*$P$6,D1912*$P$6),2)</f>
        <v>74.62</v>
      </c>
      <c r="H1912" s="161" t="n">
        <f aca="false">TRUNC($P$9,2)</f>
        <v>2.29</v>
      </c>
      <c r="I1912" s="161" t="n">
        <f aca="false">TRUNC(IF(A1912&lt;$A$427,$D$427*$R$10+$P$10,IF(A1912&gt;$A$782,$D$782*$R$10+$P$10,D1912*$R$10+$P$10)),2)</f>
        <v>117.29</v>
      </c>
      <c r="J1912" s="158" t="n">
        <f aca="false">TRUNC(IF(A1912&lt;$A$427,($D$427*$R$11)+$P$11,IF(A1912&gt;$A$782,$D$782*$R$11+$P$11,D1912*$R$11+$P$11)),2)</f>
        <v>299.57</v>
      </c>
      <c r="K1912" s="160" t="n">
        <f aca="false">TRUNC(IF(A1912&lt;$A$427,$D$427*$R$12+$P$12,IF(A1912&gt;$A$782,$D$782*$R$12+$P$12,D1912*$R$12+$P$12)),2)</f>
        <v>217.82</v>
      </c>
      <c r="L1912" s="163" t="n">
        <v>2002</v>
      </c>
      <c r="M1912" s="180" t="n">
        <f aca="false">A1912</f>
        <v>1516</v>
      </c>
      <c r="N1912" s="165" t="n">
        <v>2002</v>
      </c>
      <c r="O1912" s="166" t="n">
        <f aca="false">A1912</f>
        <v>1516</v>
      </c>
      <c r="U1912" s="171"/>
    </row>
    <row r="1913" customFormat="false" ht="10.5" hidden="false" customHeight="false" outlineLevel="0" collapsed="false">
      <c r="A1913" s="172" t="n">
        <v>1517</v>
      </c>
      <c r="B1913" s="173" t="n">
        <v>2003</v>
      </c>
      <c r="C1913" s="174" t="n">
        <f aca="false">ROUND($P$1*A1913,2)</f>
        <v>89614.35</v>
      </c>
      <c r="D1913" s="175" t="n">
        <f aca="false">TRUNC(C1913/12,2)</f>
        <v>7467.86</v>
      </c>
      <c r="E1913" s="176" t="n">
        <f aca="false">TRUNC(D1913*$P$3,2)</f>
        <v>828.93</v>
      </c>
      <c r="F1913" s="177" t="n">
        <f aca="false">TRUNC(IF(A1913&lt;=$A$270,$D$270*$P$5,D1913*$P$5),2)</f>
        <v>224.03</v>
      </c>
      <c r="G1913" s="178" t="n">
        <f aca="false">TRUNC(IF(A1913&lt;=$A$270,$D$270*$P$6,D1913*$P$6),2)</f>
        <v>74.67</v>
      </c>
      <c r="H1913" s="177" t="n">
        <f aca="false">TRUNC($P$9,2)</f>
        <v>2.29</v>
      </c>
      <c r="I1913" s="177" t="n">
        <f aca="false">TRUNC(IF(A1913&lt;$A$427,$D$427*$R$10+$P$10,IF(A1913&gt;$A$782,$D$782*$R$10+$P$10,D1913*$R$10+$P$10)),2)</f>
        <v>117.29</v>
      </c>
      <c r="J1913" s="174" t="n">
        <f aca="false">TRUNC(IF(A1913&lt;$A$427,($D$427*$R$11)+$P$11,IF(A1913&gt;$A$782,$D$782*$R$11+$P$11,D1913*$R$11+$P$11)),2)</f>
        <v>299.57</v>
      </c>
      <c r="K1913" s="176" t="n">
        <f aca="false">TRUNC(IF(A1913&lt;$A$427,$D$427*$R$12+$P$12,IF(A1913&gt;$A$782,$D$782*$R$12+$P$12,D1913*$R$12+$P$12)),2)</f>
        <v>217.82</v>
      </c>
      <c r="L1913" s="179" t="n">
        <v>2003</v>
      </c>
      <c r="M1913" s="164" t="n">
        <f aca="false">A1913</f>
        <v>1517</v>
      </c>
      <c r="N1913" s="181" t="n">
        <v>2003</v>
      </c>
      <c r="O1913" s="182" t="n">
        <f aca="false">A1913</f>
        <v>1517</v>
      </c>
      <c r="U1913" s="171"/>
    </row>
    <row r="1914" customFormat="false" ht="10.5" hidden="false" customHeight="false" outlineLevel="0" collapsed="false">
      <c r="A1914" s="156" t="n">
        <v>1518</v>
      </c>
      <c r="B1914" s="157" t="n">
        <v>2004</v>
      </c>
      <c r="C1914" s="158" t="n">
        <f aca="false">ROUND($P$1*A1914,2)</f>
        <v>89673.42</v>
      </c>
      <c r="D1914" s="159" t="n">
        <f aca="false">TRUNC(C1914/12,2)</f>
        <v>7472.78</v>
      </c>
      <c r="E1914" s="160" t="n">
        <f aca="false">TRUNC(D1914*$P$3,2)</f>
        <v>829.47</v>
      </c>
      <c r="F1914" s="161" t="n">
        <f aca="false">TRUNC(IF(A1914&lt;=$A$270,$D$270*$P$5,D1914*$P$5),2)</f>
        <v>224.18</v>
      </c>
      <c r="G1914" s="162" t="n">
        <f aca="false">TRUNC(IF(A1914&lt;=$A$270,$D$270*$P$6,D1914*$P$6),2)</f>
        <v>74.72</v>
      </c>
      <c r="H1914" s="161" t="n">
        <f aca="false">TRUNC($P$9,2)</f>
        <v>2.29</v>
      </c>
      <c r="I1914" s="161" t="n">
        <f aca="false">TRUNC(IF(A1914&lt;$A$427,$D$427*$R$10+$P$10,IF(A1914&gt;$A$782,$D$782*$R$10+$P$10,D1914*$R$10+$P$10)),2)</f>
        <v>117.29</v>
      </c>
      <c r="J1914" s="158" t="n">
        <f aca="false">TRUNC(IF(A1914&lt;$A$427,($D$427*$R$11)+$P$11,IF(A1914&gt;$A$782,$D$782*$R$11+$P$11,D1914*$R$11+$P$11)),2)</f>
        <v>299.57</v>
      </c>
      <c r="K1914" s="160" t="n">
        <f aca="false">TRUNC(IF(A1914&lt;$A$427,$D$427*$R$12+$P$12,IF(A1914&gt;$A$782,$D$782*$R$12+$P$12,D1914*$R$12+$P$12)),2)</f>
        <v>217.82</v>
      </c>
      <c r="L1914" s="163" t="n">
        <v>2004</v>
      </c>
      <c r="M1914" s="180" t="n">
        <f aca="false">A1914</f>
        <v>1518</v>
      </c>
      <c r="N1914" s="165" t="n">
        <v>2004</v>
      </c>
      <c r="O1914" s="166" t="n">
        <f aca="false">A1914</f>
        <v>1518</v>
      </c>
      <c r="U1914" s="171"/>
    </row>
    <row r="1915" customFormat="false" ht="10.5" hidden="false" customHeight="false" outlineLevel="0" collapsed="false">
      <c r="A1915" s="172" t="n">
        <v>1519</v>
      </c>
      <c r="B1915" s="173" t="n">
        <v>2005</v>
      </c>
      <c r="C1915" s="174" t="n">
        <f aca="false">ROUND($P$1*A1915,2)</f>
        <v>89732.49</v>
      </c>
      <c r="D1915" s="175" t="n">
        <f aca="false">TRUNC(C1915/12,2)</f>
        <v>7477.7</v>
      </c>
      <c r="E1915" s="176" t="n">
        <f aca="false">TRUNC(D1915*$P$3,2)</f>
        <v>830.02</v>
      </c>
      <c r="F1915" s="177" t="n">
        <f aca="false">TRUNC(IF(A1915&lt;=$A$270,$D$270*$P$5,D1915*$P$5),2)</f>
        <v>224.33</v>
      </c>
      <c r="G1915" s="178" t="n">
        <f aca="false">TRUNC(IF(A1915&lt;=$A$270,$D$270*$P$6,D1915*$P$6),2)</f>
        <v>74.77</v>
      </c>
      <c r="H1915" s="177" t="n">
        <f aca="false">TRUNC($P$9,2)</f>
        <v>2.29</v>
      </c>
      <c r="I1915" s="177" t="n">
        <f aca="false">TRUNC(IF(A1915&lt;$A$427,$D$427*$R$10+$P$10,IF(A1915&gt;$A$782,$D$782*$R$10+$P$10,D1915*$R$10+$P$10)),2)</f>
        <v>117.29</v>
      </c>
      <c r="J1915" s="174" t="n">
        <f aca="false">TRUNC(IF(A1915&lt;$A$427,($D$427*$R$11)+$P$11,IF(A1915&gt;$A$782,$D$782*$R$11+$P$11,D1915*$R$11+$P$11)),2)</f>
        <v>299.57</v>
      </c>
      <c r="K1915" s="176" t="n">
        <f aca="false">TRUNC(IF(A1915&lt;$A$427,$D$427*$R$12+$P$12,IF(A1915&gt;$A$782,$D$782*$R$12+$P$12,D1915*$R$12+$P$12)),2)</f>
        <v>217.82</v>
      </c>
      <c r="L1915" s="179" t="n">
        <v>2005</v>
      </c>
      <c r="M1915" s="164" t="n">
        <f aca="false">A1915</f>
        <v>1519</v>
      </c>
      <c r="N1915" s="181" t="n">
        <v>2005</v>
      </c>
      <c r="O1915" s="182" t="n">
        <f aca="false">A1915</f>
        <v>1519</v>
      </c>
      <c r="U1915" s="171"/>
    </row>
    <row r="1916" customFormat="false" ht="10.5" hidden="false" customHeight="false" outlineLevel="0" collapsed="false">
      <c r="A1916" s="156" t="n">
        <v>1520</v>
      </c>
      <c r="B1916" s="157" t="n">
        <v>2006</v>
      </c>
      <c r="C1916" s="158" t="n">
        <f aca="false">ROUND($P$1*A1916,2)</f>
        <v>89791.57</v>
      </c>
      <c r="D1916" s="159" t="n">
        <f aca="false">TRUNC(C1916/12,2)</f>
        <v>7482.63</v>
      </c>
      <c r="E1916" s="160" t="n">
        <f aca="false">TRUNC(D1916*$P$3,2)</f>
        <v>830.57</v>
      </c>
      <c r="F1916" s="161" t="n">
        <f aca="false">TRUNC(IF(A1916&lt;=$A$270,$D$270*$P$5,D1916*$P$5),2)</f>
        <v>224.47</v>
      </c>
      <c r="G1916" s="162" t="n">
        <f aca="false">TRUNC(IF(A1916&lt;=$A$270,$D$270*$P$6,D1916*$P$6),2)</f>
        <v>74.82</v>
      </c>
      <c r="H1916" s="161" t="n">
        <f aca="false">TRUNC($P$9,2)</f>
        <v>2.29</v>
      </c>
      <c r="I1916" s="161" t="n">
        <f aca="false">TRUNC(IF(A1916&lt;$A$427,$D$427*$R$10+$P$10,IF(A1916&gt;$A$782,$D$782*$R$10+$P$10,D1916*$R$10+$P$10)),2)</f>
        <v>117.29</v>
      </c>
      <c r="J1916" s="158" t="n">
        <f aca="false">TRUNC(IF(A1916&lt;$A$427,($D$427*$R$11)+$P$11,IF(A1916&gt;$A$782,$D$782*$R$11+$P$11,D1916*$R$11+$P$11)),2)</f>
        <v>299.57</v>
      </c>
      <c r="K1916" s="160" t="n">
        <f aca="false">TRUNC(IF(A1916&lt;$A$427,$D$427*$R$12+$P$12,IF(A1916&gt;$A$782,$D$782*$R$12+$P$12,D1916*$R$12+$P$12)),2)</f>
        <v>217.82</v>
      </c>
      <c r="L1916" s="163" t="n">
        <v>2006</v>
      </c>
      <c r="M1916" s="180" t="n">
        <f aca="false">A1916</f>
        <v>1520</v>
      </c>
      <c r="N1916" s="165" t="n">
        <v>2006</v>
      </c>
      <c r="O1916" s="166" t="n">
        <f aca="false">A1916</f>
        <v>1520</v>
      </c>
      <c r="U1916" s="171"/>
    </row>
    <row r="1917" customFormat="false" ht="10.5" hidden="false" customHeight="false" outlineLevel="0" collapsed="false">
      <c r="A1917" s="172" t="n">
        <v>1521</v>
      </c>
      <c r="B1917" s="173" t="n">
        <v>2007</v>
      </c>
      <c r="C1917" s="174" t="n">
        <f aca="false">ROUND($P$1*A1917,2)</f>
        <v>89850.64</v>
      </c>
      <c r="D1917" s="175" t="n">
        <f aca="false">TRUNC(C1917/12,2)</f>
        <v>7487.55</v>
      </c>
      <c r="E1917" s="176" t="n">
        <f aca="false">TRUNC(D1917*$P$3,2)</f>
        <v>831.11</v>
      </c>
      <c r="F1917" s="177" t="n">
        <f aca="false">TRUNC(IF(A1917&lt;=$A$270,$D$270*$P$5,D1917*$P$5),2)</f>
        <v>224.62</v>
      </c>
      <c r="G1917" s="178" t="n">
        <f aca="false">TRUNC(IF(A1917&lt;=$A$270,$D$270*$P$6,D1917*$P$6),2)</f>
        <v>74.87</v>
      </c>
      <c r="H1917" s="177" t="n">
        <f aca="false">TRUNC($P$9,2)</f>
        <v>2.29</v>
      </c>
      <c r="I1917" s="177" t="n">
        <f aca="false">TRUNC(IF(A1917&lt;$A$427,$D$427*$R$10+$P$10,IF(A1917&gt;$A$782,$D$782*$R$10+$P$10,D1917*$R$10+$P$10)),2)</f>
        <v>117.29</v>
      </c>
      <c r="J1917" s="174" t="n">
        <f aca="false">TRUNC(IF(A1917&lt;$A$427,($D$427*$R$11)+$P$11,IF(A1917&gt;$A$782,$D$782*$R$11+$P$11,D1917*$R$11+$P$11)),2)</f>
        <v>299.57</v>
      </c>
      <c r="K1917" s="176" t="n">
        <f aca="false">TRUNC(IF(A1917&lt;$A$427,$D$427*$R$12+$P$12,IF(A1917&gt;$A$782,$D$782*$R$12+$P$12,D1917*$R$12+$P$12)),2)</f>
        <v>217.82</v>
      </c>
      <c r="L1917" s="179" t="n">
        <v>2007</v>
      </c>
      <c r="M1917" s="164" t="n">
        <f aca="false">A1917</f>
        <v>1521</v>
      </c>
      <c r="N1917" s="181" t="n">
        <v>2007</v>
      </c>
      <c r="O1917" s="182" t="n">
        <f aca="false">A1917</f>
        <v>1521</v>
      </c>
      <c r="U1917" s="171"/>
    </row>
    <row r="1918" customFormat="false" ht="10.5" hidden="false" customHeight="false" outlineLevel="0" collapsed="false">
      <c r="A1918" s="156" t="n">
        <v>1521</v>
      </c>
      <c r="B1918" s="157" t="n">
        <v>2008</v>
      </c>
      <c r="C1918" s="158" t="n">
        <f aca="false">ROUND($P$1*A1918,2)</f>
        <v>89850.64</v>
      </c>
      <c r="D1918" s="159" t="n">
        <f aca="false">TRUNC(C1918/12,2)</f>
        <v>7487.55</v>
      </c>
      <c r="E1918" s="160" t="n">
        <f aca="false">TRUNC(D1918*$P$3,2)</f>
        <v>831.11</v>
      </c>
      <c r="F1918" s="161" t="n">
        <f aca="false">TRUNC(IF(A1918&lt;=$A$270,$D$270*$P$5,D1918*$P$5),2)</f>
        <v>224.62</v>
      </c>
      <c r="G1918" s="162" t="n">
        <f aca="false">TRUNC(IF(A1918&lt;=$A$270,$D$270*$P$6,D1918*$P$6),2)</f>
        <v>74.87</v>
      </c>
      <c r="H1918" s="161" t="n">
        <f aca="false">TRUNC($P$9,2)</f>
        <v>2.29</v>
      </c>
      <c r="I1918" s="161" t="n">
        <f aca="false">TRUNC(IF(A1918&lt;$A$427,$D$427*$R$10+$P$10,IF(A1918&gt;$A$782,$D$782*$R$10+$P$10,D1918*$R$10+$P$10)),2)</f>
        <v>117.29</v>
      </c>
      <c r="J1918" s="158" t="n">
        <f aca="false">TRUNC(IF(A1918&lt;$A$427,($D$427*$R$11)+$P$11,IF(A1918&gt;$A$782,$D$782*$R$11+$P$11,D1918*$R$11+$P$11)),2)</f>
        <v>299.57</v>
      </c>
      <c r="K1918" s="160" t="n">
        <f aca="false">TRUNC(IF(A1918&lt;$A$427,$D$427*$R$12+$P$12,IF(A1918&gt;$A$782,$D$782*$R$12+$P$12,D1918*$R$12+$P$12)),2)</f>
        <v>217.82</v>
      </c>
      <c r="L1918" s="163" t="n">
        <v>2008</v>
      </c>
      <c r="M1918" s="180" t="n">
        <f aca="false">A1918</f>
        <v>1521</v>
      </c>
      <c r="N1918" s="165" t="n">
        <v>2008</v>
      </c>
      <c r="O1918" s="166" t="n">
        <f aca="false">A1918</f>
        <v>1521</v>
      </c>
      <c r="U1918" s="171"/>
    </row>
    <row r="1919" customFormat="false" ht="10.5" hidden="false" customHeight="false" outlineLevel="0" collapsed="false">
      <c r="A1919" s="172" t="n">
        <v>1522</v>
      </c>
      <c r="B1919" s="173" t="n">
        <v>2009</v>
      </c>
      <c r="C1919" s="174" t="n">
        <f aca="false">ROUND($P$1*A1919,2)</f>
        <v>89909.71</v>
      </c>
      <c r="D1919" s="175" t="n">
        <f aca="false">TRUNC(C1919/12,2)</f>
        <v>7492.47</v>
      </c>
      <c r="E1919" s="176" t="n">
        <f aca="false">TRUNC(D1919*$P$3,2)</f>
        <v>831.66</v>
      </c>
      <c r="F1919" s="177" t="n">
        <f aca="false">TRUNC(IF(A1919&lt;=$A$270,$D$270*$P$5,D1919*$P$5),2)</f>
        <v>224.77</v>
      </c>
      <c r="G1919" s="178" t="n">
        <f aca="false">TRUNC(IF(A1919&lt;=$A$270,$D$270*$P$6,D1919*$P$6),2)</f>
        <v>74.92</v>
      </c>
      <c r="H1919" s="177" t="n">
        <f aca="false">TRUNC($P$9,2)</f>
        <v>2.29</v>
      </c>
      <c r="I1919" s="177" t="n">
        <f aca="false">TRUNC(IF(A1919&lt;$A$427,$D$427*$R$10+$P$10,IF(A1919&gt;$A$782,$D$782*$R$10+$P$10,D1919*$R$10+$P$10)),2)</f>
        <v>117.29</v>
      </c>
      <c r="J1919" s="174" t="n">
        <f aca="false">TRUNC(IF(A1919&lt;$A$427,($D$427*$R$11)+$P$11,IF(A1919&gt;$A$782,$D$782*$R$11+$P$11,D1919*$R$11+$P$11)),2)</f>
        <v>299.57</v>
      </c>
      <c r="K1919" s="176" t="n">
        <f aca="false">TRUNC(IF(A1919&lt;$A$427,$D$427*$R$12+$P$12,IF(A1919&gt;$A$782,$D$782*$R$12+$P$12,D1919*$R$12+$P$12)),2)</f>
        <v>217.82</v>
      </c>
      <c r="L1919" s="179" t="n">
        <v>2009</v>
      </c>
      <c r="M1919" s="164" t="n">
        <f aca="false">A1919</f>
        <v>1522</v>
      </c>
      <c r="N1919" s="181" t="n">
        <v>2009</v>
      </c>
      <c r="O1919" s="182" t="n">
        <f aca="false">A1919</f>
        <v>1522</v>
      </c>
      <c r="U1919" s="171"/>
    </row>
    <row r="1920" customFormat="false" ht="10.5" hidden="false" customHeight="false" outlineLevel="0" collapsed="false">
      <c r="A1920" s="156" t="n">
        <v>1523</v>
      </c>
      <c r="B1920" s="157" t="n">
        <v>2010</v>
      </c>
      <c r="C1920" s="158" t="n">
        <f aca="false">ROUND($P$1*A1920,2)</f>
        <v>89968.79</v>
      </c>
      <c r="D1920" s="159" t="n">
        <f aca="false">TRUNC(C1920/12,2)</f>
        <v>7497.39</v>
      </c>
      <c r="E1920" s="160" t="n">
        <f aca="false">TRUNC(D1920*$P$3,2)</f>
        <v>832.21</v>
      </c>
      <c r="F1920" s="161" t="n">
        <f aca="false">TRUNC(IF(A1920&lt;=$A$270,$D$270*$P$5,D1920*$P$5),2)</f>
        <v>224.92</v>
      </c>
      <c r="G1920" s="162" t="n">
        <f aca="false">TRUNC(IF(A1920&lt;=$A$270,$D$270*$P$6,D1920*$P$6),2)</f>
        <v>74.97</v>
      </c>
      <c r="H1920" s="161" t="n">
        <f aca="false">TRUNC($P$9,2)</f>
        <v>2.29</v>
      </c>
      <c r="I1920" s="161" t="n">
        <f aca="false">TRUNC(IF(A1920&lt;$A$427,$D$427*$R$10+$P$10,IF(A1920&gt;$A$782,$D$782*$R$10+$P$10,D1920*$R$10+$P$10)),2)</f>
        <v>117.29</v>
      </c>
      <c r="J1920" s="158" t="n">
        <f aca="false">TRUNC(IF(A1920&lt;$A$427,($D$427*$R$11)+$P$11,IF(A1920&gt;$A$782,$D$782*$R$11+$P$11,D1920*$R$11+$P$11)),2)</f>
        <v>299.57</v>
      </c>
      <c r="K1920" s="160" t="n">
        <f aca="false">TRUNC(IF(A1920&lt;$A$427,$D$427*$R$12+$P$12,IF(A1920&gt;$A$782,$D$782*$R$12+$P$12,D1920*$R$12+$P$12)),2)</f>
        <v>217.82</v>
      </c>
      <c r="L1920" s="163" t="n">
        <v>2010</v>
      </c>
      <c r="M1920" s="180" t="n">
        <f aca="false">A1920</f>
        <v>1523</v>
      </c>
      <c r="N1920" s="165" t="n">
        <v>2010</v>
      </c>
      <c r="O1920" s="166" t="n">
        <f aca="false">A1920</f>
        <v>1523</v>
      </c>
      <c r="U1920" s="171"/>
    </row>
    <row r="1921" customFormat="false" ht="10.5" hidden="false" customHeight="false" outlineLevel="0" collapsed="false">
      <c r="A1921" s="172" t="n">
        <v>1524</v>
      </c>
      <c r="B1921" s="173" t="n">
        <v>2011</v>
      </c>
      <c r="C1921" s="174" t="n">
        <f aca="false">ROUND($P$1*A1921,2)</f>
        <v>90027.86</v>
      </c>
      <c r="D1921" s="175" t="n">
        <f aca="false">TRUNC(C1921/12,2)</f>
        <v>7502.32</v>
      </c>
      <c r="E1921" s="176" t="n">
        <f aca="false">TRUNC(D1921*$P$3,2)</f>
        <v>832.75</v>
      </c>
      <c r="F1921" s="177" t="n">
        <f aca="false">TRUNC(IF(A1921&lt;=$A$270,$D$270*$P$5,D1921*$P$5),2)</f>
        <v>225.06</v>
      </c>
      <c r="G1921" s="178" t="n">
        <f aca="false">TRUNC(IF(A1921&lt;=$A$270,$D$270*$P$6,D1921*$P$6),2)</f>
        <v>75.02</v>
      </c>
      <c r="H1921" s="177" t="n">
        <f aca="false">TRUNC($P$9,2)</f>
        <v>2.29</v>
      </c>
      <c r="I1921" s="177" t="n">
        <f aca="false">TRUNC(IF(A1921&lt;$A$427,$D$427*$R$10+$P$10,IF(A1921&gt;$A$782,$D$782*$R$10+$P$10,D1921*$R$10+$P$10)),2)</f>
        <v>117.29</v>
      </c>
      <c r="J1921" s="174" t="n">
        <f aca="false">TRUNC(IF(A1921&lt;$A$427,($D$427*$R$11)+$P$11,IF(A1921&gt;$A$782,$D$782*$R$11+$P$11,D1921*$R$11+$P$11)),2)</f>
        <v>299.57</v>
      </c>
      <c r="K1921" s="176" t="n">
        <f aca="false">TRUNC(IF(A1921&lt;$A$427,$D$427*$R$12+$P$12,IF(A1921&gt;$A$782,$D$782*$R$12+$P$12,D1921*$R$12+$P$12)),2)</f>
        <v>217.82</v>
      </c>
      <c r="L1921" s="179" t="n">
        <v>2011</v>
      </c>
      <c r="M1921" s="164" t="n">
        <f aca="false">A1921</f>
        <v>1524</v>
      </c>
      <c r="N1921" s="181" t="n">
        <v>2011</v>
      </c>
      <c r="O1921" s="182" t="n">
        <f aca="false">A1921</f>
        <v>1524</v>
      </c>
      <c r="U1921" s="171"/>
    </row>
    <row r="1922" customFormat="false" ht="10.5" hidden="false" customHeight="false" outlineLevel="0" collapsed="false">
      <c r="A1922" s="156" t="n">
        <v>1525</v>
      </c>
      <c r="B1922" s="157" t="n">
        <v>2012</v>
      </c>
      <c r="C1922" s="158" t="n">
        <f aca="false">ROUND($P$1*A1922,2)</f>
        <v>90086.94</v>
      </c>
      <c r="D1922" s="159" t="n">
        <f aca="false">TRUNC(C1922/12,2)</f>
        <v>7507.24</v>
      </c>
      <c r="E1922" s="160" t="n">
        <f aca="false">TRUNC(D1922*$P$3,2)</f>
        <v>833.3</v>
      </c>
      <c r="F1922" s="161" t="n">
        <f aca="false">TRUNC(IF(A1922&lt;=$A$270,$D$270*$P$5,D1922*$P$5),2)</f>
        <v>225.21</v>
      </c>
      <c r="G1922" s="162" t="n">
        <f aca="false">TRUNC(IF(A1922&lt;=$A$270,$D$270*$P$6,D1922*$P$6),2)</f>
        <v>75.07</v>
      </c>
      <c r="H1922" s="161" t="n">
        <f aca="false">TRUNC($P$9,2)</f>
        <v>2.29</v>
      </c>
      <c r="I1922" s="161" t="n">
        <f aca="false">TRUNC(IF(A1922&lt;$A$427,$D$427*$R$10+$P$10,IF(A1922&gt;$A$782,$D$782*$R$10+$P$10,D1922*$R$10+$P$10)),2)</f>
        <v>117.29</v>
      </c>
      <c r="J1922" s="158" t="n">
        <f aca="false">TRUNC(IF(A1922&lt;$A$427,($D$427*$R$11)+$P$11,IF(A1922&gt;$A$782,$D$782*$R$11+$P$11,D1922*$R$11+$P$11)),2)</f>
        <v>299.57</v>
      </c>
      <c r="K1922" s="160" t="n">
        <f aca="false">TRUNC(IF(A1922&lt;$A$427,$D$427*$R$12+$P$12,IF(A1922&gt;$A$782,$D$782*$R$12+$P$12,D1922*$R$12+$P$12)),2)</f>
        <v>217.82</v>
      </c>
      <c r="L1922" s="163" t="n">
        <v>2012</v>
      </c>
      <c r="M1922" s="180" t="n">
        <f aca="false">A1922</f>
        <v>1525</v>
      </c>
      <c r="N1922" s="165" t="n">
        <v>2012</v>
      </c>
      <c r="O1922" s="166" t="n">
        <f aca="false">A1922</f>
        <v>1525</v>
      </c>
      <c r="U1922" s="171"/>
    </row>
    <row r="1923" customFormat="false" ht="10.5" hidden="false" customHeight="false" outlineLevel="0" collapsed="false">
      <c r="A1923" s="172" t="n">
        <v>1525</v>
      </c>
      <c r="B1923" s="173" t="n">
        <v>2013</v>
      </c>
      <c r="C1923" s="174" t="n">
        <f aca="false">ROUND($P$1*A1923,2)</f>
        <v>90086.94</v>
      </c>
      <c r="D1923" s="175" t="n">
        <f aca="false">TRUNC(C1923/12,2)</f>
        <v>7507.24</v>
      </c>
      <c r="E1923" s="176" t="n">
        <f aca="false">TRUNC(D1923*$P$3,2)</f>
        <v>833.3</v>
      </c>
      <c r="F1923" s="177" t="n">
        <f aca="false">TRUNC(IF(A1923&lt;=$A$270,$D$270*$P$5,D1923*$P$5),2)</f>
        <v>225.21</v>
      </c>
      <c r="G1923" s="178" t="n">
        <f aca="false">TRUNC(IF(A1923&lt;=$A$270,$D$270*$P$6,D1923*$P$6),2)</f>
        <v>75.07</v>
      </c>
      <c r="H1923" s="177" t="n">
        <f aca="false">TRUNC($P$9,2)</f>
        <v>2.29</v>
      </c>
      <c r="I1923" s="177" t="n">
        <f aca="false">TRUNC(IF(A1923&lt;$A$427,$D$427*$R$10+$P$10,IF(A1923&gt;$A$782,$D$782*$R$10+$P$10,D1923*$R$10+$P$10)),2)</f>
        <v>117.29</v>
      </c>
      <c r="J1923" s="174" t="n">
        <f aca="false">TRUNC(IF(A1923&lt;$A$427,($D$427*$R$11)+$P$11,IF(A1923&gt;$A$782,$D$782*$R$11+$P$11,D1923*$R$11+$P$11)),2)</f>
        <v>299.57</v>
      </c>
      <c r="K1923" s="176" t="n">
        <f aca="false">TRUNC(IF(A1923&lt;$A$427,$D$427*$R$12+$P$12,IF(A1923&gt;$A$782,$D$782*$R$12+$P$12,D1923*$R$12+$P$12)),2)</f>
        <v>217.82</v>
      </c>
      <c r="L1923" s="179" t="n">
        <v>2013</v>
      </c>
      <c r="M1923" s="164" t="n">
        <f aca="false">A1923</f>
        <v>1525</v>
      </c>
      <c r="N1923" s="181" t="n">
        <v>2013</v>
      </c>
      <c r="O1923" s="182" t="n">
        <f aca="false">A1923</f>
        <v>1525</v>
      </c>
      <c r="U1923" s="171"/>
    </row>
    <row r="1924" customFormat="false" ht="10.5" hidden="false" customHeight="false" outlineLevel="0" collapsed="false">
      <c r="A1924" s="156" t="n">
        <v>1526</v>
      </c>
      <c r="B1924" s="157" t="n">
        <v>2014</v>
      </c>
      <c r="C1924" s="158" t="n">
        <f aca="false">ROUND($P$1*A1924,2)</f>
        <v>90146.01</v>
      </c>
      <c r="D1924" s="159" t="n">
        <f aca="false">TRUNC(C1924/12,2)</f>
        <v>7512.16</v>
      </c>
      <c r="E1924" s="160" t="n">
        <f aca="false">TRUNC(D1924*$P$3,2)</f>
        <v>833.84</v>
      </c>
      <c r="F1924" s="161" t="n">
        <f aca="false">TRUNC(IF(A1924&lt;=$A$270,$D$270*$P$5,D1924*$P$5),2)</f>
        <v>225.36</v>
      </c>
      <c r="G1924" s="162" t="n">
        <f aca="false">TRUNC(IF(A1924&lt;=$A$270,$D$270*$P$6,D1924*$P$6),2)</f>
        <v>75.12</v>
      </c>
      <c r="H1924" s="161" t="n">
        <f aca="false">TRUNC($P$9,2)</f>
        <v>2.29</v>
      </c>
      <c r="I1924" s="161" t="n">
        <f aca="false">TRUNC(IF(A1924&lt;$A$427,$D$427*$R$10+$P$10,IF(A1924&gt;$A$782,$D$782*$R$10+$P$10,D1924*$R$10+$P$10)),2)</f>
        <v>117.29</v>
      </c>
      <c r="J1924" s="158" t="n">
        <f aca="false">TRUNC(IF(A1924&lt;$A$427,($D$427*$R$11)+$P$11,IF(A1924&gt;$A$782,$D$782*$R$11+$P$11,D1924*$R$11+$P$11)),2)</f>
        <v>299.57</v>
      </c>
      <c r="K1924" s="160" t="n">
        <f aca="false">TRUNC(IF(A1924&lt;$A$427,$D$427*$R$12+$P$12,IF(A1924&gt;$A$782,$D$782*$R$12+$P$12,D1924*$R$12+$P$12)),2)</f>
        <v>217.82</v>
      </c>
      <c r="L1924" s="163" t="n">
        <v>2014</v>
      </c>
      <c r="M1924" s="180" t="n">
        <f aca="false">A1924</f>
        <v>1526</v>
      </c>
      <c r="N1924" s="165" t="n">
        <v>2014</v>
      </c>
      <c r="O1924" s="166" t="n">
        <f aca="false">A1924</f>
        <v>1526</v>
      </c>
      <c r="U1924" s="171"/>
    </row>
    <row r="1925" customFormat="false" ht="10.5" hidden="false" customHeight="false" outlineLevel="0" collapsed="false">
      <c r="A1925" s="172" t="n">
        <v>1527</v>
      </c>
      <c r="B1925" s="173" t="n">
        <v>2015</v>
      </c>
      <c r="C1925" s="174" t="n">
        <f aca="false">ROUND($P$1*A1925,2)</f>
        <v>90205.08</v>
      </c>
      <c r="D1925" s="175" t="n">
        <f aca="false">TRUNC(C1925/12,2)</f>
        <v>7517.09</v>
      </c>
      <c r="E1925" s="176" t="n">
        <f aca="false">TRUNC(D1925*$P$3,2)</f>
        <v>834.39</v>
      </c>
      <c r="F1925" s="177" t="n">
        <f aca="false">TRUNC(IF(A1925&lt;=$A$270,$D$270*$P$5,D1925*$P$5),2)</f>
        <v>225.51</v>
      </c>
      <c r="G1925" s="178" t="n">
        <f aca="false">TRUNC(IF(A1925&lt;=$A$270,$D$270*$P$6,D1925*$P$6),2)</f>
        <v>75.17</v>
      </c>
      <c r="H1925" s="177" t="n">
        <f aca="false">TRUNC($P$9,2)</f>
        <v>2.29</v>
      </c>
      <c r="I1925" s="177" t="n">
        <f aca="false">TRUNC(IF(A1925&lt;$A$427,$D$427*$R$10+$P$10,IF(A1925&gt;$A$782,$D$782*$R$10+$P$10,D1925*$R$10+$P$10)),2)</f>
        <v>117.29</v>
      </c>
      <c r="J1925" s="174" t="n">
        <f aca="false">TRUNC(IF(A1925&lt;$A$427,($D$427*$R$11)+$P$11,IF(A1925&gt;$A$782,$D$782*$R$11+$P$11,D1925*$R$11+$P$11)),2)</f>
        <v>299.57</v>
      </c>
      <c r="K1925" s="176" t="n">
        <f aca="false">TRUNC(IF(A1925&lt;$A$427,$D$427*$R$12+$P$12,IF(A1925&gt;$A$782,$D$782*$R$12+$P$12,D1925*$R$12+$P$12)),2)</f>
        <v>217.82</v>
      </c>
      <c r="L1925" s="179" t="n">
        <v>2015</v>
      </c>
      <c r="M1925" s="164" t="n">
        <f aca="false">A1925</f>
        <v>1527</v>
      </c>
      <c r="N1925" s="181" t="n">
        <v>2015</v>
      </c>
      <c r="O1925" s="182" t="n">
        <f aca="false">A1925</f>
        <v>1527</v>
      </c>
      <c r="U1925" s="171"/>
    </row>
    <row r="1926" customFormat="false" ht="10.5" hidden="false" customHeight="false" outlineLevel="0" collapsed="false">
      <c r="A1926" s="156" t="n">
        <v>1528</v>
      </c>
      <c r="B1926" s="157" t="n">
        <v>2016</v>
      </c>
      <c r="C1926" s="158" t="n">
        <f aca="false">ROUND($P$1*A1926,2)</f>
        <v>90264.16</v>
      </c>
      <c r="D1926" s="159" t="n">
        <f aca="false">TRUNC(C1926/12,2)</f>
        <v>7522.01</v>
      </c>
      <c r="E1926" s="160" t="n">
        <f aca="false">TRUNC(D1926*$P$3,2)</f>
        <v>834.94</v>
      </c>
      <c r="F1926" s="161" t="n">
        <f aca="false">TRUNC(IF(A1926&lt;=$A$270,$D$270*$P$5,D1926*$P$5),2)</f>
        <v>225.66</v>
      </c>
      <c r="G1926" s="162" t="n">
        <f aca="false">TRUNC(IF(A1926&lt;=$A$270,$D$270*$P$6,D1926*$P$6),2)</f>
        <v>75.22</v>
      </c>
      <c r="H1926" s="161" t="n">
        <f aca="false">TRUNC($P$9,2)</f>
        <v>2.29</v>
      </c>
      <c r="I1926" s="161" t="n">
        <f aca="false">TRUNC(IF(A1926&lt;$A$427,$D$427*$R$10+$P$10,IF(A1926&gt;$A$782,$D$782*$R$10+$P$10,D1926*$R$10+$P$10)),2)</f>
        <v>117.29</v>
      </c>
      <c r="J1926" s="158" t="n">
        <f aca="false">TRUNC(IF(A1926&lt;$A$427,($D$427*$R$11)+$P$11,IF(A1926&gt;$A$782,$D$782*$R$11+$P$11,D1926*$R$11+$P$11)),2)</f>
        <v>299.57</v>
      </c>
      <c r="K1926" s="160" t="n">
        <f aca="false">TRUNC(IF(A1926&lt;$A$427,$D$427*$R$12+$P$12,IF(A1926&gt;$A$782,$D$782*$R$12+$P$12,D1926*$R$12+$P$12)),2)</f>
        <v>217.82</v>
      </c>
      <c r="L1926" s="163" t="n">
        <v>2016</v>
      </c>
      <c r="M1926" s="164" t="n">
        <f aca="false">A1926</f>
        <v>1528</v>
      </c>
      <c r="N1926" s="165" t="n">
        <v>2016</v>
      </c>
      <c r="O1926" s="166" t="n">
        <f aca="false">A1926</f>
        <v>1528</v>
      </c>
      <c r="U1926" s="171"/>
    </row>
    <row r="1927" customFormat="false" ht="10.5" hidden="false" customHeight="false" outlineLevel="0" collapsed="false">
      <c r="A1927" s="172" t="n">
        <v>1529</v>
      </c>
      <c r="B1927" s="173" t="n">
        <v>2017</v>
      </c>
      <c r="C1927" s="174" t="n">
        <f aca="false">ROUND($P$1*A1927,2)</f>
        <v>90323.23</v>
      </c>
      <c r="D1927" s="175" t="n">
        <f aca="false">TRUNC(C1927/12,2)</f>
        <v>7526.93</v>
      </c>
      <c r="E1927" s="176" t="n">
        <f aca="false">TRUNC(D1927*$P$3,2)</f>
        <v>835.48</v>
      </c>
      <c r="F1927" s="177" t="n">
        <f aca="false">TRUNC(IF(A1927&lt;=$A$270,$D$270*$P$5,D1927*$P$5),2)</f>
        <v>225.8</v>
      </c>
      <c r="G1927" s="178" t="n">
        <f aca="false">TRUNC(IF(A1927&lt;=$A$270,$D$270*$P$6,D1927*$P$6),2)</f>
        <v>75.26</v>
      </c>
      <c r="H1927" s="177" t="n">
        <f aca="false">TRUNC($P$9,2)</f>
        <v>2.29</v>
      </c>
      <c r="I1927" s="177" t="n">
        <f aca="false">TRUNC(IF(A1927&lt;$A$427,$D$427*$R$10+$P$10,IF(A1927&gt;$A$782,$D$782*$R$10+$P$10,D1927*$R$10+$P$10)),2)</f>
        <v>117.29</v>
      </c>
      <c r="J1927" s="174" t="n">
        <f aca="false">TRUNC(IF(A1927&lt;$A$427,($D$427*$R$11)+$P$11,IF(A1927&gt;$A$782,$D$782*$R$11+$P$11,D1927*$R$11+$P$11)),2)</f>
        <v>299.57</v>
      </c>
      <c r="K1927" s="176" t="n">
        <f aca="false">TRUNC(IF(A1927&lt;$A$427,$D$427*$R$12+$P$12,IF(A1927&gt;$A$782,$D$782*$R$12+$P$12,D1927*$R$12+$P$12)),2)</f>
        <v>217.82</v>
      </c>
      <c r="L1927" s="179" t="n">
        <v>2017</v>
      </c>
      <c r="M1927" s="180" t="n">
        <f aca="false">A1927</f>
        <v>1529</v>
      </c>
      <c r="N1927" s="181" t="n">
        <v>2017</v>
      </c>
      <c r="O1927" s="182" t="n">
        <f aca="false">A1927</f>
        <v>1529</v>
      </c>
      <c r="U1927" s="171"/>
    </row>
    <row r="1928" customFormat="false" ht="10.5" hidden="false" customHeight="false" outlineLevel="0" collapsed="false">
      <c r="A1928" s="156" t="n">
        <v>1529</v>
      </c>
      <c r="B1928" s="157" t="n">
        <v>2018</v>
      </c>
      <c r="C1928" s="158" t="n">
        <f aca="false">ROUND($P$1*A1928,2)</f>
        <v>90323.23</v>
      </c>
      <c r="D1928" s="159" t="n">
        <f aca="false">TRUNC(C1928/12,2)</f>
        <v>7526.93</v>
      </c>
      <c r="E1928" s="160" t="n">
        <f aca="false">TRUNC(D1928*$P$3,2)</f>
        <v>835.48</v>
      </c>
      <c r="F1928" s="161" t="n">
        <f aca="false">TRUNC(IF(A1928&lt;=$A$270,$D$270*$P$5,D1928*$P$5),2)</f>
        <v>225.8</v>
      </c>
      <c r="G1928" s="162" t="n">
        <f aca="false">TRUNC(IF(A1928&lt;=$A$270,$D$270*$P$6,D1928*$P$6),2)</f>
        <v>75.26</v>
      </c>
      <c r="H1928" s="161" t="n">
        <f aca="false">TRUNC($P$9,2)</f>
        <v>2.29</v>
      </c>
      <c r="I1928" s="161" t="n">
        <f aca="false">TRUNC(IF(A1928&lt;$A$427,$D$427*$R$10+$P$10,IF(A1928&gt;$A$782,$D$782*$R$10+$P$10,D1928*$R$10+$P$10)),2)</f>
        <v>117.29</v>
      </c>
      <c r="J1928" s="158" t="n">
        <f aca="false">TRUNC(IF(A1928&lt;$A$427,($D$427*$R$11)+$P$11,IF(A1928&gt;$A$782,$D$782*$R$11+$P$11,D1928*$R$11+$P$11)),2)</f>
        <v>299.57</v>
      </c>
      <c r="K1928" s="160" t="n">
        <f aca="false">TRUNC(IF(A1928&lt;$A$427,$D$427*$R$12+$P$12,IF(A1928&gt;$A$782,$D$782*$R$12+$P$12,D1928*$R$12+$P$12)),2)</f>
        <v>217.82</v>
      </c>
      <c r="L1928" s="163" t="n">
        <v>2018</v>
      </c>
      <c r="M1928" s="164" t="n">
        <f aca="false">A1928</f>
        <v>1529</v>
      </c>
      <c r="N1928" s="165" t="n">
        <v>2018</v>
      </c>
      <c r="O1928" s="166" t="n">
        <f aca="false">A1928</f>
        <v>1529</v>
      </c>
      <c r="U1928" s="171"/>
    </row>
    <row r="1929" customFormat="false" ht="10.5" hidden="false" customHeight="false" outlineLevel="0" collapsed="false">
      <c r="A1929" s="172" t="n">
        <v>1530</v>
      </c>
      <c r="B1929" s="173" t="n">
        <v>2019</v>
      </c>
      <c r="C1929" s="174" t="n">
        <f aca="false">ROUND($P$1*A1929,2)</f>
        <v>90382.3</v>
      </c>
      <c r="D1929" s="175" t="n">
        <f aca="false">TRUNC(C1929/12,2)</f>
        <v>7531.85</v>
      </c>
      <c r="E1929" s="176" t="n">
        <f aca="false">TRUNC(D1929*$P$3,2)</f>
        <v>836.03</v>
      </c>
      <c r="F1929" s="177" t="n">
        <f aca="false">TRUNC(IF(A1929&lt;=$A$270,$D$270*$P$5,D1929*$P$5),2)</f>
        <v>225.95</v>
      </c>
      <c r="G1929" s="178" t="n">
        <f aca="false">TRUNC(IF(A1929&lt;=$A$270,$D$270*$P$6,D1929*$P$6),2)</f>
        <v>75.31</v>
      </c>
      <c r="H1929" s="177" t="n">
        <f aca="false">TRUNC($P$9,2)</f>
        <v>2.29</v>
      </c>
      <c r="I1929" s="177" t="n">
        <f aca="false">TRUNC(IF(A1929&lt;$A$427,$D$427*$R$10+$P$10,IF(A1929&gt;$A$782,$D$782*$R$10+$P$10,D1929*$R$10+$P$10)),2)</f>
        <v>117.29</v>
      </c>
      <c r="J1929" s="174" t="n">
        <f aca="false">TRUNC(IF(A1929&lt;$A$427,($D$427*$R$11)+$P$11,IF(A1929&gt;$A$782,$D$782*$R$11+$P$11,D1929*$R$11+$P$11)),2)</f>
        <v>299.57</v>
      </c>
      <c r="K1929" s="176" t="n">
        <f aca="false">TRUNC(IF(A1929&lt;$A$427,$D$427*$R$12+$P$12,IF(A1929&gt;$A$782,$D$782*$R$12+$P$12,D1929*$R$12+$P$12)),2)</f>
        <v>217.82</v>
      </c>
      <c r="L1929" s="179" t="n">
        <v>2019</v>
      </c>
      <c r="M1929" s="180" t="n">
        <f aca="false">A1929</f>
        <v>1530</v>
      </c>
      <c r="N1929" s="181" t="n">
        <v>2019</v>
      </c>
      <c r="O1929" s="182" t="n">
        <f aca="false">A1929</f>
        <v>1530</v>
      </c>
      <c r="U1929" s="171"/>
    </row>
    <row r="1930" customFormat="false" ht="10.5" hidden="false" customHeight="false" outlineLevel="0" collapsed="false">
      <c r="A1930" s="156" t="n">
        <v>1531</v>
      </c>
      <c r="B1930" s="157" t="n">
        <v>2020</v>
      </c>
      <c r="C1930" s="158" t="n">
        <f aca="false">ROUND($P$1*A1930,2)</f>
        <v>90441.38</v>
      </c>
      <c r="D1930" s="159" t="n">
        <f aca="false">TRUNC(C1930/12,2)</f>
        <v>7536.78</v>
      </c>
      <c r="E1930" s="160" t="n">
        <f aca="false">TRUNC(D1930*$P$3,2)</f>
        <v>836.58</v>
      </c>
      <c r="F1930" s="161" t="n">
        <f aca="false">TRUNC(IF(A1930&lt;=$A$270,$D$270*$P$5,D1930*$P$5),2)</f>
        <v>226.1</v>
      </c>
      <c r="G1930" s="162" t="n">
        <f aca="false">TRUNC(IF(A1930&lt;=$A$270,$D$270*$P$6,D1930*$P$6),2)</f>
        <v>75.36</v>
      </c>
      <c r="H1930" s="161" t="n">
        <f aca="false">TRUNC($P$9,2)</f>
        <v>2.29</v>
      </c>
      <c r="I1930" s="161" t="n">
        <f aca="false">TRUNC(IF(A1930&lt;$A$427,$D$427*$R$10+$P$10,IF(A1930&gt;$A$782,$D$782*$R$10+$P$10,D1930*$R$10+$P$10)),2)</f>
        <v>117.29</v>
      </c>
      <c r="J1930" s="158" t="n">
        <f aca="false">TRUNC(IF(A1930&lt;$A$427,($D$427*$R$11)+$P$11,IF(A1930&gt;$A$782,$D$782*$R$11+$P$11,D1930*$R$11+$P$11)),2)</f>
        <v>299.57</v>
      </c>
      <c r="K1930" s="160" t="n">
        <f aca="false">TRUNC(IF(A1930&lt;$A$427,$D$427*$R$12+$P$12,IF(A1930&gt;$A$782,$D$782*$R$12+$P$12,D1930*$R$12+$P$12)),2)</f>
        <v>217.82</v>
      </c>
      <c r="L1930" s="163" t="n">
        <v>2020</v>
      </c>
      <c r="M1930" s="164" t="n">
        <f aca="false">A1930</f>
        <v>1531</v>
      </c>
      <c r="N1930" s="165" t="n">
        <v>2020</v>
      </c>
      <c r="O1930" s="166" t="n">
        <f aca="false">A1930</f>
        <v>1531</v>
      </c>
      <c r="U1930" s="171"/>
    </row>
    <row r="1931" customFormat="false" ht="10.5" hidden="false" customHeight="false" outlineLevel="0" collapsed="false">
      <c r="A1931" s="172" t="n">
        <v>1532</v>
      </c>
      <c r="B1931" s="173" t="n">
        <v>2021</v>
      </c>
      <c r="C1931" s="174" t="n">
        <f aca="false">ROUND($P$1*A1931,2)</f>
        <v>90500.45</v>
      </c>
      <c r="D1931" s="175" t="n">
        <f aca="false">TRUNC(C1931/12,2)</f>
        <v>7541.7</v>
      </c>
      <c r="E1931" s="176" t="n">
        <f aca="false">TRUNC(D1931*$P$3,2)</f>
        <v>837.12</v>
      </c>
      <c r="F1931" s="177" t="n">
        <f aca="false">TRUNC(IF(A1931&lt;=$A$270,$D$270*$P$5,D1931*$P$5),2)</f>
        <v>226.25</v>
      </c>
      <c r="G1931" s="178" t="n">
        <f aca="false">TRUNC(IF(A1931&lt;=$A$270,$D$270*$P$6,D1931*$P$6),2)</f>
        <v>75.41</v>
      </c>
      <c r="H1931" s="177" t="n">
        <f aca="false">TRUNC($P$9,2)</f>
        <v>2.29</v>
      </c>
      <c r="I1931" s="177" t="n">
        <f aca="false">TRUNC(IF(A1931&lt;$A$427,$D$427*$R$10+$P$10,IF(A1931&gt;$A$782,$D$782*$R$10+$P$10,D1931*$R$10+$P$10)),2)</f>
        <v>117.29</v>
      </c>
      <c r="J1931" s="174" t="n">
        <f aca="false">TRUNC(IF(A1931&lt;$A$427,($D$427*$R$11)+$P$11,IF(A1931&gt;$A$782,$D$782*$R$11+$P$11,D1931*$R$11+$P$11)),2)</f>
        <v>299.57</v>
      </c>
      <c r="K1931" s="176" t="n">
        <f aca="false">TRUNC(IF(A1931&lt;$A$427,$D$427*$R$12+$P$12,IF(A1931&gt;$A$782,$D$782*$R$12+$P$12,D1931*$R$12+$P$12)),2)</f>
        <v>217.82</v>
      </c>
      <c r="L1931" s="179" t="n">
        <v>2021</v>
      </c>
      <c r="M1931" s="180" t="n">
        <f aca="false">A1931</f>
        <v>1532</v>
      </c>
      <c r="N1931" s="181" t="n">
        <v>2021</v>
      </c>
      <c r="O1931" s="182" t="n">
        <f aca="false">A1931</f>
        <v>1532</v>
      </c>
      <c r="U1931" s="171"/>
    </row>
    <row r="1932" customFormat="false" ht="10.5" hidden="false" customHeight="false" outlineLevel="0" collapsed="false">
      <c r="A1932" s="156" t="n">
        <v>1533</v>
      </c>
      <c r="B1932" s="157" t="n">
        <v>2022</v>
      </c>
      <c r="C1932" s="158" t="n">
        <f aca="false">ROUND($P$1*A1932,2)</f>
        <v>90559.52</v>
      </c>
      <c r="D1932" s="159" t="n">
        <f aca="false">TRUNC(C1932/12,2)</f>
        <v>7546.62</v>
      </c>
      <c r="E1932" s="160" t="n">
        <f aca="false">TRUNC(D1932*$P$3,2)</f>
        <v>837.67</v>
      </c>
      <c r="F1932" s="161" t="n">
        <f aca="false">TRUNC(IF(A1932&lt;=$A$270,$D$270*$P$5,D1932*$P$5),2)</f>
        <v>226.39</v>
      </c>
      <c r="G1932" s="162" t="n">
        <f aca="false">TRUNC(IF(A1932&lt;=$A$270,$D$270*$P$6,D1932*$P$6),2)</f>
        <v>75.46</v>
      </c>
      <c r="H1932" s="161" t="n">
        <f aca="false">TRUNC($P$9,2)</f>
        <v>2.29</v>
      </c>
      <c r="I1932" s="161" t="n">
        <f aca="false">TRUNC(IF(A1932&lt;$A$427,$D$427*$R$10+$P$10,IF(A1932&gt;$A$782,$D$782*$R$10+$P$10,D1932*$R$10+$P$10)),2)</f>
        <v>117.29</v>
      </c>
      <c r="J1932" s="158" t="n">
        <f aca="false">TRUNC(IF(A1932&lt;$A$427,($D$427*$R$11)+$P$11,IF(A1932&gt;$A$782,$D$782*$R$11+$P$11,D1932*$R$11+$P$11)),2)</f>
        <v>299.57</v>
      </c>
      <c r="K1932" s="160" t="n">
        <f aca="false">TRUNC(IF(A1932&lt;$A$427,$D$427*$R$12+$P$12,IF(A1932&gt;$A$782,$D$782*$R$12+$P$12,D1932*$R$12+$P$12)),2)</f>
        <v>217.82</v>
      </c>
      <c r="L1932" s="163" t="n">
        <v>2022</v>
      </c>
      <c r="M1932" s="164" t="n">
        <f aca="false">A1932</f>
        <v>1533</v>
      </c>
      <c r="N1932" s="165" t="n">
        <v>2022</v>
      </c>
      <c r="O1932" s="166" t="n">
        <f aca="false">A1932</f>
        <v>1533</v>
      </c>
      <c r="U1932" s="171"/>
    </row>
    <row r="1933" customFormat="false" ht="10.5" hidden="false" customHeight="false" outlineLevel="0" collapsed="false">
      <c r="A1933" s="172" t="n">
        <v>1533</v>
      </c>
      <c r="B1933" s="173" t="n">
        <v>2023</v>
      </c>
      <c r="C1933" s="174" t="n">
        <f aca="false">ROUND($P$1*A1933,2)</f>
        <v>90559.52</v>
      </c>
      <c r="D1933" s="175" t="n">
        <f aca="false">TRUNC(C1933/12,2)</f>
        <v>7546.62</v>
      </c>
      <c r="E1933" s="176" t="n">
        <f aca="false">TRUNC(D1933*$P$3,2)</f>
        <v>837.67</v>
      </c>
      <c r="F1933" s="177" t="n">
        <f aca="false">TRUNC(IF(A1933&lt;=$A$270,$D$270*$P$5,D1933*$P$5),2)</f>
        <v>226.39</v>
      </c>
      <c r="G1933" s="178" t="n">
        <f aca="false">TRUNC(IF(A1933&lt;=$A$270,$D$270*$P$6,D1933*$P$6),2)</f>
        <v>75.46</v>
      </c>
      <c r="H1933" s="177" t="n">
        <f aca="false">TRUNC($P$9,2)</f>
        <v>2.29</v>
      </c>
      <c r="I1933" s="177" t="n">
        <f aca="false">TRUNC(IF(A1933&lt;$A$427,$D$427*$R$10+$P$10,IF(A1933&gt;$A$782,$D$782*$R$10+$P$10,D1933*$R$10+$P$10)),2)</f>
        <v>117.29</v>
      </c>
      <c r="J1933" s="174" t="n">
        <f aca="false">TRUNC(IF(A1933&lt;$A$427,($D$427*$R$11)+$P$11,IF(A1933&gt;$A$782,$D$782*$R$11+$P$11,D1933*$R$11+$P$11)),2)</f>
        <v>299.57</v>
      </c>
      <c r="K1933" s="176" t="n">
        <f aca="false">TRUNC(IF(A1933&lt;$A$427,$D$427*$R$12+$P$12,IF(A1933&gt;$A$782,$D$782*$R$12+$P$12,D1933*$R$12+$P$12)),2)</f>
        <v>217.82</v>
      </c>
      <c r="L1933" s="179" t="n">
        <v>2023</v>
      </c>
      <c r="M1933" s="180" t="n">
        <f aca="false">A1933</f>
        <v>1533</v>
      </c>
      <c r="N1933" s="181" t="n">
        <v>2023</v>
      </c>
      <c r="O1933" s="182" t="n">
        <f aca="false">A1933</f>
        <v>1533</v>
      </c>
      <c r="U1933" s="171"/>
    </row>
    <row r="1934" customFormat="false" ht="10.5" hidden="false" customHeight="false" outlineLevel="0" collapsed="false">
      <c r="A1934" s="156" t="n">
        <v>1534</v>
      </c>
      <c r="B1934" s="157" t="n">
        <v>2024</v>
      </c>
      <c r="C1934" s="158" t="n">
        <f aca="false">ROUND($P$1*A1934,2)</f>
        <v>90618.6</v>
      </c>
      <c r="D1934" s="159" t="n">
        <f aca="false">TRUNC(C1934/12,2)</f>
        <v>7551.55</v>
      </c>
      <c r="E1934" s="160" t="n">
        <f aca="false">TRUNC(D1934*$P$3,2)</f>
        <v>838.22</v>
      </c>
      <c r="F1934" s="161" t="n">
        <f aca="false">TRUNC(IF(A1934&lt;=$A$270,$D$270*$P$5,D1934*$P$5),2)</f>
        <v>226.54</v>
      </c>
      <c r="G1934" s="162" t="n">
        <f aca="false">TRUNC(IF(A1934&lt;=$A$270,$D$270*$P$6,D1934*$P$6),2)</f>
        <v>75.51</v>
      </c>
      <c r="H1934" s="161" t="n">
        <f aca="false">TRUNC($P$9,2)</f>
        <v>2.29</v>
      </c>
      <c r="I1934" s="161" t="n">
        <f aca="false">TRUNC(IF(A1934&lt;$A$427,$D$427*$R$10+$P$10,IF(A1934&gt;$A$782,$D$782*$R$10+$P$10,D1934*$R$10+$P$10)),2)</f>
        <v>117.29</v>
      </c>
      <c r="J1934" s="158" t="n">
        <f aca="false">TRUNC(IF(A1934&lt;$A$427,($D$427*$R$11)+$P$11,IF(A1934&gt;$A$782,$D$782*$R$11+$P$11,D1934*$R$11+$P$11)),2)</f>
        <v>299.57</v>
      </c>
      <c r="K1934" s="160" t="n">
        <f aca="false">TRUNC(IF(A1934&lt;$A$427,$D$427*$R$12+$P$12,IF(A1934&gt;$A$782,$D$782*$R$12+$P$12,D1934*$R$12+$P$12)),2)</f>
        <v>217.82</v>
      </c>
      <c r="L1934" s="163" t="n">
        <v>2024</v>
      </c>
      <c r="M1934" s="164" t="n">
        <f aca="false">A1934</f>
        <v>1534</v>
      </c>
      <c r="N1934" s="165" t="n">
        <v>2024</v>
      </c>
      <c r="O1934" s="166" t="n">
        <f aca="false">A1934</f>
        <v>1534</v>
      </c>
      <c r="U1934" s="171"/>
    </row>
    <row r="1935" customFormat="false" ht="10.5" hidden="false" customHeight="false" outlineLevel="0" collapsed="false">
      <c r="A1935" s="172" t="n">
        <v>1535</v>
      </c>
      <c r="B1935" s="173" t="n">
        <v>2025</v>
      </c>
      <c r="C1935" s="174" t="n">
        <f aca="false">ROUND($P$1*A1935,2)</f>
        <v>90677.67</v>
      </c>
      <c r="D1935" s="175" t="n">
        <f aca="false">TRUNC(C1935/12,2)</f>
        <v>7556.47</v>
      </c>
      <c r="E1935" s="176" t="n">
        <f aca="false">TRUNC(D1935*$P$3,2)</f>
        <v>838.76</v>
      </c>
      <c r="F1935" s="177" t="n">
        <f aca="false">TRUNC(IF(A1935&lt;=$A$270,$D$270*$P$5,D1935*$P$5),2)</f>
        <v>226.69</v>
      </c>
      <c r="G1935" s="178" t="n">
        <f aca="false">TRUNC(IF(A1935&lt;=$A$270,$D$270*$P$6,D1935*$P$6),2)</f>
        <v>75.56</v>
      </c>
      <c r="H1935" s="177" t="n">
        <f aca="false">TRUNC($P$9,2)</f>
        <v>2.29</v>
      </c>
      <c r="I1935" s="177" t="n">
        <f aca="false">TRUNC(IF(A1935&lt;$A$427,$D$427*$R$10+$P$10,IF(A1935&gt;$A$782,$D$782*$R$10+$P$10,D1935*$R$10+$P$10)),2)</f>
        <v>117.29</v>
      </c>
      <c r="J1935" s="174" t="n">
        <f aca="false">TRUNC(IF(A1935&lt;$A$427,($D$427*$R$11)+$P$11,IF(A1935&gt;$A$782,$D$782*$R$11+$P$11,D1935*$R$11+$P$11)),2)</f>
        <v>299.57</v>
      </c>
      <c r="K1935" s="176" t="n">
        <f aca="false">TRUNC(IF(A1935&lt;$A$427,$D$427*$R$12+$P$12,IF(A1935&gt;$A$782,$D$782*$R$12+$P$12,D1935*$R$12+$P$12)),2)</f>
        <v>217.82</v>
      </c>
      <c r="L1935" s="179" t="n">
        <v>2025</v>
      </c>
      <c r="M1935" s="180" t="n">
        <f aca="false">A1935</f>
        <v>1535</v>
      </c>
      <c r="N1935" s="181" t="n">
        <v>2025</v>
      </c>
      <c r="O1935" s="182" t="n">
        <f aca="false">A1935</f>
        <v>1535</v>
      </c>
      <c r="U1935" s="171"/>
    </row>
    <row r="1936" customFormat="false" ht="10.5" hidden="false" customHeight="false" outlineLevel="0" collapsed="false">
      <c r="A1936" s="156" t="n">
        <v>1536</v>
      </c>
      <c r="B1936" s="157" t="n">
        <v>2026</v>
      </c>
      <c r="C1936" s="158" t="n">
        <f aca="false">ROUND($P$1*A1936,2)</f>
        <v>90736.74</v>
      </c>
      <c r="D1936" s="159" t="n">
        <f aca="false">TRUNC(C1936/12,2)</f>
        <v>7561.39</v>
      </c>
      <c r="E1936" s="160" t="n">
        <f aca="false">TRUNC(D1936*$P$3,2)</f>
        <v>839.31</v>
      </c>
      <c r="F1936" s="161" t="n">
        <f aca="false">TRUNC(IF(A1936&lt;=$A$270,$D$270*$P$5,D1936*$P$5),2)</f>
        <v>226.84</v>
      </c>
      <c r="G1936" s="162" t="n">
        <f aca="false">TRUNC(IF(A1936&lt;=$A$270,$D$270*$P$6,D1936*$P$6),2)</f>
        <v>75.61</v>
      </c>
      <c r="H1936" s="161" t="n">
        <f aca="false">TRUNC($P$9,2)</f>
        <v>2.29</v>
      </c>
      <c r="I1936" s="161" t="n">
        <f aca="false">TRUNC(IF(A1936&lt;$A$427,$D$427*$R$10+$P$10,IF(A1936&gt;$A$782,$D$782*$R$10+$P$10,D1936*$R$10+$P$10)),2)</f>
        <v>117.29</v>
      </c>
      <c r="J1936" s="158" t="n">
        <f aca="false">TRUNC(IF(A1936&lt;$A$427,($D$427*$R$11)+$P$11,IF(A1936&gt;$A$782,$D$782*$R$11+$P$11,D1936*$R$11+$P$11)),2)</f>
        <v>299.57</v>
      </c>
      <c r="K1936" s="160" t="n">
        <f aca="false">TRUNC(IF(A1936&lt;$A$427,$D$427*$R$12+$P$12,IF(A1936&gt;$A$782,$D$782*$R$12+$P$12,D1936*$R$12+$P$12)),2)</f>
        <v>217.82</v>
      </c>
      <c r="L1936" s="163" t="n">
        <v>2026</v>
      </c>
      <c r="M1936" s="164" t="n">
        <f aca="false">A1936</f>
        <v>1536</v>
      </c>
      <c r="N1936" s="165" t="n">
        <v>2026</v>
      </c>
      <c r="O1936" s="166" t="n">
        <f aca="false">A1936</f>
        <v>1536</v>
      </c>
      <c r="U1936" s="171"/>
    </row>
    <row r="1937" customFormat="false" ht="10.5" hidden="false" customHeight="false" outlineLevel="0" collapsed="false">
      <c r="A1937" s="172" t="n">
        <v>1537</v>
      </c>
      <c r="B1937" s="173" t="n">
        <v>2027</v>
      </c>
      <c r="C1937" s="174" t="n">
        <f aca="false">ROUND($P$1*A1937,2)</f>
        <v>90795.82</v>
      </c>
      <c r="D1937" s="175" t="n">
        <f aca="false">TRUNC(C1937/12,2)</f>
        <v>7566.31</v>
      </c>
      <c r="E1937" s="176" t="n">
        <f aca="false">TRUNC(D1937*$P$3,2)</f>
        <v>839.86</v>
      </c>
      <c r="F1937" s="177" t="n">
        <f aca="false">TRUNC(IF(A1937&lt;=$A$270,$D$270*$P$5,D1937*$P$5),2)</f>
        <v>226.98</v>
      </c>
      <c r="G1937" s="178" t="n">
        <f aca="false">TRUNC(IF(A1937&lt;=$A$270,$D$270*$P$6,D1937*$P$6),2)</f>
        <v>75.66</v>
      </c>
      <c r="H1937" s="177" t="n">
        <f aca="false">TRUNC($P$9,2)</f>
        <v>2.29</v>
      </c>
      <c r="I1937" s="177" t="n">
        <f aca="false">TRUNC(IF(A1937&lt;$A$427,$D$427*$R$10+$P$10,IF(A1937&gt;$A$782,$D$782*$R$10+$P$10,D1937*$R$10+$P$10)),2)</f>
        <v>117.29</v>
      </c>
      <c r="J1937" s="174" t="n">
        <f aca="false">TRUNC(IF(A1937&lt;$A$427,($D$427*$R$11)+$P$11,IF(A1937&gt;$A$782,$D$782*$R$11+$P$11,D1937*$R$11+$P$11)),2)</f>
        <v>299.57</v>
      </c>
      <c r="K1937" s="176" t="n">
        <f aca="false">TRUNC(IF(A1937&lt;$A$427,$D$427*$R$12+$P$12,IF(A1937&gt;$A$782,$D$782*$R$12+$P$12,D1937*$R$12+$P$12)),2)</f>
        <v>217.82</v>
      </c>
      <c r="L1937" s="179" t="n">
        <v>2027</v>
      </c>
      <c r="M1937" s="180" t="n">
        <f aca="false">A1937</f>
        <v>1537</v>
      </c>
      <c r="N1937" s="181" t="n">
        <v>2027</v>
      </c>
      <c r="O1937" s="182" t="n">
        <f aca="false">A1937</f>
        <v>1537</v>
      </c>
      <c r="U1937" s="171"/>
    </row>
    <row r="1938" customFormat="false" ht="10.5" hidden="false" customHeight="false" outlineLevel="0" collapsed="false">
      <c r="A1938" s="156" t="n">
        <v>1538</v>
      </c>
      <c r="B1938" s="157" t="n">
        <v>2028</v>
      </c>
      <c r="C1938" s="158" t="n">
        <f aca="false">ROUND($P$1*A1938,2)</f>
        <v>90854.89</v>
      </c>
      <c r="D1938" s="159" t="n">
        <f aca="false">TRUNC(C1938/12,2)</f>
        <v>7571.24</v>
      </c>
      <c r="E1938" s="160" t="n">
        <f aca="false">TRUNC(D1938*$P$3,2)</f>
        <v>840.4</v>
      </c>
      <c r="F1938" s="161" t="n">
        <f aca="false">TRUNC(IF(A1938&lt;=$A$270,$D$270*$P$5,D1938*$P$5),2)</f>
        <v>227.13</v>
      </c>
      <c r="G1938" s="162" t="n">
        <f aca="false">TRUNC(IF(A1938&lt;=$A$270,$D$270*$P$6,D1938*$P$6),2)</f>
        <v>75.71</v>
      </c>
      <c r="H1938" s="161" t="n">
        <f aca="false">TRUNC($P$9,2)</f>
        <v>2.29</v>
      </c>
      <c r="I1938" s="161" t="n">
        <f aca="false">TRUNC(IF(A1938&lt;$A$427,$D$427*$R$10+$P$10,IF(A1938&gt;$A$782,$D$782*$R$10+$P$10,D1938*$R$10+$P$10)),2)</f>
        <v>117.29</v>
      </c>
      <c r="J1938" s="158" t="n">
        <f aca="false">TRUNC(IF(A1938&lt;$A$427,($D$427*$R$11)+$P$11,IF(A1938&gt;$A$782,$D$782*$R$11+$P$11,D1938*$R$11+$P$11)),2)</f>
        <v>299.57</v>
      </c>
      <c r="K1938" s="160" t="n">
        <f aca="false">TRUNC(IF(A1938&lt;$A$427,$D$427*$R$12+$P$12,IF(A1938&gt;$A$782,$D$782*$R$12+$P$12,D1938*$R$12+$P$12)),2)</f>
        <v>217.82</v>
      </c>
      <c r="L1938" s="163" t="n">
        <v>2028</v>
      </c>
      <c r="M1938" s="164" t="n">
        <f aca="false">A1938</f>
        <v>1538</v>
      </c>
      <c r="N1938" s="165" t="n">
        <v>2028</v>
      </c>
      <c r="O1938" s="166" t="n">
        <f aca="false">A1938</f>
        <v>1538</v>
      </c>
      <c r="U1938" s="171"/>
    </row>
    <row r="1939" customFormat="false" ht="10.5" hidden="false" customHeight="false" outlineLevel="0" collapsed="false">
      <c r="A1939" s="172" t="n">
        <v>1538</v>
      </c>
      <c r="B1939" s="173" t="n">
        <v>2029</v>
      </c>
      <c r="C1939" s="174" t="n">
        <f aca="false">ROUND($P$1*A1939,2)</f>
        <v>90854.89</v>
      </c>
      <c r="D1939" s="175" t="n">
        <f aca="false">TRUNC(C1939/12,2)</f>
        <v>7571.24</v>
      </c>
      <c r="E1939" s="176" t="n">
        <f aca="false">TRUNC(D1939*$P$3,2)</f>
        <v>840.4</v>
      </c>
      <c r="F1939" s="177" t="n">
        <f aca="false">TRUNC(IF(A1939&lt;=$A$270,$D$270*$P$5,D1939*$P$5),2)</f>
        <v>227.13</v>
      </c>
      <c r="G1939" s="178" t="n">
        <f aca="false">TRUNC(IF(A1939&lt;=$A$270,$D$270*$P$6,D1939*$P$6),2)</f>
        <v>75.71</v>
      </c>
      <c r="H1939" s="177" t="n">
        <f aca="false">TRUNC($P$9,2)</f>
        <v>2.29</v>
      </c>
      <c r="I1939" s="177" t="n">
        <f aca="false">TRUNC(IF(A1939&lt;$A$427,$D$427*$R$10+$P$10,IF(A1939&gt;$A$782,$D$782*$R$10+$P$10,D1939*$R$10+$P$10)),2)</f>
        <v>117.29</v>
      </c>
      <c r="J1939" s="174" t="n">
        <f aca="false">TRUNC(IF(A1939&lt;$A$427,($D$427*$R$11)+$P$11,IF(A1939&gt;$A$782,$D$782*$R$11+$P$11,D1939*$R$11+$P$11)),2)</f>
        <v>299.57</v>
      </c>
      <c r="K1939" s="176" t="n">
        <f aca="false">TRUNC(IF(A1939&lt;$A$427,$D$427*$R$12+$P$12,IF(A1939&gt;$A$782,$D$782*$R$12+$P$12,D1939*$R$12+$P$12)),2)</f>
        <v>217.82</v>
      </c>
      <c r="L1939" s="179" t="n">
        <v>2029</v>
      </c>
      <c r="M1939" s="180" t="n">
        <f aca="false">A1939</f>
        <v>1538</v>
      </c>
      <c r="N1939" s="181" t="n">
        <v>2029</v>
      </c>
      <c r="O1939" s="182" t="n">
        <f aca="false">A1939</f>
        <v>1538</v>
      </c>
      <c r="U1939" s="171"/>
    </row>
    <row r="1940" customFormat="false" ht="10.5" hidden="false" customHeight="false" outlineLevel="0" collapsed="false">
      <c r="A1940" s="156" t="n">
        <v>1539</v>
      </c>
      <c r="B1940" s="157" t="n">
        <v>2030</v>
      </c>
      <c r="C1940" s="158" t="n">
        <f aca="false">ROUND($P$1*A1940,2)</f>
        <v>90913.96</v>
      </c>
      <c r="D1940" s="159" t="n">
        <f aca="false">TRUNC(C1940/12,2)</f>
        <v>7576.16</v>
      </c>
      <c r="E1940" s="160" t="n">
        <f aca="false">TRUNC(D1940*$P$3,2)</f>
        <v>840.95</v>
      </c>
      <c r="F1940" s="161" t="n">
        <f aca="false">TRUNC(IF(A1940&lt;=$A$270,$D$270*$P$5,D1940*$P$5),2)</f>
        <v>227.28</v>
      </c>
      <c r="G1940" s="162" t="n">
        <f aca="false">TRUNC(IF(A1940&lt;=$A$270,$D$270*$P$6,D1940*$P$6),2)</f>
        <v>75.76</v>
      </c>
      <c r="H1940" s="161" t="n">
        <f aca="false">TRUNC($P$9,2)</f>
        <v>2.29</v>
      </c>
      <c r="I1940" s="161" t="n">
        <f aca="false">TRUNC(IF(A1940&lt;$A$427,$D$427*$R$10+$P$10,IF(A1940&gt;$A$782,$D$782*$R$10+$P$10,D1940*$R$10+$P$10)),2)</f>
        <v>117.29</v>
      </c>
      <c r="J1940" s="158" t="n">
        <f aca="false">TRUNC(IF(A1940&lt;$A$427,($D$427*$R$11)+$P$11,IF(A1940&gt;$A$782,$D$782*$R$11+$P$11,D1940*$R$11+$P$11)),2)</f>
        <v>299.57</v>
      </c>
      <c r="K1940" s="160" t="n">
        <f aca="false">TRUNC(IF(A1940&lt;$A$427,$D$427*$R$12+$P$12,IF(A1940&gt;$A$782,$D$782*$R$12+$P$12,D1940*$R$12+$P$12)),2)</f>
        <v>217.82</v>
      </c>
      <c r="L1940" s="163" t="n">
        <v>2030</v>
      </c>
      <c r="M1940" s="164" t="n">
        <f aca="false">A1940</f>
        <v>1539</v>
      </c>
      <c r="N1940" s="165" t="n">
        <v>2030</v>
      </c>
      <c r="O1940" s="166" t="n">
        <f aca="false">A1940</f>
        <v>1539</v>
      </c>
      <c r="U1940" s="171"/>
    </row>
    <row r="1941" customFormat="false" ht="10.5" hidden="false" customHeight="false" outlineLevel="0" collapsed="false">
      <c r="A1941" s="172" t="n">
        <v>1540</v>
      </c>
      <c r="B1941" s="173" t="n">
        <v>2031</v>
      </c>
      <c r="C1941" s="174" t="n">
        <f aca="false">ROUND($P$1*A1941,2)</f>
        <v>90973.04</v>
      </c>
      <c r="D1941" s="175" t="n">
        <f aca="false">TRUNC(C1941/12,2)</f>
        <v>7581.08</v>
      </c>
      <c r="E1941" s="176" t="n">
        <f aca="false">TRUNC(D1941*$P$3,2)</f>
        <v>841.49</v>
      </c>
      <c r="F1941" s="177" t="n">
        <f aca="false">TRUNC(IF(A1941&lt;=$A$270,$D$270*$P$5,D1941*$P$5),2)</f>
        <v>227.43</v>
      </c>
      <c r="G1941" s="178" t="n">
        <f aca="false">TRUNC(IF(A1941&lt;=$A$270,$D$270*$P$6,D1941*$P$6),2)</f>
        <v>75.81</v>
      </c>
      <c r="H1941" s="177" t="n">
        <f aca="false">TRUNC($P$9,2)</f>
        <v>2.29</v>
      </c>
      <c r="I1941" s="177" t="n">
        <f aca="false">TRUNC(IF(A1941&lt;$A$427,$D$427*$R$10+$P$10,IF(A1941&gt;$A$782,$D$782*$R$10+$P$10,D1941*$R$10+$P$10)),2)</f>
        <v>117.29</v>
      </c>
      <c r="J1941" s="174" t="n">
        <f aca="false">TRUNC(IF(A1941&lt;$A$427,($D$427*$R$11)+$P$11,IF(A1941&gt;$A$782,$D$782*$R$11+$P$11,D1941*$R$11+$P$11)),2)</f>
        <v>299.57</v>
      </c>
      <c r="K1941" s="176" t="n">
        <f aca="false">TRUNC(IF(A1941&lt;$A$427,$D$427*$R$12+$P$12,IF(A1941&gt;$A$782,$D$782*$R$12+$P$12,D1941*$R$12+$P$12)),2)</f>
        <v>217.82</v>
      </c>
      <c r="L1941" s="179" t="n">
        <v>2031</v>
      </c>
      <c r="M1941" s="180" t="n">
        <f aca="false">A1941</f>
        <v>1540</v>
      </c>
      <c r="N1941" s="181" t="n">
        <v>2031</v>
      </c>
      <c r="O1941" s="182" t="n">
        <f aca="false">A1941</f>
        <v>1540</v>
      </c>
      <c r="U1941" s="171"/>
    </row>
    <row r="1942" customFormat="false" ht="10.5" hidden="false" customHeight="false" outlineLevel="0" collapsed="false">
      <c r="A1942" s="156" t="n">
        <v>1541</v>
      </c>
      <c r="B1942" s="157" t="n">
        <v>2032</v>
      </c>
      <c r="C1942" s="158" t="n">
        <f aca="false">ROUND($P$1*A1942,2)</f>
        <v>91032.11</v>
      </c>
      <c r="D1942" s="159" t="n">
        <f aca="false">TRUNC(C1942/12,2)</f>
        <v>7586</v>
      </c>
      <c r="E1942" s="160" t="n">
        <f aca="false">TRUNC(D1942*$P$3,2)</f>
        <v>842.04</v>
      </c>
      <c r="F1942" s="161" t="n">
        <f aca="false">TRUNC(IF(A1942&lt;=$A$270,$D$270*$P$5,D1942*$P$5),2)</f>
        <v>227.58</v>
      </c>
      <c r="G1942" s="162" t="n">
        <f aca="false">TRUNC(IF(A1942&lt;=$A$270,$D$270*$P$6,D1942*$P$6),2)</f>
        <v>75.86</v>
      </c>
      <c r="H1942" s="161" t="n">
        <f aca="false">TRUNC($P$9,2)</f>
        <v>2.29</v>
      </c>
      <c r="I1942" s="161" t="n">
        <f aca="false">TRUNC(IF(A1942&lt;$A$427,$D$427*$R$10+$P$10,IF(A1942&gt;$A$782,$D$782*$R$10+$P$10,D1942*$R$10+$P$10)),2)</f>
        <v>117.29</v>
      </c>
      <c r="J1942" s="158" t="n">
        <f aca="false">TRUNC(IF(A1942&lt;$A$427,($D$427*$R$11)+$P$11,IF(A1942&gt;$A$782,$D$782*$R$11+$P$11,D1942*$R$11+$P$11)),2)</f>
        <v>299.57</v>
      </c>
      <c r="K1942" s="160" t="n">
        <f aca="false">TRUNC(IF(A1942&lt;$A$427,$D$427*$R$12+$P$12,IF(A1942&gt;$A$782,$D$782*$R$12+$P$12,D1942*$R$12+$P$12)),2)</f>
        <v>217.82</v>
      </c>
      <c r="L1942" s="163" t="n">
        <v>2032</v>
      </c>
      <c r="M1942" s="164" t="n">
        <f aca="false">A1942</f>
        <v>1541</v>
      </c>
      <c r="N1942" s="165" t="n">
        <v>2032</v>
      </c>
      <c r="O1942" s="166" t="n">
        <f aca="false">A1942</f>
        <v>1541</v>
      </c>
      <c r="U1942" s="171"/>
    </row>
    <row r="1943" customFormat="false" ht="10.5" hidden="false" customHeight="false" outlineLevel="0" collapsed="false">
      <c r="A1943" s="172" t="n">
        <v>1542</v>
      </c>
      <c r="B1943" s="173" t="n">
        <v>2033</v>
      </c>
      <c r="C1943" s="174" t="n">
        <f aca="false">ROUND($P$1*A1943,2)</f>
        <v>91091.18</v>
      </c>
      <c r="D1943" s="175" t="n">
        <f aca="false">TRUNC(C1943/12,2)</f>
        <v>7590.93</v>
      </c>
      <c r="E1943" s="176" t="n">
        <f aca="false">TRUNC(D1943*$P$3,2)</f>
        <v>842.59</v>
      </c>
      <c r="F1943" s="177" t="n">
        <f aca="false">TRUNC(IF(A1943&lt;=$A$270,$D$270*$P$5,D1943*$P$5),2)</f>
        <v>227.72</v>
      </c>
      <c r="G1943" s="178" t="n">
        <f aca="false">TRUNC(IF(A1943&lt;=$A$270,$D$270*$P$6,D1943*$P$6),2)</f>
        <v>75.9</v>
      </c>
      <c r="H1943" s="177" t="n">
        <f aca="false">TRUNC($P$9,2)</f>
        <v>2.29</v>
      </c>
      <c r="I1943" s="177" t="n">
        <f aca="false">TRUNC(IF(A1943&lt;$A$427,$D$427*$R$10+$P$10,IF(A1943&gt;$A$782,$D$782*$R$10+$P$10,D1943*$R$10+$P$10)),2)</f>
        <v>117.29</v>
      </c>
      <c r="J1943" s="174" t="n">
        <f aca="false">TRUNC(IF(A1943&lt;$A$427,($D$427*$R$11)+$P$11,IF(A1943&gt;$A$782,$D$782*$R$11+$P$11,D1943*$R$11+$P$11)),2)</f>
        <v>299.57</v>
      </c>
      <c r="K1943" s="176" t="n">
        <f aca="false">TRUNC(IF(A1943&lt;$A$427,$D$427*$R$12+$P$12,IF(A1943&gt;$A$782,$D$782*$R$12+$P$12,D1943*$R$12+$P$12)),2)</f>
        <v>217.82</v>
      </c>
      <c r="L1943" s="179" t="n">
        <v>2033</v>
      </c>
      <c r="M1943" s="180" t="n">
        <f aca="false">A1943</f>
        <v>1542</v>
      </c>
      <c r="N1943" s="181" t="n">
        <v>2033</v>
      </c>
      <c r="O1943" s="182" t="n">
        <f aca="false">A1943</f>
        <v>1542</v>
      </c>
      <c r="U1943" s="171"/>
    </row>
    <row r="1944" customFormat="false" ht="10.5" hidden="false" customHeight="false" outlineLevel="0" collapsed="false">
      <c r="A1944" s="156" t="n">
        <v>1542</v>
      </c>
      <c r="B1944" s="157" t="n">
        <v>2034</v>
      </c>
      <c r="C1944" s="158" t="n">
        <f aca="false">ROUND($P$1*A1944,2)</f>
        <v>91091.18</v>
      </c>
      <c r="D1944" s="159" t="n">
        <f aca="false">TRUNC(C1944/12,2)</f>
        <v>7590.93</v>
      </c>
      <c r="E1944" s="160" t="n">
        <f aca="false">TRUNC(D1944*$P$3,2)</f>
        <v>842.59</v>
      </c>
      <c r="F1944" s="161" t="n">
        <f aca="false">TRUNC(IF(A1944&lt;=$A$270,$D$270*$P$5,D1944*$P$5),2)</f>
        <v>227.72</v>
      </c>
      <c r="G1944" s="162" t="n">
        <f aca="false">TRUNC(IF(A1944&lt;=$A$270,$D$270*$P$6,D1944*$P$6),2)</f>
        <v>75.9</v>
      </c>
      <c r="H1944" s="161" t="n">
        <f aca="false">TRUNC($P$9,2)</f>
        <v>2.29</v>
      </c>
      <c r="I1944" s="161" t="n">
        <f aca="false">TRUNC(IF(A1944&lt;$A$427,$D$427*$R$10+$P$10,IF(A1944&gt;$A$782,$D$782*$R$10+$P$10,D1944*$R$10+$P$10)),2)</f>
        <v>117.29</v>
      </c>
      <c r="J1944" s="158" t="n">
        <f aca="false">TRUNC(IF(A1944&lt;$A$427,($D$427*$R$11)+$P$11,IF(A1944&gt;$A$782,$D$782*$R$11+$P$11,D1944*$R$11+$P$11)),2)</f>
        <v>299.57</v>
      </c>
      <c r="K1944" s="160" t="n">
        <f aca="false">TRUNC(IF(A1944&lt;$A$427,$D$427*$R$12+$P$12,IF(A1944&gt;$A$782,$D$782*$R$12+$P$12,D1944*$R$12+$P$12)),2)</f>
        <v>217.82</v>
      </c>
      <c r="L1944" s="163" t="n">
        <v>2034</v>
      </c>
      <c r="M1944" s="164" t="n">
        <f aca="false">A1944</f>
        <v>1542</v>
      </c>
      <c r="N1944" s="165" t="n">
        <v>2034</v>
      </c>
      <c r="O1944" s="166" t="n">
        <f aca="false">A1944</f>
        <v>1542</v>
      </c>
      <c r="U1944" s="171"/>
    </row>
    <row r="1945" customFormat="false" ht="10.5" hidden="false" customHeight="false" outlineLevel="0" collapsed="false">
      <c r="A1945" s="172" t="n">
        <v>1543</v>
      </c>
      <c r="B1945" s="173" t="n">
        <v>2035</v>
      </c>
      <c r="C1945" s="174" t="n">
        <f aca="false">ROUND($P$1*A1945,2)</f>
        <v>91150.26</v>
      </c>
      <c r="D1945" s="175" t="n">
        <f aca="false">TRUNC(C1945/12,2)</f>
        <v>7595.85</v>
      </c>
      <c r="E1945" s="176" t="n">
        <f aca="false">TRUNC(D1945*$P$3,2)</f>
        <v>843.13</v>
      </c>
      <c r="F1945" s="177" t="n">
        <f aca="false">TRUNC(IF(A1945&lt;=$A$270,$D$270*$P$5,D1945*$P$5),2)</f>
        <v>227.87</v>
      </c>
      <c r="G1945" s="178" t="n">
        <f aca="false">TRUNC(IF(A1945&lt;=$A$270,$D$270*$P$6,D1945*$P$6),2)</f>
        <v>75.95</v>
      </c>
      <c r="H1945" s="177" t="n">
        <f aca="false">TRUNC($P$9,2)</f>
        <v>2.29</v>
      </c>
      <c r="I1945" s="177" t="n">
        <f aca="false">TRUNC(IF(A1945&lt;$A$427,$D$427*$R$10+$P$10,IF(A1945&gt;$A$782,$D$782*$R$10+$P$10,D1945*$R$10+$P$10)),2)</f>
        <v>117.29</v>
      </c>
      <c r="J1945" s="174" t="n">
        <f aca="false">TRUNC(IF(A1945&lt;$A$427,($D$427*$R$11)+$P$11,IF(A1945&gt;$A$782,$D$782*$R$11+$P$11,D1945*$R$11+$P$11)),2)</f>
        <v>299.57</v>
      </c>
      <c r="K1945" s="176" t="n">
        <f aca="false">TRUNC(IF(A1945&lt;$A$427,$D$427*$R$12+$P$12,IF(A1945&gt;$A$782,$D$782*$R$12+$P$12,D1945*$R$12+$P$12)),2)</f>
        <v>217.82</v>
      </c>
      <c r="L1945" s="179" t="n">
        <v>2035</v>
      </c>
      <c r="M1945" s="164" t="n">
        <f aca="false">A1945</f>
        <v>1543</v>
      </c>
      <c r="N1945" s="181" t="n">
        <v>2035</v>
      </c>
      <c r="O1945" s="182" t="n">
        <f aca="false">A1945</f>
        <v>1543</v>
      </c>
      <c r="U1945" s="171"/>
    </row>
    <row r="1946" customFormat="false" ht="10.5" hidden="false" customHeight="false" outlineLevel="0" collapsed="false">
      <c r="A1946" s="156" t="n">
        <v>1544</v>
      </c>
      <c r="B1946" s="157" t="n">
        <v>2036</v>
      </c>
      <c r="C1946" s="158" t="n">
        <f aca="false">ROUND($P$1*A1946,2)</f>
        <v>91209.33</v>
      </c>
      <c r="D1946" s="159" t="n">
        <f aca="false">TRUNC(C1946/12,2)</f>
        <v>7600.77</v>
      </c>
      <c r="E1946" s="160" t="n">
        <f aca="false">TRUNC(D1946*$P$3,2)</f>
        <v>843.68</v>
      </c>
      <c r="F1946" s="161" t="n">
        <f aca="false">TRUNC(IF(A1946&lt;=$A$270,$D$270*$P$5,D1946*$P$5),2)</f>
        <v>228.02</v>
      </c>
      <c r="G1946" s="162" t="n">
        <f aca="false">TRUNC(IF(A1946&lt;=$A$270,$D$270*$P$6,D1946*$P$6),2)</f>
        <v>76</v>
      </c>
      <c r="H1946" s="161" t="n">
        <f aca="false">TRUNC($P$9,2)</f>
        <v>2.29</v>
      </c>
      <c r="I1946" s="161" t="n">
        <f aca="false">TRUNC(IF(A1946&lt;$A$427,$D$427*$R$10+$P$10,IF(A1946&gt;$A$782,$D$782*$R$10+$P$10,D1946*$R$10+$P$10)),2)</f>
        <v>117.29</v>
      </c>
      <c r="J1946" s="158" t="n">
        <f aca="false">TRUNC(IF(A1946&lt;$A$427,($D$427*$R$11)+$P$11,IF(A1946&gt;$A$782,$D$782*$R$11+$P$11,D1946*$R$11+$P$11)),2)</f>
        <v>299.57</v>
      </c>
      <c r="K1946" s="160" t="n">
        <f aca="false">TRUNC(IF(A1946&lt;$A$427,$D$427*$R$12+$P$12,IF(A1946&gt;$A$782,$D$782*$R$12+$P$12,D1946*$R$12+$P$12)),2)</f>
        <v>217.82</v>
      </c>
      <c r="L1946" s="163" t="n">
        <v>2036</v>
      </c>
      <c r="M1946" s="180" t="n">
        <f aca="false">A1946</f>
        <v>1544</v>
      </c>
      <c r="N1946" s="165" t="n">
        <v>2036</v>
      </c>
      <c r="O1946" s="166" t="n">
        <f aca="false">A1946</f>
        <v>1544</v>
      </c>
      <c r="U1946" s="171"/>
    </row>
    <row r="1947" customFormat="false" ht="10.5" hidden="false" customHeight="false" outlineLevel="0" collapsed="false">
      <c r="A1947" s="172" t="n">
        <v>1545</v>
      </c>
      <c r="B1947" s="173" t="n">
        <v>2037</v>
      </c>
      <c r="C1947" s="174" t="n">
        <f aca="false">ROUND($P$1*A1947,2)</f>
        <v>91268.4</v>
      </c>
      <c r="D1947" s="175" t="n">
        <f aca="false">TRUNC(C1947/12,2)</f>
        <v>7605.7</v>
      </c>
      <c r="E1947" s="176" t="n">
        <f aca="false">TRUNC(D1947*$P$3,2)</f>
        <v>844.23</v>
      </c>
      <c r="F1947" s="177" t="n">
        <f aca="false">TRUNC(IF(A1947&lt;=$A$270,$D$270*$P$5,D1947*$P$5),2)</f>
        <v>228.17</v>
      </c>
      <c r="G1947" s="178" t="n">
        <f aca="false">TRUNC(IF(A1947&lt;=$A$270,$D$270*$P$6,D1947*$P$6),2)</f>
        <v>76.05</v>
      </c>
      <c r="H1947" s="177" t="n">
        <f aca="false">TRUNC($P$9,2)</f>
        <v>2.29</v>
      </c>
      <c r="I1947" s="177" t="n">
        <f aca="false">TRUNC(IF(A1947&lt;$A$427,$D$427*$R$10+$P$10,IF(A1947&gt;$A$782,$D$782*$R$10+$P$10,D1947*$R$10+$P$10)),2)</f>
        <v>117.29</v>
      </c>
      <c r="J1947" s="174" t="n">
        <f aca="false">TRUNC(IF(A1947&lt;$A$427,($D$427*$R$11)+$P$11,IF(A1947&gt;$A$782,$D$782*$R$11+$P$11,D1947*$R$11+$P$11)),2)</f>
        <v>299.57</v>
      </c>
      <c r="K1947" s="176" t="n">
        <f aca="false">TRUNC(IF(A1947&lt;$A$427,$D$427*$R$12+$P$12,IF(A1947&gt;$A$782,$D$782*$R$12+$P$12,D1947*$R$12+$P$12)),2)</f>
        <v>217.82</v>
      </c>
      <c r="L1947" s="179" t="n">
        <v>2037</v>
      </c>
      <c r="M1947" s="164" t="n">
        <f aca="false">A1947</f>
        <v>1545</v>
      </c>
      <c r="N1947" s="181" t="n">
        <v>2037</v>
      </c>
      <c r="O1947" s="182" t="n">
        <f aca="false">A1947</f>
        <v>1545</v>
      </c>
      <c r="U1947" s="171"/>
    </row>
    <row r="1948" customFormat="false" ht="10.5" hidden="false" customHeight="false" outlineLevel="0" collapsed="false">
      <c r="A1948" s="156" t="n">
        <v>1546</v>
      </c>
      <c r="B1948" s="157" t="n">
        <v>2038</v>
      </c>
      <c r="C1948" s="158" t="n">
        <f aca="false">ROUND($P$1*A1948,2)</f>
        <v>91327.48</v>
      </c>
      <c r="D1948" s="159" t="n">
        <f aca="false">TRUNC(C1948/12,2)</f>
        <v>7610.62</v>
      </c>
      <c r="E1948" s="160" t="n">
        <f aca="false">TRUNC(D1948*$P$3,2)</f>
        <v>844.77</v>
      </c>
      <c r="F1948" s="161" t="n">
        <f aca="false">TRUNC(IF(A1948&lt;=$A$270,$D$270*$P$5,D1948*$P$5),2)</f>
        <v>228.31</v>
      </c>
      <c r="G1948" s="162" t="n">
        <f aca="false">TRUNC(IF(A1948&lt;=$A$270,$D$270*$P$6,D1948*$P$6),2)</f>
        <v>76.1</v>
      </c>
      <c r="H1948" s="161" t="n">
        <f aca="false">TRUNC($P$9,2)</f>
        <v>2.29</v>
      </c>
      <c r="I1948" s="161" t="n">
        <f aca="false">TRUNC(IF(A1948&lt;$A$427,$D$427*$R$10+$P$10,IF(A1948&gt;$A$782,$D$782*$R$10+$P$10,D1948*$R$10+$P$10)),2)</f>
        <v>117.29</v>
      </c>
      <c r="J1948" s="158" t="n">
        <f aca="false">TRUNC(IF(A1948&lt;$A$427,($D$427*$R$11)+$P$11,IF(A1948&gt;$A$782,$D$782*$R$11+$P$11,D1948*$R$11+$P$11)),2)</f>
        <v>299.57</v>
      </c>
      <c r="K1948" s="160" t="n">
        <f aca="false">TRUNC(IF(A1948&lt;$A$427,$D$427*$R$12+$P$12,IF(A1948&gt;$A$782,$D$782*$R$12+$P$12,D1948*$R$12+$P$12)),2)</f>
        <v>217.82</v>
      </c>
      <c r="L1948" s="163" t="n">
        <v>2038</v>
      </c>
      <c r="M1948" s="180" t="n">
        <f aca="false">A1948</f>
        <v>1546</v>
      </c>
      <c r="N1948" s="165" t="n">
        <v>2038</v>
      </c>
      <c r="O1948" s="166" t="n">
        <f aca="false">A1948</f>
        <v>1546</v>
      </c>
      <c r="U1948" s="171"/>
    </row>
    <row r="1949" customFormat="false" ht="10.5" hidden="false" customHeight="false" outlineLevel="0" collapsed="false">
      <c r="A1949" s="172" t="n">
        <v>1546</v>
      </c>
      <c r="B1949" s="173" t="n">
        <v>2039</v>
      </c>
      <c r="C1949" s="174" t="n">
        <f aca="false">ROUND($P$1*A1949,2)</f>
        <v>91327.48</v>
      </c>
      <c r="D1949" s="175" t="n">
        <f aca="false">TRUNC(C1949/12,2)</f>
        <v>7610.62</v>
      </c>
      <c r="E1949" s="176" t="n">
        <f aca="false">TRUNC(D1949*$P$3,2)</f>
        <v>844.77</v>
      </c>
      <c r="F1949" s="177" t="n">
        <f aca="false">TRUNC(IF(A1949&lt;=$A$270,$D$270*$P$5,D1949*$P$5),2)</f>
        <v>228.31</v>
      </c>
      <c r="G1949" s="178" t="n">
        <f aca="false">TRUNC(IF(A1949&lt;=$A$270,$D$270*$P$6,D1949*$P$6),2)</f>
        <v>76.1</v>
      </c>
      <c r="H1949" s="177" t="n">
        <f aca="false">TRUNC($P$9,2)</f>
        <v>2.29</v>
      </c>
      <c r="I1949" s="177" t="n">
        <f aca="false">TRUNC(IF(A1949&lt;$A$427,$D$427*$R$10+$P$10,IF(A1949&gt;$A$782,$D$782*$R$10+$P$10,D1949*$R$10+$P$10)),2)</f>
        <v>117.29</v>
      </c>
      <c r="J1949" s="174" t="n">
        <f aca="false">TRUNC(IF(A1949&lt;$A$427,($D$427*$R$11)+$P$11,IF(A1949&gt;$A$782,$D$782*$R$11+$P$11,D1949*$R$11+$P$11)),2)</f>
        <v>299.57</v>
      </c>
      <c r="K1949" s="176" t="n">
        <f aca="false">TRUNC(IF(A1949&lt;$A$427,$D$427*$R$12+$P$12,IF(A1949&gt;$A$782,$D$782*$R$12+$P$12,D1949*$R$12+$P$12)),2)</f>
        <v>217.82</v>
      </c>
      <c r="L1949" s="179" t="n">
        <v>2039</v>
      </c>
      <c r="M1949" s="164" t="n">
        <f aca="false">A1949</f>
        <v>1546</v>
      </c>
      <c r="N1949" s="181" t="n">
        <v>2039</v>
      </c>
      <c r="O1949" s="182" t="n">
        <f aca="false">A1949</f>
        <v>1546</v>
      </c>
      <c r="U1949" s="171"/>
    </row>
    <row r="1950" customFormat="false" ht="10.5" hidden="false" customHeight="false" outlineLevel="0" collapsed="false">
      <c r="A1950" s="156" t="n">
        <v>1547</v>
      </c>
      <c r="B1950" s="157" t="n">
        <v>2040</v>
      </c>
      <c r="C1950" s="158" t="n">
        <f aca="false">ROUND($P$1*A1950,2)</f>
        <v>91386.55</v>
      </c>
      <c r="D1950" s="159" t="n">
        <f aca="false">TRUNC(C1950/12,2)</f>
        <v>7615.54</v>
      </c>
      <c r="E1950" s="160" t="n">
        <f aca="false">TRUNC(D1950*$P$3,2)</f>
        <v>845.32</v>
      </c>
      <c r="F1950" s="161" t="n">
        <f aca="false">TRUNC(IF(A1950&lt;=$A$270,$D$270*$P$5,D1950*$P$5),2)</f>
        <v>228.46</v>
      </c>
      <c r="G1950" s="162" t="n">
        <f aca="false">TRUNC(IF(A1950&lt;=$A$270,$D$270*$P$6,D1950*$P$6),2)</f>
        <v>76.15</v>
      </c>
      <c r="H1950" s="161" t="n">
        <f aca="false">TRUNC($P$9,2)</f>
        <v>2.29</v>
      </c>
      <c r="I1950" s="161" t="n">
        <f aca="false">TRUNC(IF(A1950&lt;$A$427,$D$427*$R$10+$P$10,IF(A1950&gt;$A$782,$D$782*$R$10+$P$10,D1950*$R$10+$P$10)),2)</f>
        <v>117.29</v>
      </c>
      <c r="J1950" s="158" t="n">
        <f aca="false">TRUNC(IF(A1950&lt;$A$427,($D$427*$R$11)+$P$11,IF(A1950&gt;$A$782,$D$782*$R$11+$P$11,D1950*$R$11+$P$11)),2)</f>
        <v>299.57</v>
      </c>
      <c r="K1950" s="160" t="n">
        <f aca="false">TRUNC(IF(A1950&lt;$A$427,$D$427*$R$12+$P$12,IF(A1950&gt;$A$782,$D$782*$R$12+$P$12,D1950*$R$12+$P$12)),2)</f>
        <v>217.82</v>
      </c>
      <c r="L1950" s="163" t="n">
        <v>2040</v>
      </c>
      <c r="M1950" s="180" t="n">
        <f aca="false">A1950</f>
        <v>1547</v>
      </c>
      <c r="N1950" s="165" t="n">
        <v>2040</v>
      </c>
      <c r="O1950" s="166" t="n">
        <f aca="false">A1950</f>
        <v>1547</v>
      </c>
      <c r="U1950" s="171"/>
    </row>
    <row r="1951" customFormat="false" ht="10.5" hidden="false" customHeight="false" outlineLevel="0" collapsed="false">
      <c r="A1951" s="172" t="n">
        <v>1548</v>
      </c>
      <c r="B1951" s="173" t="n">
        <v>2041</v>
      </c>
      <c r="C1951" s="174" t="n">
        <f aca="false">ROUND($P$1*A1951,2)</f>
        <v>91445.62</v>
      </c>
      <c r="D1951" s="175" t="n">
        <f aca="false">TRUNC(C1951/12,2)</f>
        <v>7620.46</v>
      </c>
      <c r="E1951" s="176" t="n">
        <f aca="false">TRUNC(D1951*$P$3,2)</f>
        <v>845.87</v>
      </c>
      <c r="F1951" s="177" t="n">
        <f aca="false">TRUNC(IF(A1951&lt;=$A$270,$D$270*$P$5,D1951*$P$5),2)</f>
        <v>228.61</v>
      </c>
      <c r="G1951" s="178" t="n">
        <f aca="false">TRUNC(IF(A1951&lt;=$A$270,$D$270*$P$6,D1951*$P$6),2)</f>
        <v>76.2</v>
      </c>
      <c r="H1951" s="177" t="n">
        <f aca="false">TRUNC($P$9,2)</f>
        <v>2.29</v>
      </c>
      <c r="I1951" s="177" t="n">
        <f aca="false">TRUNC(IF(A1951&lt;$A$427,$D$427*$R$10+$P$10,IF(A1951&gt;$A$782,$D$782*$R$10+$P$10,D1951*$R$10+$P$10)),2)</f>
        <v>117.29</v>
      </c>
      <c r="J1951" s="174" t="n">
        <f aca="false">TRUNC(IF(A1951&lt;$A$427,($D$427*$R$11)+$P$11,IF(A1951&gt;$A$782,$D$782*$R$11+$P$11,D1951*$R$11+$P$11)),2)</f>
        <v>299.57</v>
      </c>
      <c r="K1951" s="176" t="n">
        <f aca="false">TRUNC(IF(A1951&lt;$A$427,$D$427*$R$12+$P$12,IF(A1951&gt;$A$782,$D$782*$R$12+$P$12,D1951*$R$12+$P$12)),2)</f>
        <v>217.82</v>
      </c>
      <c r="L1951" s="179" t="n">
        <v>2041</v>
      </c>
      <c r="M1951" s="164" t="n">
        <f aca="false">A1951</f>
        <v>1548</v>
      </c>
      <c r="N1951" s="181" t="n">
        <v>2041</v>
      </c>
      <c r="O1951" s="182" t="n">
        <f aca="false">A1951</f>
        <v>1548</v>
      </c>
      <c r="U1951" s="171"/>
    </row>
    <row r="1952" customFormat="false" ht="10.5" hidden="false" customHeight="false" outlineLevel="0" collapsed="false">
      <c r="A1952" s="156" t="n">
        <v>1549</v>
      </c>
      <c r="B1952" s="157" t="n">
        <v>2042</v>
      </c>
      <c r="C1952" s="158" t="n">
        <f aca="false">ROUND($P$1*A1952,2)</f>
        <v>91504.7</v>
      </c>
      <c r="D1952" s="159" t="n">
        <f aca="false">TRUNC(C1952/12,2)</f>
        <v>7625.39</v>
      </c>
      <c r="E1952" s="160" t="n">
        <f aca="false">TRUNC(D1952*$P$3,2)</f>
        <v>846.41</v>
      </c>
      <c r="F1952" s="161" t="n">
        <f aca="false">TRUNC(IF(A1952&lt;=$A$270,$D$270*$P$5,D1952*$P$5),2)</f>
        <v>228.76</v>
      </c>
      <c r="G1952" s="162" t="n">
        <f aca="false">TRUNC(IF(A1952&lt;=$A$270,$D$270*$P$6,D1952*$P$6),2)</f>
        <v>76.25</v>
      </c>
      <c r="H1952" s="161" t="n">
        <f aca="false">TRUNC($P$9,2)</f>
        <v>2.29</v>
      </c>
      <c r="I1952" s="161" t="n">
        <f aca="false">TRUNC(IF(A1952&lt;$A$427,$D$427*$R$10+$P$10,IF(A1952&gt;$A$782,$D$782*$R$10+$P$10,D1952*$R$10+$P$10)),2)</f>
        <v>117.29</v>
      </c>
      <c r="J1952" s="158" t="n">
        <f aca="false">TRUNC(IF(A1952&lt;$A$427,($D$427*$R$11)+$P$11,IF(A1952&gt;$A$782,$D$782*$R$11+$P$11,D1952*$R$11+$P$11)),2)</f>
        <v>299.57</v>
      </c>
      <c r="K1952" s="160" t="n">
        <f aca="false">TRUNC(IF(A1952&lt;$A$427,$D$427*$R$12+$P$12,IF(A1952&gt;$A$782,$D$782*$R$12+$P$12,D1952*$R$12+$P$12)),2)</f>
        <v>217.82</v>
      </c>
      <c r="L1952" s="163" t="n">
        <v>2042</v>
      </c>
      <c r="M1952" s="180" t="n">
        <f aca="false">A1952</f>
        <v>1549</v>
      </c>
      <c r="N1952" s="165" t="n">
        <v>2042</v>
      </c>
      <c r="O1952" s="166" t="n">
        <f aca="false">A1952</f>
        <v>1549</v>
      </c>
      <c r="U1952" s="171"/>
    </row>
    <row r="1953" customFormat="false" ht="10.5" hidden="false" customHeight="false" outlineLevel="0" collapsed="false">
      <c r="A1953" s="172" t="n">
        <v>1550</v>
      </c>
      <c r="B1953" s="173" t="n">
        <v>2043</v>
      </c>
      <c r="C1953" s="174" t="n">
        <f aca="false">ROUND($P$1*A1953,2)</f>
        <v>91563.77</v>
      </c>
      <c r="D1953" s="175" t="n">
        <f aca="false">TRUNC(C1953/12,2)</f>
        <v>7630.31</v>
      </c>
      <c r="E1953" s="176" t="n">
        <f aca="false">TRUNC(D1953*$P$3,2)</f>
        <v>846.96</v>
      </c>
      <c r="F1953" s="177" t="n">
        <f aca="false">TRUNC(IF(A1953&lt;=$A$270,$D$270*$P$5,D1953*$P$5),2)</f>
        <v>228.9</v>
      </c>
      <c r="G1953" s="178" t="n">
        <f aca="false">TRUNC(IF(A1953&lt;=$A$270,$D$270*$P$6,D1953*$P$6),2)</f>
        <v>76.3</v>
      </c>
      <c r="H1953" s="177" t="n">
        <f aca="false">TRUNC($P$9,2)</f>
        <v>2.29</v>
      </c>
      <c r="I1953" s="177" t="n">
        <f aca="false">TRUNC(IF(A1953&lt;$A$427,$D$427*$R$10+$P$10,IF(A1953&gt;$A$782,$D$782*$R$10+$P$10,D1953*$R$10+$P$10)),2)</f>
        <v>117.29</v>
      </c>
      <c r="J1953" s="174" t="n">
        <f aca="false">TRUNC(IF(A1953&lt;$A$427,($D$427*$R$11)+$P$11,IF(A1953&gt;$A$782,$D$782*$R$11+$P$11,D1953*$R$11+$P$11)),2)</f>
        <v>299.57</v>
      </c>
      <c r="K1953" s="176" t="n">
        <f aca="false">TRUNC(IF(A1953&lt;$A$427,$D$427*$R$12+$P$12,IF(A1953&gt;$A$782,$D$782*$R$12+$P$12,D1953*$R$12+$P$12)),2)</f>
        <v>217.82</v>
      </c>
      <c r="L1953" s="179" t="n">
        <v>2043</v>
      </c>
      <c r="M1953" s="164" t="n">
        <f aca="false">A1953</f>
        <v>1550</v>
      </c>
      <c r="N1953" s="181" t="n">
        <v>2043</v>
      </c>
      <c r="O1953" s="182" t="n">
        <f aca="false">A1953</f>
        <v>1550</v>
      </c>
      <c r="U1953" s="171"/>
    </row>
    <row r="1954" customFormat="false" ht="10.5" hidden="false" customHeight="false" outlineLevel="0" collapsed="false">
      <c r="A1954" s="156" t="n">
        <v>1550</v>
      </c>
      <c r="B1954" s="157" t="n">
        <v>2044</v>
      </c>
      <c r="C1954" s="158" t="n">
        <f aca="false">ROUND($P$1*A1954,2)</f>
        <v>91563.77</v>
      </c>
      <c r="D1954" s="159" t="n">
        <f aca="false">TRUNC(C1954/12,2)</f>
        <v>7630.31</v>
      </c>
      <c r="E1954" s="160" t="n">
        <f aca="false">TRUNC(D1954*$P$3,2)</f>
        <v>846.96</v>
      </c>
      <c r="F1954" s="161" t="n">
        <f aca="false">TRUNC(IF(A1954&lt;=$A$270,$D$270*$P$5,D1954*$P$5),2)</f>
        <v>228.9</v>
      </c>
      <c r="G1954" s="162" t="n">
        <f aca="false">TRUNC(IF(A1954&lt;=$A$270,$D$270*$P$6,D1954*$P$6),2)</f>
        <v>76.3</v>
      </c>
      <c r="H1954" s="161" t="n">
        <f aca="false">TRUNC($P$9,2)</f>
        <v>2.29</v>
      </c>
      <c r="I1954" s="161" t="n">
        <f aca="false">TRUNC(IF(A1954&lt;$A$427,$D$427*$R$10+$P$10,IF(A1954&gt;$A$782,$D$782*$R$10+$P$10,D1954*$R$10+$P$10)),2)</f>
        <v>117.29</v>
      </c>
      <c r="J1954" s="158" t="n">
        <f aca="false">TRUNC(IF(A1954&lt;$A$427,($D$427*$R$11)+$P$11,IF(A1954&gt;$A$782,$D$782*$R$11+$P$11,D1954*$R$11+$P$11)),2)</f>
        <v>299.57</v>
      </c>
      <c r="K1954" s="160" t="n">
        <f aca="false">TRUNC(IF(A1954&lt;$A$427,$D$427*$R$12+$P$12,IF(A1954&gt;$A$782,$D$782*$R$12+$P$12,D1954*$R$12+$P$12)),2)</f>
        <v>217.82</v>
      </c>
      <c r="L1954" s="163" t="n">
        <v>2044</v>
      </c>
      <c r="M1954" s="180" t="n">
        <f aca="false">A1954</f>
        <v>1550</v>
      </c>
      <c r="N1954" s="165" t="n">
        <v>2044</v>
      </c>
      <c r="O1954" s="166" t="n">
        <f aca="false">A1954</f>
        <v>1550</v>
      </c>
      <c r="U1954" s="171"/>
    </row>
    <row r="1955" customFormat="false" ht="10.5" hidden="false" customHeight="false" outlineLevel="0" collapsed="false">
      <c r="A1955" s="172" t="n">
        <v>1551</v>
      </c>
      <c r="B1955" s="173" t="n">
        <v>2045</v>
      </c>
      <c r="C1955" s="174" t="n">
        <f aca="false">ROUND($P$1*A1955,2)</f>
        <v>91622.84</v>
      </c>
      <c r="D1955" s="175" t="n">
        <f aca="false">TRUNC(C1955/12,2)</f>
        <v>7635.23</v>
      </c>
      <c r="E1955" s="176" t="n">
        <f aca="false">TRUNC(D1955*$P$3,2)</f>
        <v>847.51</v>
      </c>
      <c r="F1955" s="177" t="n">
        <f aca="false">TRUNC(IF(A1955&lt;=$A$270,$D$270*$P$5,D1955*$P$5),2)</f>
        <v>229.05</v>
      </c>
      <c r="G1955" s="178" t="n">
        <f aca="false">TRUNC(IF(A1955&lt;=$A$270,$D$270*$P$6,D1955*$P$6),2)</f>
        <v>76.35</v>
      </c>
      <c r="H1955" s="177" t="n">
        <f aca="false">TRUNC($P$9,2)</f>
        <v>2.29</v>
      </c>
      <c r="I1955" s="177" t="n">
        <f aca="false">TRUNC(IF(A1955&lt;$A$427,$D$427*$R$10+$P$10,IF(A1955&gt;$A$782,$D$782*$R$10+$P$10,D1955*$R$10+$P$10)),2)</f>
        <v>117.29</v>
      </c>
      <c r="J1955" s="174" t="n">
        <f aca="false">TRUNC(IF(A1955&lt;$A$427,($D$427*$R$11)+$P$11,IF(A1955&gt;$A$782,$D$782*$R$11+$P$11,D1955*$R$11+$P$11)),2)</f>
        <v>299.57</v>
      </c>
      <c r="K1955" s="176" t="n">
        <f aca="false">TRUNC(IF(A1955&lt;$A$427,$D$427*$R$12+$P$12,IF(A1955&gt;$A$782,$D$782*$R$12+$P$12,D1955*$R$12+$P$12)),2)</f>
        <v>217.82</v>
      </c>
      <c r="L1955" s="179" t="n">
        <v>2045</v>
      </c>
      <c r="M1955" s="164" t="n">
        <f aca="false">A1955</f>
        <v>1551</v>
      </c>
      <c r="N1955" s="181" t="n">
        <v>2045</v>
      </c>
      <c r="O1955" s="182" t="n">
        <f aca="false">A1955</f>
        <v>1551</v>
      </c>
      <c r="U1955" s="171"/>
    </row>
    <row r="1956" customFormat="false" ht="10.5" hidden="false" customHeight="false" outlineLevel="0" collapsed="false">
      <c r="A1956" s="156" t="n">
        <v>1552</v>
      </c>
      <c r="B1956" s="157" t="n">
        <v>2046</v>
      </c>
      <c r="C1956" s="158" t="n">
        <f aca="false">ROUND($P$1*A1956,2)</f>
        <v>91681.92</v>
      </c>
      <c r="D1956" s="159" t="n">
        <f aca="false">TRUNC(C1956/12,2)</f>
        <v>7640.16</v>
      </c>
      <c r="E1956" s="160" t="n">
        <f aca="false">TRUNC(D1956*$P$3,2)</f>
        <v>848.05</v>
      </c>
      <c r="F1956" s="161" t="n">
        <f aca="false">TRUNC(IF(A1956&lt;=$A$270,$D$270*$P$5,D1956*$P$5),2)</f>
        <v>229.2</v>
      </c>
      <c r="G1956" s="162" t="n">
        <f aca="false">TRUNC(IF(A1956&lt;=$A$270,$D$270*$P$6,D1956*$P$6),2)</f>
        <v>76.4</v>
      </c>
      <c r="H1956" s="161" t="n">
        <f aca="false">TRUNC($P$9,2)</f>
        <v>2.29</v>
      </c>
      <c r="I1956" s="161" t="n">
        <f aca="false">TRUNC(IF(A1956&lt;$A$427,$D$427*$R$10+$P$10,IF(A1956&gt;$A$782,$D$782*$R$10+$P$10,D1956*$R$10+$P$10)),2)</f>
        <v>117.29</v>
      </c>
      <c r="J1956" s="158" t="n">
        <f aca="false">TRUNC(IF(A1956&lt;$A$427,($D$427*$R$11)+$P$11,IF(A1956&gt;$A$782,$D$782*$R$11+$P$11,D1956*$R$11+$P$11)),2)</f>
        <v>299.57</v>
      </c>
      <c r="K1956" s="160" t="n">
        <f aca="false">TRUNC(IF(A1956&lt;$A$427,$D$427*$R$12+$P$12,IF(A1956&gt;$A$782,$D$782*$R$12+$P$12,D1956*$R$12+$P$12)),2)</f>
        <v>217.82</v>
      </c>
      <c r="L1956" s="163" t="n">
        <v>2046</v>
      </c>
      <c r="M1956" s="180" t="n">
        <f aca="false">A1956</f>
        <v>1552</v>
      </c>
      <c r="N1956" s="165" t="n">
        <v>2046</v>
      </c>
      <c r="O1956" s="166" t="n">
        <f aca="false">A1956</f>
        <v>1552</v>
      </c>
      <c r="U1956" s="171"/>
    </row>
    <row r="1957" customFormat="false" ht="10.5" hidden="false" customHeight="false" outlineLevel="0" collapsed="false">
      <c r="A1957" s="172" t="n">
        <v>1553</v>
      </c>
      <c r="B1957" s="173" t="n">
        <v>2047</v>
      </c>
      <c r="C1957" s="174" t="n">
        <f aca="false">ROUND($P$1*A1957,2)</f>
        <v>91740.99</v>
      </c>
      <c r="D1957" s="175" t="n">
        <f aca="false">TRUNC(C1957/12,2)</f>
        <v>7645.08</v>
      </c>
      <c r="E1957" s="176" t="n">
        <f aca="false">TRUNC(D1957*$P$3,2)</f>
        <v>848.6</v>
      </c>
      <c r="F1957" s="177" t="n">
        <f aca="false">TRUNC(IF(A1957&lt;=$A$270,$D$270*$P$5,D1957*$P$5),2)</f>
        <v>229.35</v>
      </c>
      <c r="G1957" s="178" t="n">
        <f aca="false">TRUNC(IF(A1957&lt;=$A$270,$D$270*$P$6,D1957*$P$6),2)</f>
        <v>76.45</v>
      </c>
      <c r="H1957" s="177" t="n">
        <f aca="false">TRUNC($P$9,2)</f>
        <v>2.29</v>
      </c>
      <c r="I1957" s="177" t="n">
        <f aca="false">TRUNC(IF(A1957&lt;$A$427,$D$427*$R$10+$P$10,IF(A1957&gt;$A$782,$D$782*$R$10+$P$10,D1957*$R$10+$P$10)),2)</f>
        <v>117.29</v>
      </c>
      <c r="J1957" s="174" t="n">
        <f aca="false">TRUNC(IF(A1957&lt;$A$427,($D$427*$R$11)+$P$11,IF(A1957&gt;$A$782,$D$782*$R$11+$P$11,D1957*$R$11+$P$11)),2)</f>
        <v>299.57</v>
      </c>
      <c r="K1957" s="176" t="n">
        <f aca="false">TRUNC(IF(A1957&lt;$A$427,$D$427*$R$12+$P$12,IF(A1957&gt;$A$782,$D$782*$R$12+$P$12,D1957*$R$12+$P$12)),2)</f>
        <v>217.82</v>
      </c>
      <c r="L1957" s="179" t="n">
        <v>2047</v>
      </c>
      <c r="M1957" s="164" t="n">
        <f aca="false">A1957</f>
        <v>1553</v>
      </c>
      <c r="N1957" s="181" t="n">
        <v>2047</v>
      </c>
      <c r="O1957" s="182" t="n">
        <f aca="false">A1957</f>
        <v>1553</v>
      </c>
      <c r="U1957" s="171"/>
    </row>
    <row r="1958" customFormat="false" ht="10.5" hidden="false" customHeight="false" outlineLevel="0" collapsed="false">
      <c r="A1958" s="156" t="n">
        <v>1554</v>
      </c>
      <c r="B1958" s="157" t="n">
        <v>2048</v>
      </c>
      <c r="C1958" s="158" t="n">
        <f aca="false">ROUND($P$1*A1958,2)</f>
        <v>91800.06</v>
      </c>
      <c r="D1958" s="159" t="n">
        <f aca="false">TRUNC(C1958/12,2)</f>
        <v>7650</v>
      </c>
      <c r="E1958" s="160" t="n">
        <f aca="false">TRUNC(D1958*$P$3,2)</f>
        <v>849.15</v>
      </c>
      <c r="F1958" s="161" t="n">
        <f aca="false">TRUNC(IF(A1958&lt;=$A$270,$D$270*$P$5,D1958*$P$5),2)</f>
        <v>229.5</v>
      </c>
      <c r="G1958" s="162" t="n">
        <f aca="false">TRUNC(IF(A1958&lt;=$A$270,$D$270*$P$6,D1958*$P$6),2)</f>
        <v>76.5</v>
      </c>
      <c r="H1958" s="161" t="n">
        <f aca="false">TRUNC($P$9,2)</f>
        <v>2.29</v>
      </c>
      <c r="I1958" s="161" t="n">
        <f aca="false">TRUNC(IF(A1958&lt;$A$427,$D$427*$R$10+$P$10,IF(A1958&gt;$A$782,$D$782*$R$10+$P$10,D1958*$R$10+$P$10)),2)</f>
        <v>117.29</v>
      </c>
      <c r="J1958" s="158" t="n">
        <f aca="false">TRUNC(IF(A1958&lt;$A$427,($D$427*$R$11)+$P$11,IF(A1958&gt;$A$782,$D$782*$R$11+$P$11,D1958*$R$11+$P$11)),2)</f>
        <v>299.57</v>
      </c>
      <c r="K1958" s="160" t="n">
        <f aca="false">TRUNC(IF(A1958&lt;$A$427,$D$427*$R$12+$P$12,IF(A1958&gt;$A$782,$D$782*$R$12+$P$12,D1958*$R$12+$P$12)),2)</f>
        <v>217.82</v>
      </c>
      <c r="L1958" s="163" t="n">
        <v>2048</v>
      </c>
      <c r="M1958" s="180" t="n">
        <f aca="false">A1958</f>
        <v>1554</v>
      </c>
      <c r="N1958" s="165" t="n">
        <v>2048</v>
      </c>
      <c r="O1958" s="166" t="n">
        <f aca="false">A1958</f>
        <v>1554</v>
      </c>
      <c r="U1958" s="171"/>
    </row>
    <row r="1959" customFormat="false" ht="10.5" hidden="false" customHeight="false" outlineLevel="0" collapsed="false">
      <c r="A1959" s="172" t="n">
        <v>1555</v>
      </c>
      <c r="B1959" s="173" t="n">
        <v>2049</v>
      </c>
      <c r="C1959" s="174" t="n">
        <f aca="false">ROUND($P$1*A1959,2)</f>
        <v>91859.14</v>
      </c>
      <c r="D1959" s="175" t="n">
        <f aca="false">TRUNC(C1959/12,2)</f>
        <v>7654.92</v>
      </c>
      <c r="E1959" s="176" t="n">
        <f aca="false">TRUNC(D1959*$P$3,2)</f>
        <v>849.69</v>
      </c>
      <c r="F1959" s="177" t="n">
        <f aca="false">TRUNC(IF(A1959&lt;=$A$270,$D$270*$P$5,D1959*$P$5),2)</f>
        <v>229.64</v>
      </c>
      <c r="G1959" s="178" t="n">
        <f aca="false">TRUNC(IF(A1959&lt;=$A$270,$D$270*$P$6,D1959*$P$6),2)</f>
        <v>76.54</v>
      </c>
      <c r="H1959" s="177" t="n">
        <f aca="false">TRUNC($P$9,2)</f>
        <v>2.29</v>
      </c>
      <c r="I1959" s="177" t="n">
        <f aca="false">TRUNC(IF(A1959&lt;$A$427,$D$427*$R$10+$P$10,IF(A1959&gt;$A$782,$D$782*$R$10+$P$10,D1959*$R$10+$P$10)),2)</f>
        <v>117.29</v>
      </c>
      <c r="J1959" s="174" t="n">
        <f aca="false">TRUNC(IF(A1959&lt;$A$427,($D$427*$R$11)+$P$11,IF(A1959&gt;$A$782,$D$782*$R$11+$P$11,D1959*$R$11+$P$11)),2)</f>
        <v>299.57</v>
      </c>
      <c r="K1959" s="176" t="n">
        <f aca="false">TRUNC(IF(A1959&lt;$A$427,$D$427*$R$12+$P$12,IF(A1959&gt;$A$782,$D$782*$R$12+$P$12,D1959*$R$12+$P$12)),2)</f>
        <v>217.82</v>
      </c>
      <c r="L1959" s="179" t="n">
        <v>2049</v>
      </c>
      <c r="M1959" s="164" t="n">
        <f aca="false">A1959</f>
        <v>1555</v>
      </c>
      <c r="N1959" s="181" t="n">
        <v>2049</v>
      </c>
      <c r="O1959" s="182" t="n">
        <f aca="false">A1959</f>
        <v>1555</v>
      </c>
      <c r="U1959" s="171"/>
    </row>
    <row r="1960" customFormat="false" ht="10.5" hidden="false" customHeight="false" outlineLevel="0" collapsed="false">
      <c r="A1960" s="156" t="n">
        <v>1555</v>
      </c>
      <c r="B1960" s="157" t="n">
        <v>2050</v>
      </c>
      <c r="C1960" s="158" t="n">
        <f aca="false">ROUND($P$1*A1960,2)</f>
        <v>91859.14</v>
      </c>
      <c r="D1960" s="159" t="n">
        <f aca="false">TRUNC(C1960/12,2)</f>
        <v>7654.92</v>
      </c>
      <c r="E1960" s="160" t="n">
        <f aca="false">TRUNC(D1960*$P$3,2)</f>
        <v>849.69</v>
      </c>
      <c r="F1960" s="161" t="n">
        <f aca="false">TRUNC(IF(A1960&lt;=$A$270,$D$270*$P$5,D1960*$P$5),2)</f>
        <v>229.64</v>
      </c>
      <c r="G1960" s="162" t="n">
        <f aca="false">TRUNC(IF(A1960&lt;=$A$270,$D$270*$P$6,D1960*$P$6),2)</f>
        <v>76.54</v>
      </c>
      <c r="H1960" s="161" t="n">
        <f aca="false">TRUNC($P$9,2)</f>
        <v>2.29</v>
      </c>
      <c r="I1960" s="161" t="n">
        <f aca="false">TRUNC(IF(A1960&lt;$A$427,$D$427*$R$10+$P$10,IF(A1960&gt;$A$782,$D$782*$R$10+$P$10,D1960*$R$10+$P$10)),2)</f>
        <v>117.29</v>
      </c>
      <c r="J1960" s="158" t="n">
        <f aca="false">TRUNC(IF(A1960&lt;$A$427,($D$427*$R$11)+$P$11,IF(A1960&gt;$A$782,$D$782*$R$11+$P$11,D1960*$R$11+$P$11)),2)</f>
        <v>299.57</v>
      </c>
      <c r="K1960" s="160" t="n">
        <f aca="false">TRUNC(IF(A1960&lt;$A$427,$D$427*$R$12+$P$12,IF(A1960&gt;$A$782,$D$782*$R$12+$P$12,D1960*$R$12+$P$12)),2)</f>
        <v>217.82</v>
      </c>
      <c r="L1960" s="163" t="n">
        <v>2050</v>
      </c>
      <c r="M1960" s="180" t="n">
        <f aca="false">A1960</f>
        <v>1555</v>
      </c>
      <c r="N1960" s="165" t="n">
        <v>2050</v>
      </c>
      <c r="O1960" s="166" t="n">
        <f aca="false">A1960</f>
        <v>1555</v>
      </c>
      <c r="U1960" s="171"/>
    </row>
    <row r="1961" customFormat="false" ht="10.5" hidden="false" customHeight="false" outlineLevel="0" collapsed="false">
      <c r="A1961" s="172" t="n">
        <v>1556</v>
      </c>
      <c r="B1961" s="173" t="n">
        <v>2051</v>
      </c>
      <c r="C1961" s="174" t="n">
        <f aca="false">ROUND($P$1*A1961,2)</f>
        <v>91918.21</v>
      </c>
      <c r="D1961" s="175" t="n">
        <f aca="false">TRUNC(C1961/12,2)</f>
        <v>7659.85</v>
      </c>
      <c r="E1961" s="176" t="n">
        <f aca="false">TRUNC(D1961*$P$3,2)</f>
        <v>850.24</v>
      </c>
      <c r="F1961" s="177" t="n">
        <f aca="false">TRUNC(IF(A1961&lt;=$A$270,$D$270*$P$5,D1961*$P$5),2)</f>
        <v>229.79</v>
      </c>
      <c r="G1961" s="178" t="n">
        <f aca="false">TRUNC(IF(A1961&lt;=$A$270,$D$270*$P$6,D1961*$P$6),2)</f>
        <v>76.59</v>
      </c>
      <c r="H1961" s="177" t="n">
        <f aca="false">TRUNC($P$9,2)</f>
        <v>2.29</v>
      </c>
      <c r="I1961" s="177" t="n">
        <f aca="false">TRUNC(IF(A1961&lt;$A$427,$D$427*$R$10+$P$10,IF(A1961&gt;$A$782,$D$782*$R$10+$P$10,D1961*$R$10+$P$10)),2)</f>
        <v>117.29</v>
      </c>
      <c r="J1961" s="174" t="n">
        <f aca="false">TRUNC(IF(A1961&lt;$A$427,($D$427*$R$11)+$P$11,IF(A1961&gt;$A$782,$D$782*$R$11+$P$11,D1961*$R$11+$P$11)),2)</f>
        <v>299.57</v>
      </c>
      <c r="K1961" s="176" t="n">
        <f aca="false">TRUNC(IF(A1961&lt;$A$427,$D$427*$R$12+$P$12,IF(A1961&gt;$A$782,$D$782*$R$12+$P$12,D1961*$R$12+$P$12)),2)</f>
        <v>217.82</v>
      </c>
      <c r="L1961" s="179" t="n">
        <v>2051</v>
      </c>
      <c r="M1961" s="164" t="n">
        <f aca="false">A1961</f>
        <v>1556</v>
      </c>
      <c r="N1961" s="181" t="n">
        <v>2051</v>
      </c>
      <c r="O1961" s="182" t="n">
        <f aca="false">A1961</f>
        <v>1556</v>
      </c>
      <c r="U1961" s="171"/>
    </row>
    <row r="1962" customFormat="false" ht="10.5" hidden="false" customHeight="false" outlineLevel="0" collapsed="false">
      <c r="A1962" s="156" t="n">
        <v>1557</v>
      </c>
      <c r="B1962" s="157" t="n">
        <v>2052</v>
      </c>
      <c r="C1962" s="158" t="n">
        <f aca="false">ROUND($P$1*A1962,2)</f>
        <v>91977.28</v>
      </c>
      <c r="D1962" s="159" t="n">
        <f aca="false">TRUNC(C1962/12,2)</f>
        <v>7664.77</v>
      </c>
      <c r="E1962" s="160" t="n">
        <f aca="false">TRUNC(D1962*$P$3,2)</f>
        <v>850.78</v>
      </c>
      <c r="F1962" s="161" t="n">
        <f aca="false">TRUNC(IF(A1962&lt;=$A$270,$D$270*$P$5,D1962*$P$5),2)</f>
        <v>229.94</v>
      </c>
      <c r="G1962" s="162" t="n">
        <f aca="false">TRUNC(IF(A1962&lt;=$A$270,$D$270*$P$6,D1962*$P$6),2)</f>
        <v>76.64</v>
      </c>
      <c r="H1962" s="161" t="n">
        <f aca="false">TRUNC($P$9,2)</f>
        <v>2.29</v>
      </c>
      <c r="I1962" s="161" t="n">
        <f aca="false">TRUNC(IF(A1962&lt;$A$427,$D$427*$R$10+$P$10,IF(A1962&gt;$A$782,$D$782*$R$10+$P$10,D1962*$R$10+$P$10)),2)</f>
        <v>117.29</v>
      </c>
      <c r="J1962" s="158" t="n">
        <f aca="false">TRUNC(IF(A1962&lt;$A$427,($D$427*$R$11)+$P$11,IF(A1962&gt;$A$782,$D$782*$R$11+$P$11,D1962*$R$11+$P$11)),2)</f>
        <v>299.57</v>
      </c>
      <c r="K1962" s="160" t="n">
        <f aca="false">TRUNC(IF(A1962&lt;$A$427,$D$427*$R$12+$P$12,IF(A1962&gt;$A$782,$D$782*$R$12+$P$12,D1962*$R$12+$P$12)),2)</f>
        <v>217.82</v>
      </c>
      <c r="L1962" s="163" t="n">
        <v>2052</v>
      </c>
      <c r="M1962" s="180" t="n">
        <f aca="false">A1962</f>
        <v>1557</v>
      </c>
      <c r="N1962" s="165" t="n">
        <v>2052</v>
      </c>
      <c r="O1962" s="166" t="n">
        <f aca="false">A1962</f>
        <v>1557</v>
      </c>
      <c r="U1962" s="171"/>
    </row>
    <row r="1963" customFormat="false" ht="10.5" hidden="false" customHeight="false" outlineLevel="0" collapsed="false">
      <c r="A1963" s="172" t="n">
        <v>1558</v>
      </c>
      <c r="B1963" s="173" t="n">
        <v>2053</v>
      </c>
      <c r="C1963" s="174" t="n">
        <f aca="false">ROUND($P$1*A1963,2)</f>
        <v>92036.36</v>
      </c>
      <c r="D1963" s="175" t="n">
        <f aca="false">TRUNC(C1963/12,2)</f>
        <v>7669.69</v>
      </c>
      <c r="E1963" s="176" t="n">
        <f aca="false">TRUNC(D1963*$P$3,2)</f>
        <v>851.33</v>
      </c>
      <c r="F1963" s="177" t="n">
        <f aca="false">TRUNC(IF(A1963&lt;=$A$270,$D$270*$P$5,D1963*$P$5),2)</f>
        <v>230.09</v>
      </c>
      <c r="G1963" s="178" t="n">
        <f aca="false">TRUNC(IF(A1963&lt;=$A$270,$D$270*$P$6,D1963*$P$6),2)</f>
        <v>76.69</v>
      </c>
      <c r="H1963" s="177" t="n">
        <f aca="false">TRUNC($P$9,2)</f>
        <v>2.29</v>
      </c>
      <c r="I1963" s="177" t="n">
        <f aca="false">TRUNC(IF(A1963&lt;$A$427,$D$427*$R$10+$P$10,IF(A1963&gt;$A$782,$D$782*$R$10+$P$10,D1963*$R$10+$P$10)),2)</f>
        <v>117.29</v>
      </c>
      <c r="J1963" s="174" t="n">
        <f aca="false">TRUNC(IF(A1963&lt;$A$427,($D$427*$R$11)+$P$11,IF(A1963&gt;$A$782,$D$782*$R$11+$P$11,D1963*$R$11+$P$11)),2)</f>
        <v>299.57</v>
      </c>
      <c r="K1963" s="176" t="n">
        <f aca="false">TRUNC(IF(A1963&lt;$A$427,$D$427*$R$12+$P$12,IF(A1963&gt;$A$782,$D$782*$R$12+$P$12,D1963*$R$12+$P$12)),2)</f>
        <v>217.82</v>
      </c>
      <c r="L1963" s="179" t="n">
        <v>2053</v>
      </c>
      <c r="M1963" s="164" t="n">
        <f aca="false">A1963</f>
        <v>1558</v>
      </c>
      <c r="N1963" s="181" t="n">
        <v>2053</v>
      </c>
      <c r="O1963" s="182" t="n">
        <f aca="false">A1963</f>
        <v>1558</v>
      </c>
      <c r="U1963" s="171"/>
    </row>
    <row r="1964" customFormat="false" ht="10.5" hidden="false" customHeight="false" outlineLevel="0" collapsed="false">
      <c r="A1964" s="156" t="n">
        <v>1559</v>
      </c>
      <c r="B1964" s="157" t="n">
        <v>2054</v>
      </c>
      <c r="C1964" s="158" t="n">
        <f aca="false">ROUND($P$1*A1964,2)</f>
        <v>92095.43</v>
      </c>
      <c r="D1964" s="159" t="n">
        <f aca="false">TRUNC(C1964/12,2)</f>
        <v>7674.61</v>
      </c>
      <c r="E1964" s="160" t="n">
        <f aca="false">TRUNC(D1964*$P$3,2)</f>
        <v>851.88</v>
      </c>
      <c r="F1964" s="161" t="n">
        <f aca="false">TRUNC(IF(A1964&lt;=$A$270,$D$270*$P$5,D1964*$P$5),2)</f>
        <v>230.23</v>
      </c>
      <c r="G1964" s="162" t="n">
        <f aca="false">TRUNC(IF(A1964&lt;=$A$270,$D$270*$P$6,D1964*$P$6),2)</f>
        <v>76.74</v>
      </c>
      <c r="H1964" s="161" t="n">
        <f aca="false">TRUNC($P$9,2)</f>
        <v>2.29</v>
      </c>
      <c r="I1964" s="161" t="n">
        <f aca="false">TRUNC(IF(A1964&lt;$A$427,$D$427*$R$10+$P$10,IF(A1964&gt;$A$782,$D$782*$R$10+$P$10,D1964*$R$10+$P$10)),2)</f>
        <v>117.29</v>
      </c>
      <c r="J1964" s="158" t="n">
        <f aca="false">TRUNC(IF(A1964&lt;$A$427,($D$427*$R$11)+$P$11,IF(A1964&gt;$A$782,$D$782*$R$11+$P$11,D1964*$R$11+$P$11)),2)</f>
        <v>299.57</v>
      </c>
      <c r="K1964" s="160" t="n">
        <f aca="false">TRUNC(IF(A1964&lt;$A$427,$D$427*$R$12+$P$12,IF(A1964&gt;$A$782,$D$782*$R$12+$P$12,D1964*$R$12+$P$12)),2)</f>
        <v>217.82</v>
      </c>
      <c r="L1964" s="163" t="n">
        <v>2054</v>
      </c>
      <c r="M1964" s="164" t="n">
        <f aca="false">A1964</f>
        <v>1559</v>
      </c>
      <c r="N1964" s="165" t="n">
        <v>2054</v>
      </c>
      <c r="O1964" s="166" t="n">
        <f aca="false">A1964</f>
        <v>1559</v>
      </c>
      <c r="U1964" s="171"/>
    </row>
    <row r="1965" customFormat="false" ht="10.5" hidden="false" customHeight="false" outlineLevel="0" collapsed="false">
      <c r="A1965" s="172" t="n">
        <v>1559</v>
      </c>
      <c r="B1965" s="173" t="n">
        <v>2055</v>
      </c>
      <c r="C1965" s="174" t="n">
        <f aca="false">ROUND($P$1*A1965,2)</f>
        <v>92095.43</v>
      </c>
      <c r="D1965" s="175" t="n">
        <f aca="false">TRUNC(C1965/12,2)</f>
        <v>7674.61</v>
      </c>
      <c r="E1965" s="176" t="n">
        <f aca="false">TRUNC(D1965*$P$3,2)</f>
        <v>851.88</v>
      </c>
      <c r="F1965" s="177" t="n">
        <f aca="false">TRUNC(IF(A1965&lt;=$A$270,$D$270*$P$5,D1965*$P$5),2)</f>
        <v>230.23</v>
      </c>
      <c r="G1965" s="178" t="n">
        <f aca="false">TRUNC(IF(A1965&lt;=$A$270,$D$270*$P$6,D1965*$P$6),2)</f>
        <v>76.74</v>
      </c>
      <c r="H1965" s="177" t="n">
        <f aca="false">TRUNC($P$9,2)</f>
        <v>2.29</v>
      </c>
      <c r="I1965" s="177" t="n">
        <f aca="false">TRUNC(IF(A1965&lt;$A$427,$D$427*$R$10+$P$10,IF(A1965&gt;$A$782,$D$782*$R$10+$P$10,D1965*$R$10+$P$10)),2)</f>
        <v>117.29</v>
      </c>
      <c r="J1965" s="174" t="n">
        <f aca="false">TRUNC(IF(A1965&lt;$A$427,($D$427*$R$11)+$P$11,IF(A1965&gt;$A$782,$D$782*$R$11+$P$11,D1965*$R$11+$P$11)),2)</f>
        <v>299.57</v>
      </c>
      <c r="K1965" s="176" t="n">
        <f aca="false">TRUNC(IF(A1965&lt;$A$427,$D$427*$R$12+$P$12,IF(A1965&gt;$A$782,$D$782*$R$12+$P$12,D1965*$R$12+$P$12)),2)</f>
        <v>217.82</v>
      </c>
      <c r="L1965" s="179" t="n">
        <v>2055</v>
      </c>
      <c r="M1965" s="180" t="n">
        <f aca="false">A1965</f>
        <v>1559</v>
      </c>
      <c r="N1965" s="181" t="n">
        <v>2055</v>
      </c>
      <c r="O1965" s="182" t="n">
        <f aca="false">A1965</f>
        <v>1559</v>
      </c>
      <c r="U1965" s="171"/>
    </row>
    <row r="1966" customFormat="false" ht="10.5" hidden="false" customHeight="false" outlineLevel="0" collapsed="false">
      <c r="A1966" s="156" t="n">
        <v>1560</v>
      </c>
      <c r="B1966" s="157" t="n">
        <v>2056</v>
      </c>
      <c r="C1966" s="158" t="n">
        <f aca="false">ROUND($P$1*A1966,2)</f>
        <v>92154.5</v>
      </c>
      <c r="D1966" s="159" t="n">
        <f aca="false">TRUNC(C1966/12,2)</f>
        <v>7679.54</v>
      </c>
      <c r="E1966" s="160" t="n">
        <f aca="false">TRUNC(D1966*$P$3,2)</f>
        <v>852.42</v>
      </c>
      <c r="F1966" s="161" t="n">
        <f aca="false">TRUNC(IF(A1966&lt;=$A$270,$D$270*$P$5,D1966*$P$5),2)</f>
        <v>230.38</v>
      </c>
      <c r="G1966" s="162" t="n">
        <f aca="false">TRUNC(IF(A1966&lt;=$A$270,$D$270*$P$6,D1966*$P$6),2)</f>
        <v>76.79</v>
      </c>
      <c r="H1966" s="161" t="n">
        <f aca="false">TRUNC($P$9,2)</f>
        <v>2.29</v>
      </c>
      <c r="I1966" s="161" t="n">
        <f aca="false">TRUNC(IF(A1966&lt;$A$427,$D$427*$R$10+$P$10,IF(A1966&gt;$A$782,$D$782*$R$10+$P$10,D1966*$R$10+$P$10)),2)</f>
        <v>117.29</v>
      </c>
      <c r="J1966" s="158" t="n">
        <f aca="false">TRUNC(IF(A1966&lt;$A$427,($D$427*$R$11)+$P$11,IF(A1966&gt;$A$782,$D$782*$R$11+$P$11,D1966*$R$11+$P$11)),2)</f>
        <v>299.57</v>
      </c>
      <c r="K1966" s="160" t="n">
        <f aca="false">TRUNC(IF(A1966&lt;$A$427,$D$427*$R$12+$P$12,IF(A1966&gt;$A$782,$D$782*$R$12+$P$12,D1966*$R$12+$P$12)),2)</f>
        <v>217.82</v>
      </c>
      <c r="L1966" s="163" t="n">
        <v>2056</v>
      </c>
      <c r="M1966" s="164" t="n">
        <f aca="false">A1966</f>
        <v>1560</v>
      </c>
      <c r="N1966" s="165" t="n">
        <v>2056</v>
      </c>
      <c r="O1966" s="166" t="n">
        <f aca="false">A1966</f>
        <v>1560</v>
      </c>
      <c r="U1966" s="171"/>
    </row>
    <row r="1967" customFormat="false" ht="10.5" hidden="false" customHeight="false" outlineLevel="0" collapsed="false">
      <c r="A1967" s="172" t="n">
        <v>1561</v>
      </c>
      <c r="B1967" s="173" t="n">
        <v>2057</v>
      </c>
      <c r="C1967" s="174" t="n">
        <f aca="false">ROUND($P$1*A1967,2)</f>
        <v>92213.58</v>
      </c>
      <c r="D1967" s="175" t="n">
        <f aca="false">TRUNC(C1967/12,2)</f>
        <v>7684.46</v>
      </c>
      <c r="E1967" s="176" t="n">
        <f aca="false">TRUNC(D1967*$P$3,2)</f>
        <v>852.97</v>
      </c>
      <c r="F1967" s="177" t="n">
        <f aca="false">TRUNC(IF(A1967&lt;=$A$270,$D$270*$P$5,D1967*$P$5),2)</f>
        <v>230.53</v>
      </c>
      <c r="G1967" s="178" t="n">
        <f aca="false">TRUNC(IF(A1967&lt;=$A$270,$D$270*$P$6,D1967*$P$6),2)</f>
        <v>76.84</v>
      </c>
      <c r="H1967" s="177" t="n">
        <f aca="false">TRUNC($P$9,2)</f>
        <v>2.29</v>
      </c>
      <c r="I1967" s="177" t="n">
        <f aca="false">TRUNC(IF(A1967&lt;$A$427,$D$427*$R$10+$P$10,IF(A1967&gt;$A$782,$D$782*$R$10+$P$10,D1967*$R$10+$P$10)),2)</f>
        <v>117.29</v>
      </c>
      <c r="J1967" s="174" t="n">
        <f aca="false">TRUNC(IF(A1967&lt;$A$427,($D$427*$R$11)+$P$11,IF(A1967&gt;$A$782,$D$782*$R$11+$P$11,D1967*$R$11+$P$11)),2)</f>
        <v>299.57</v>
      </c>
      <c r="K1967" s="176" t="n">
        <f aca="false">TRUNC(IF(A1967&lt;$A$427,$D$427*$R$12+$P$12,IF(A1967&gt;$A$782,$D$782*$R$12+$P$12,D1967*$R$12+$P$12)),2)</f>
        <v>217.82</v>
      </c>
      <c r="L1967" s="179" t="n">
        <v>2057</v>
      </c>
      <c r="M1967" s="180" t="n">
        <f aca="false">A1967</f>
        <v>1561</v>
      </c>
      <c r="N1967" s="181" t="n">
        <v>2057</v>
      </c>
      <c r="O1967" s="182" t="n">
        <f aca="false">A1967</f>
        <v>1561</v>
      </c>
      <c r="U1967" s="171"/>
    </row>
    <row r="1968" customFormat="false" ht="10.5" hidden="false" customHeight="false" outlineLevel="0" collapsed="false">
      <c r="A1968" s="156" t="n">
        <v>1562</v>
      </c>
      <c r="B1968" s="157" t="n">
        <v>2058</v>
      </c>
      <c r="C1968" s="158" t="n">
        <f aca="false">ROUND($P$1*A1968,2)</f>
        <v>92272.65</v>
      </c>
      <c r="D1968" s="159" t="n">
        <f aca="false">TRUNC(C1968/12,2)</f>
        <v>7689.38</v>
      </c>
      <c r="E1968" s="160" t="n">
        <f aca="false">TRUNC(D1968*$P$3,2)</f>
        <v>853.52</v>
      </c>
      <c r="F1968" s="161" t="n">
        <f aca="false">TRUNC(IF(A1968&lt;=$A$270,$D$270*$P$5,D1968*$P$5),2)</f>
        <v>230.68</v>
      </c>
      <c r="G1968" s="162" t="n">
        <f aca="false">TRUNC(IF(A1968&lt;=$A$270,$D$270*$P$6,D1968*$P$6),2)</f>
        <v>76.89</v>
      </c>
      <c r="H1968" s="161" t="n">
        <f aca="false">TRUNC($P$9,2)</f>
        <v>2.29</v>
      </c>
      <c r="I1968" s="161" t="n">
        <f aca="false">TRUNC(IF(A1968&lt;$A$427,$D$427*$R$10+$P$10,IF(A1968&gt;$A$782,$D$782*$R$10+$P$10,D1968*$R$10+$P$10)),2)</f>
        <v>117.29</v>
      </c>
      <c r="J1968" s="158" t="n">
        <f aca="false">TRUNC(IF(A1968&lt;$A$427,($D$427*$R$11)+$P$11,IF(A1968&gt;$A$782,$D$782*$R$11+$P$11,D1968*$R$11+$P$11)),2)</f>
        <v>299.57</v>
      </c>
      <c r="K1968" s="160" t="n">
        <f aca="false">TRUNC(IF(A1968&lt;$A$427,$D$427*$R$12+$P$12,IF(A1968&gt;$A$782,$D$782*$R$12+$P$12,D1968*$R$12+$P$12)),2)</f>
        <v>217.82</v>
      </c>
      <c r="L1968" s="163" t="n">
        <v>2058</v>
      </c>
      <c r="M1968" s="164" t="n">
        <f aca="false">A1968</f>
        <v>1562</v>
      </c>
      <c r="N1968" s="165" t="n">
        <v>2058</v>
      </c>
      <c r="O1968" s="166" t="n">
        <f aca="false">A1968</f>
        <v>1562</v>
      </c>
      <c r="U1968" s="171"/>
    </row>
    <row r="1969" customFormat="false" ht="10.5" hidden="false" customHeight="false" outlineLevel="0" collapsed="false">
      <c r="A1969" s="172" t="n">
        <v>1563</v>
      </c>
      <c r="B1969" s="173" t="n">
        <v>2059</v>
      </c>
      <c r="C1969" s="174" t="n">
        <f aca="false">ROUND($P$1*A1969,2)</f>
        <v>92331.72</v>
      </c>
      <c r="D1969" s="175" t="n">
        <f aca="false">TRUNC(C1969/12,2)</f>
        <v>7694.31</v>
      </c>
      <c r="E1969" s="176" t="n">
        <f aca="false">TRUNC(D1969*$P$3,2)</f>
        <v>854.06</v>
      </c>
      <c r="F1969" s="177" t="n">
        <f aca="false">TRUNC(IF(A1969&lt;=$A$270,$D$270*$P$5,D1969*$P$5),2)</f>
        <v>230.82</v>
      </c>
      <c r="G1969" s="178" t="n">
        <f aca="false">TRUNC(IF(A1969&lt;=$A$270,$D$270*$P$6,D1969*$P$6),2)</f>
        <v>76.94</v>
      </c>
      <c r="H1969" s="177" t="n">
        <f aca="false">TRUNC($P$9,2)</f>
        <v>2.29</v>
      </c>
      <c r="I1969" s="177" t="n">
        <f aca="false">TRUNC(IF(A1969&lt;$A$427,$D$427*$R$10+$P$10,IF(A1969&gt;$A$782,$D$782*$R$10+$P$10,D1969*$R$10+$P$10)),2)</f>
        <v>117.29</v>
      </c>
      <c r="J1969" s="174" t="n">
        <f aca="false">TRUNC(IF(A1969&lt;$A$427,($D$427*$R$11)+$P$11,IF(A1969&gt;$A$782,$D$782*$R$11+$P$11,D1969*$R$11+$P$11)),2)</f>
        <v>299.57</v>
      </c>
      <c r="K1969" s="176" t="n">
        <f aca="false">TRUNC(IF(A1969&lt;$A$427,$D$427*$R$12+$P$12,IF(A1969&gt;$A$782,$D$782*$R$12+$P$12,D1969*$R$12+$P$12)),2)</f>
        <v>217.82</v>
      </c>
      <c r="L1969" s="179" t="n">
        <v>2059</v>
      </c>
      <c r="M1969" s="180" t="n">
        <f aca="false">A1969</f>
        <v>1563</v>
      </c>
      <c r="N1969" s="181" t="n">
        <v>2059</v>
      </c>
      <c r="O1969" s="182" t="n">
        <f aca="false">A1969</f>
        <v>1563</v>
      </c>
      <c r="U1969" s="171"/>
    </row>
    <row r="1970" customFormat="false" ht="10.5" hidden="false" customHeight="false" outlineLevel="0" collapsed="false">
      <c r="A1970" s="156" t="n">
        <v>1563</v>
      </c>
      <c r="B1970" s="157" t="n">
        <v>2060</v>
      </c>
      <c r="C1970" s="158" t="n">
        <f aca="false">ROUND($P$1*A1970,2)</f>
        <v>92331.72</v>
      </c>
      <c r="D1970" s="159" t="n">
        <f aca="false">TRUNC(C1970/12,2)</f>
        <v>7694.31</v>
      </c>
      <c r="E1970" s="160" t="n">
        <f aca="false">TRUNC(D1970*$P$3,2)</f>
        <v>854.06</v>
      </c>
      <c r="F1970" s="161" t="n">
        <f aca="false">TRUNC(IF(A1970&lt;=$A$270,$D$270*$P$5,D1970*$P$5),2)</f>
        <v>230.82</v>
      </c>
      <c r="G1970" s="162" t="n">
        <f aca="false">TRUNC(IF(A1970&lt;=$A$270,$D$270*$P$6,D1970*$P$6),2)</f>
        <v>76.94</v>
      </c>
      <c r="H1970" s="161" t="n">
        <f aca="false">TRUNC($P$9,2)</f>
        <v>2.29</v>
      </c>
      <c r="I1970" s="161" t="n">
        <f aca="false">TRUNC(IF(A1970&lt;$A$427,$D$427*$R$10+$P$10,IF(A1970&gt;$A$782,$D$782*$R$10+$P$10,D1970*$R$10+$P$10)),2)</f>
        <v>117.29</v>
      </c>
      <c r="J1970" s="158" t="n">
        <f aca="false">TRUNC(IF(A1970&lt;$A$427,($D$427*$R$11)+$P$11,IF(A1970&gt;$A$782,$D$782*$R$11+$P$11,D1970*$R$11+$P$11)),2)</f>
        <v>299.57</v>
      </c>
      <c r="K1970" s="160" t="n">
        <f aca="false">TRUNC(IF(A1970&lt;$A$427,$D$427*$R$12+$P$12,IF(A1970&gt;$A$782,$D$782*$R$12+$P$12,D1970*$R$12+$P$12)),2)</f>
        <v>217.82</v>
      </c>
      <c r="L1970" s="163" t="n">
        <v>2060</v>
      </c>
      <c r="M1970" s="164" t="n">
        <f aca="false">A1970</f>
        <v>1563</v>
      </c>
      <c r="N1970" s="165" t="n">
        <v>2060</v>
      </c>
      <c r="O1970" s="166" t="n">
        <f aca="false">A1970</f>
        <v>1563</v>
      </c>
      <c r="U1970" s="171"/>
    </row>
    <row r="1971" customFormat="false" ht="10.5" hidden="false" customHeight="false" outlineLevel="0" collapsed="false">
      <c r="A1971" s="172" t="n">
        <v>1564</v>
      </c>
      <c r="B1971" s="173" t="n">
        <v>2061</v>
      </c>
      <c r="C1971" s="174" t="n">
        <f aca="false">ROUND($P$1*A1971,2)</f>
        <v>92390.8</v>
      </c>
      <c r="D1971" s="175" t="n">
        <f aca="false">TRUNC(C1971/12,2)</f>
        <v>7699.23</v>
      </c>
      <c r="E1971" s="176" t="n">
        <f aca="false">TRUNC(D1971*$P$3,2)</f>
        <v>854.61</v>
      </c>
      <c r="F1971" s="177" t="n">
        <f aca="false">TRUNC(IF(A1971&lt;=$A$270,$D$270*$P$5,D1971*$P$5),2)</f>
        <v>230.97</v>
      </c>
      <c r="G1971" s="178" t="n">
        <f aca="false">TRUNC(IF(A1971&lt;=$A$270,$D$270*$P$6,D1971*$P$6),2)</f>
        <v>76.99</v>
      </c>
      <c r="H1971" s="177" t="n">
        <f aca="false">TRUNC($P$9,2)</f>
        <v>2.29</v>
      </c>
      <c r="I1971" s="177" t="n">
        <f aca="false">TRUNC(IF(A1971&lt;$A$427,$D$427*$R$10+$P$10,IF(A1971&gt;$A$782,$D$782*$R$10+$P$10,D1971*$R$10+$P$10)),2)</f>
        <v>117.29</v>
      </c>
      <c r="J1971" s="174" t="n">
        <f aca="false">TRUNC(IF(A1971&lt;$A$427,($D$427*$R$11)+$P$11,IF(A1971&gt;$A$782,$D$782*$R$11+$P$11,D1971*$R$11+$P$11)),2)</f>
        <v>299.57</v>
      </c>
      <c r="K1971" s="176" t="n">
        <f aca="false">TRUNC(IF(A1971&lt;$A$427,$D$427*$R$12+$P$12,IF(A1971&gt;$A$782,$D$782*$R$12+$P$12,D1971*$R$12+$P$12)),2)</f>
        <v>217.82</v>
      </c>
      <c r="L1971" s="179" t="n">
        <v>2061</v>
      </c>
      <c r="M1971" s="180" t="n">
        <f aca="false">A1971</f>
        <v>1564</v>
      </c>
      <c r="N1971" s="181" t="n">
        <v>2061</v>
      </c>
      <c r="O1971" s="182" t="n">
        <f aca="false">A1971</f>
        <v>1564</v>
      </c>
      <c r="U1971" s="171"/>
    </row>
    <row r="1972" customFormat="false" ht="10.5" hidden="false" customHeight="false" outlineLevel="0" collapsed="false">
      <c r="A1972" s="156" t="n">
        <v>1565</v>
      </c>
      <c r="B1972" s="157" t="n">
        <v>2062</v>
      </c>
      <c r="C1972" s="158" t="n">
        <f aca="false">ROUND($P$1*A1972,2)</f>
        <v>92449.87</v>
      </c>
      <c r="D1972" s="159" t="n">
        <f aca="false">TRUNC(C1972/12,2)</f>
        <v>7704.15</v>
      </c>
      <c r="E1972" s="160" t="n">
        <f aca="false">TRUNC(D1972*$P$3,2)</f>
        <v>855.16</v>
      </c>
      <c r="F1972" s="161" t="n">
        <f aca="false">TRUNC(IF(A1972&lt;=$A$270,$D$270*$P$5,D1972*$P$5),2)</f>
        <v>231.12</v>
      </c>
      <c r="G1972" s="162" t="n">
        <f aca="false">TRUNC(IF(A1972&lt;=$A$270,$D$270*$P$6,D1972*$P$6),2)</f>
        <v>77.04</v>
      </c>
      <c r="H1972" s="161" t="n">
        <f aca="false">TRUNC($P$9,2)</f>
        <v>2.29</v>
      </c>
      <c r="I1972" s="161" t="n">
        <f aca="false">TRUNC(IF(A1972&lt;$A$427,$D$427*$R$10+$P$10,IF(A1972&gt;$A$782,$D$782*$R$10+$P$10,D1972*$R$10+$P$10)),2)</f>
        <v>117.29</v>
      </c>
      <c r="J1972" s="158" t="n">
        <f aca="false">TRUNC(IF(A1972&lt;$A$427,($D$427*$R$11)+$P$11,IF(A1972&gt;$A$782,$D$782*$R$11+$P$11,D1972*$R$11+$P$11)),2)</f>
        <v>299.57</v>
      </c>
      <c r="K1972" s="160" t="n">
        <f aca="false">TRUNC(IF(A1972&lt;$A$427,$D$427*$R$12+$P$12,IF(A1972&gt;$A$782,$D$782*$R$12+$P$12,D1972*$R$12+$P$12)),2)</f>
        <v>217.82</v>
      </c>
      <c r="L1972" s="163" t="n">
        <v>2062</v>
      </c>
      <c r="M1972" s="164" t="n">
        <f aca="false">A1972</f>
        <v>1565</v>
      </c>
      <c r="N1972" s="165" t="n">
        <v>2062</v>
      </c>
      <c r="O1972" s="166" t="n">
        <f aca="false">A1972</f>
        <v>1565</v>
      </c>
      <c r="U1972" s="171"/>
    </row>
    <row r="1973" customFormat="false" ht="10.5" hidden="false" customHeight="false" outlineLevel="0" collapsed="false">
      <c r="A1973" s="172" t="n">
        <v>1566</v>
      </c>
      <c r="B1973" s="173" t="n">
        <v>2063</v>
      </c>
      <c r="C1973" s="174" t="n">
        <f aca="false">ROUND($P$1*A1973,2)</f>
        <v>92508.94</v>
      </c>
      <c r="D1973" s="175" t="n">
        <f aca="false">TRUNC(C1973/12,2)</f>
        <v>7709.07</v>
      </c>
      <c r="E1973" s="176" t="n">
        <f aca="false">TRUNC(D1973*$P$3,2)</f>
        <v>855.7</v>
      </c>
      <c r="F1973" s="177" t="n">
        <f aca="false">TRUNC(IF(A1973&lt;=$A$270,$D$270*$P$5,D1973*$P$5),2)</f>
        <v>231.27</v>
      </c>
      <c r="G1973" s="178" t="n">
        <f aca="false">TRUNC(IF(A1973&lt;=$A$270,$D$270*$P$6,D1973*$P$6),2)</f>
        <v>77.09</v>
      </c>
      <c r="H1973" s="177" t="n">
        <f aca="false">TRUNC($P$9,2)</f>
        <v>2.29</v>
      </c>
      <c r="I1973" s="177" t="n">
        <f aca="false">TRUNC(IF(A1973&lt;$A$427,$D$427*$R$10+$P$10,IF(A1973&gt;$A$782,$D$782*$R$10+$P$10,D1973*$R$10+$P$10)),2)</f>
        <v>117.29</v>
      </c>
      <c r="J1973" s="174" t="n">
        <f aca="false">TRUNC(IF(A1973&lt;$A$427,($D$427*$R$11)+$P$11,IF(A1973&gt;$A$782,$D$782*$R$11+$P$11,D1973*$R$11+$P$11)),2)</f>
        <v>299.57</v>
      </c>
      <c r="K1973" s="176" t="n">
        <f aca="false">TRUNC(IF(A1973&lt;$A$427,$D$427*$R$12+$P$12,IF(A1973&gt;$A$782,$D$782*$R$12+$P$12,D1973*$R$12+$P$12)),2)</f>
        <v>217.82</v>
      </c>
      <c r="L1973" s="179" t="n">
        <v>2063</v>
      </c>
      <c r="M1973" s="180" t="n">
        <f aca="false">A1973</f>
        <v>1566</v>
      </c>
      <c r="N1973" s="181" t="n">
        <v>2063</v>
      </c>
      <c r="O1973" s="182" t="n">
        <f aca="false">A1973</f>
        <v>1566</v>
      </c>
      <c r="U1973" s="171"/>
    </row>
    <row r="1974" customFormat="false" ht="10.5" hidden="false" customHeight="false" outlineLevel="0" collapsed="false">
      <c r="A1974" s="156" t="n">
        <v>1567</v>
      </c>
      <c r="B1974" s="157" t="n">
        <v>2064</v>
      </c>
      <c r="C1974" s="158" t="n">
        <f aca="false">ROUND($P$1*A1974,2)</f>
        <v>92568.02</v>
      </c>
      <c r="D1974" s="159" t="n">
        <f aca="false">TRUNC(C1974/12,2)</f>
        <v>7714</v>
      </c>
      <c r="E1974" s="160" t="n">
        <f aca="false">TRUNC(D1974*$P$3,2)</f>
        <v>856.25</v>
      </c>
      <c r="F1974" s="161" t="n">
        <f aca="false">TRUNC(IF(A1974&lt;=$A$270,$D$270*$P$5,D1974*$P$5),2)</f>
        <v>231.42</v>
      </c>
      <c r="G1974" s="162" t="n">
        <f aca="false">TRUNC(IF(A1974&lt;=$A$270,$D$270*$P$6,D1974*$P$6),2)</f>
        <v>77.14</v>
      </c>
      <c r="H1974" s="161" t="n">
        <f aca="false">TRUNC($P$9,2)</f>
        <v>2.29</v>
      </c>
      <c r="I1974" s="161" t="n">
        <f aca="false">TRUNC(IF(A1974&lt;$A$427,$D$427*$R$10+$P$10,IF(A1974&gt;$A$782,$D$782*$R$10+$P$10,D1974*$R$10+$P$10)),2)</f>
        <v>117.29</v>
      </c>
      <c r="J1974" s="158" t="n">
        <f aca="false">TRUNC(IF(A1974&lt;$A$427,($D$427*$R$11)+$P$11,IF(A1974&gt;$A$782,$D$782*$R$11+$P$11,D1974*$R$11+$P$11)),2)</f>
        <v>299.57</v>
      </c>
      <c r="K1974" s="160" t="n">
        <f aca="false">TRUNC(IF(A1974&lt;$A$427,$D$427*$R$12+$P$12,IF(A1974&gt;$A$782,$D$782*$R$12+$P$12,D1974*$R$12+$P$12)),2)</f>
        <v>217.82</v>
      </c>
      <c r="L1974" s="163" t="n">
        <v>2064</v>
      </c>
      <c r="M1974" s="164" t="n">
        <f aca="false">A1974</f>
        <v>1567</v>
      </c>
      <c r="N1974" s="165" t="n">
        <v>2064</v>
      </c>
      <c r="O1974" s="166" t="n">
        <f aca="false">A1974</f>
        <v>1567</v>
      </c>
      <c r="U1974" s="171"/>
    </row>
    <row r="1975" customFormat="false" ht="10.5" hidden="false" customHeight="false" outlineLevel="0" collapsed="false">
      <c r="A1975" s="172" t="n">
        <v>1567</v>
      </c>
      <c r="B1975" s="173" t="n">
        <v>2065</v>
      </c>
      <c r="C1975" s="174" t="n">
        <f aca="false">ROUND($P$1*A1975,2)</f>
        <v>92568.02</v>
      </c>
      <c r="D1975" s="175" t="n">
        <f aca="false">TRUNC(C1975/12,2)</f>
        <v>7714</v>
      </c>
      <c r="E1975" s="176" t="n">
        <f aca="false">TRUNC(D1975*$P$3,2)</f>
        <v>856.25</v>
      </c>
      <c r="F1975" s="177" t="n">
        <f aca="false">TRUNC(IF(A1975&lt;=$A$270,$D$270*$P$5,D1975*$P$5),2)</f>
        <v>231.42</v>
      </c>
      <c r="G1975" s="178" t="n">
        <f aca="false">TRUNC(IF(A1975&lt;=$A$270,$D$270*$P$6,D1975*$P$6),2)</f>
        <v>77.14</v>
      </c>
      <c r="H1975" s="177" t="n">
        <f aca="false">TRUNC($P$9,2)</f>
        <v>2.29</v>
      </c>
      <c r="I1975" s="177" t="n">
        <f aca="false">TRUNC(IF(A1975&lt;$A$427,$D$427*$R$10+$P$10,IF(A1975&gt;$A$782,$D$782*$R$10+$P$10,D1975*$R$10+$P$10)),2)</f>
        <v>117.29</v>
      </c>
      <c r="J1975" s="174" t="n">
        <f aca="false">TRUNC(IF(A1975&lt;$A$427,($D$427*$R$11)+$P$11,IF(A1975&gt;$A$782,$D$782*$R$11+$P$11,D1975*$R$11+$P$11)),2)</f>
        <v>299.57</v>
      </c>
      <c r="K1975" s="176" t="n">
        <f aca="false">TRUNC(IF(A1975&lt;$A$427,$D$427*$R$12+$P$12,IF(A1975&gt;$A$782,$D$782*$R$12+$P$12,D1975*$R$12+$P$12)),2)</f>
        <v>217.82</v>
      </c>
      <c r="L1975" s="179" t="n">
        <v>2065</v>
      </c>
      <c r="M1975" s="180" t="n">
        <f aca="false">A1975</f>
        <v>1567</v>
      </c>
      <c r="N1975" s="181" t="n">
        <v>2065</v>
      </c>
      <c r="O1975" s="182" t="n">
        <f aca="false">A1975</f>
        <v>1567</v>
      </c>
      <c r="U1975" s="171"/>
    </row>
    <row r="1976" customFormat="false" ht="10.5" hidden="false" customHeight="false" outlineLevel="0" collapsed="false">
      <c r="A1976" s="156" t="n">
        <v>1568</v>
      </c>
      <c r="B1976" s="157" t="n">
        <v>2066</v>
      </c>
      <c r="C1976" s="158" t="n">
        <f aca="false">ROUND($P$1*A1976,2)</f>
        <v>92627.09</v>
      </c>
      <c r="D1976" s="159" t="n">
        <f aca="false">TRUNC(C1976/12,2)</f>
        <v>7718.92</v>
      </c>
      <c r="E1976" s="160" t="n">
        <f aca="false">TRUNC(D1976*$P$3,2)</f>
        <v>856.8</v>
      </c>
      <c r="F1976" s="161" t="n">
        <f aca="false">TRUNC(IF(A1976&lt;=$A$270,$D$270*$P$5,D1976*$P$5),2)</f>
        <v>231.56</v>
      </c>
      <c r="G1976" s="162" t="n">
        <f aca="false">TRUNC(IF(A1976&lt;=$A$270,$D$270*$P$6,D1976*$P$6),2)</f>
        <v>77.18</v>
      </c>
      <c r="H1976" s="161" t="n">
        <f aca="false">TRUNC($P$9,2)</f>
        <v>2.29</v>
      </c>
      <c r="I1976" s="161" t="n">
        <f aca="false">TRUNC(IF(A1976&lt;$A$427,$D$427*$R$10+$P$10,IF(A1976&gt;$A$782,$D$782*$R$10+$P$10,D1976*$R$10+$P$10)),2)</f>
        <v>117.29</v>
      </c>
      <c r="J1976" s="158" t="n">
        <f aca="false">TRUNC(IF(A1976&lt;$A$427,($D$427*$R$11)+$P$11,IF(A1976&gt;$A$782,$D$782*$R$11+$P$11,D1976*$R$11+$P$11)),2)</f>
        <v>299.57</v>
      </c>
      <c r="K1976" s="160" t="n">
        <f aca="false">TRUNC(IF(A1976&lt;$A$427,$D$427*$R$12+$P$12,IF(A1976&gt;$A$782,$D$782*$R$12+$P$12,D1976*$R$12+$P$12)),2)</f>
        <v>217.82</v>
      </c>
      <c r="L1976" s="163" t="n">
        <v>2066</v>
      </c>
      <c r="M1976" s="164" t="n">
        <f aca="false">A1976</f>
        <v>1568</v>
      </c>
      <c r="N1976" s="165" t="n">
        <v>2066</v>
      </c>
      <c r="O1976" s="166" t="n">
        <f aca="false">A1976</f>
        <v>1568</v>
      </c>
      <c r="U1976" s="171"/>
    </row>
    <row r="1977" customFormat="false" ht="10.5" hidden="false" customHeight="false" outlineLevel="0" collapsed="false">
      <c r="A1977" s="172" t="n">
        <v>1569</v>
      </c>
      <c r="B1977" s="173" t="n">
        <v>2067</v>
      </c>
      <c r="C1977" s="174" t="n">
        <f aca="false">ROUND($P$1*A1977,2)</f>
        <v>92686.16</v>
      </c>
      <c r="D1977" s="175" t="n">
        <f aca="false">TRUNC(C1977/12,2)</f>
        <v>7723.84</v>
      </c>
      <c r="E1977" s="176" t="n">
        <f aca="false">TRUNC(D1977*$P$3,2)</f>
        <v>857.34</v>
      </c>
      <c r="F1977" s="177" t="n">
        <f aca="false">TRUNC(IF(A1977&lt;=$A$270,$D$270*$P$5,D1977*$P$5),2)</f>
        <v>231.71</v>
      </c>
      <c r="G1977" s="178" t="n">
        <f aca="false">TRUNC(IF(A1977&lt;=$A$270,$D$270*$P$6,D1977*$P$6),2)</f>
        <v>77.23</v>
      </c>
      <c r="H1977" s="177" t="n">
        <f aca="false">TRUNC($P$9,2)</f>
        <v>2.29</v>
      </c>
      <c r="I1977" s="177" t="n">
        <f aca="false">TRUNC(IF(A1977&lt;$A$427,$D$427*$R$10+$P$10,IF(A1977&gt;$A$782,$D$782*$R$10+$P$10,D1977*$R$10+$P$10)),2)</f>
        <v>117.29</v>
      </c>
      <c r="J1977" s="174" t="n">
        <f aca="false">TRUNC(IF(A1977&lt;$A$427,($D$427*$R$11)+$P$11,IF(A1977&gt;$A$782,$D$782*$R$11+$P$11,D1977*$R$11+$P$11)),2)</f>
        <v>299.57</v>
      </c>
      <c r="K1977" s="176" t="n">
        <f aca="false">TRUNC(IF(A1977&lt;$A$427,$D$427*$R$12+$P$12,IF(A1977&gt;$A$782,$D$782*$R$12+$P$12,D1977*$R$12+$P$12)),2)</f>
        <v>217.82</v>
      </c>
      <c r="L1977" s="179" t="n">
        <v>2067</v>
      </c>
      <c r="M1977" s="180" t="n">
        <f aca="false">A1977</f>
        <v>1569</v>
      </c>
      <c r="N1977" s="181" t="n">
        <v>2067</v>
      </c>
      <c r="O1977" s="182" t="n">
        <f aca="false">A1977</f>
        <v>1569</v>
      </c>
      <c r="U1977" s="171"/>
    </row>
    <row r="1978" customFormat="false" ht="10.5" hidden="false" customHeight="false" outlineLevel="0" collapsed="false">
      <c r="A1978" s="156" t="n">
        <v>1570</v>
      </c>
      <c r="B1978" s="157" t="n">
        <v>2068</v>
      </c>
      <c r="C1978" s="158" t="n">
        <f aca="false">ROUND($P$1*A1978,2)</f>
        <v>92745.24</v>
      </c>
      <c r="D1978" s="159" t="n">
        <f aca="false">TRUNC(C1978/12,2)</f>
        <v>7728.77</v>
      </c>
      <c r="E1978" s="160" t="n">
        <f aca="false">TRUNC(D1978*$P$3,2)</f>
        <v>857.89</v>
      </c>
      <c r="F1978" s="161" t="n">
        <f aca="false">TRUNC(IF(A1978&lt;=$A$270,$D$270*$P$5,D1978*$P$5),2)</f>
        <v>231.86</v>
      </c>
      <c r="G1978" s="162" t="n">
        <f aca="false">TRUNC(IF(A1978&lt;=$A$270,$D$270*$P$6,D1978*$P$6),2)</f>
        <v>77.28</v>
      </c>
      <c r="H1978" s="161" t="n">
        <f aca="false">TRUNC($P$9,2)</f>
        <v>2.29</v>
      </c>
      <c r="I1978" s="161" t="n">
        <f aca="false">TRUNC(IF(A1978&lt;$A$427,$D$427*$R$10+$P$10,IF(A1978&gt;$A$782,$D$782*$R$10+$P$10,D1978*$R$10+$P$10)),2)</f>
        <v>117.29</v>
      </c>
      <c r="J1978" s="158" t="n">
        <f aca="false">TRUNC(IF(A1978&lt;$A$427,($D$427*$R$11)+$P$11,IF(A1978&gt;$A$782,$D$782*$R$11+$P$11,D1978*$R$11+$P$11)),2)</f>
        <v>299.57</v>
      </c>
      <c r="K1978" s="160" t="n">
        <f aca="false">TRUNC(IF(A1978&lt;$A$427,$D$427*$R$12+$P$12,IF(A1978&gt;$A$782,$D$782*$R$12+$P$12,D1978*$R$12+$P$12)),2)</f>
        <v>217.82</v>
      </c>
      <c r="L1978" s="163" t="n">
        <v>2068</v>
      </c>
      <c r="M1978" s="164" t="n">
        <f aca="false">A1978</f>
        <v>1570</v>
      </c>
      <c r="N1978" s="165" t="n">
        <v>2068</v>
      </c>
      <c r="O1978" s="166" t="n">
        <f aca="false">A1978</f>
        <v>1570</v>
      </c>
      <c r="U1978" s="171"/>
    </row>
    <row r="1979" customFormat="false" ht="10.5" hidden="false" customHeight="false" outlineLevel="0" collapsed="false">
      <c r="A1979" s="172" t="n">
        <v>1571</v>
      </c>
      <c r="B1979" s="173" t="n">
        <v>2069</v>
      </c>
      <c r="C1979" s="174" t="n">
        <f aca="false">ROUND($P$1*A1979,2)</f>
        <v>92804.31</v>
      </c>
      <c r="D1979" s="175" t="n">
        <f aca="false">TRUNC(C1979/12,2)</f>
        <v>7733.69</v>
      </c>
      <c r="E1979" s="176" t="n">
        <f aca="false">TRUNC(D1979*$P$3,2)</f>
        <v>858.43</v>
      </c>
      <c r="F1979" s="177" t="n">
        <f aca="false">TRUNC(IF(A1979&lt;=$A$270,$D$270*$P$5,D1979*$P$5),2)</f>
        <v>232.01</v>
      </c>
      <c r="G1979" s="178" t="n">
        <f aca="false">TRUNC(IF(A1979&lt;=$A$270,$D$270*$P$6,D1979*$P$6),2)</f>
        <v>77.33</v>
      </c>
      <c r="H1979" s="177" t="n">
        <f aca="false">TRUNC($P$9,2)</f>
        <v>2.29</v>
      </c>
      <c r="I1979" s="177" t="n">
        <f aca="false">TRUNC(IF(A1979&lt;$A$427,$D$427*$R$10+$P$10,IF(A1979&gt;$A$782,$D$782*$R$10+$P$10,D1979*$R$10+$P$10)),2)</f>
        <v>117.29</v>
      </c>
      <c r="J1979" s="174" t="n">
        <f aca="false">TRUNC(IF(A1979&lt;$A$427,($D$427*$R$11)+$P$11,IF(A1979&gt;$A$782,$D$782*$R$11+$P$11,D1979*$R$11+$P$11)),2)</f>
        <v>299.57</v>
      </c>
      <c r="K1979" s="176" t="n">
        <f aca="false">TRUNC(IF(A1979&lt;$A$427,$D$427*$R$12+$P$12,IF(A1979&gt;$A$782,$D$782*$R$12+$P$12,D1979*$R$12+$P$12)),2)</f>
        <v>217.82</v>
      </c>
      <c r="L1979" s="179" t="n">
        <v>2069</v>
      </c>
      <c r="M1979" s="180" t="n">
        <f aca="false">A1979</f>
        <v>1571</v>
      </c>
      <c r="N1979" s="181" t="n">
        <v>2069</v>
      </c>
      <c r="O1979" s="182" t="n">
        <f aca="false">A1979</f>
        <v>1571</v>
      </c>
      <c r="U1979" s="171"/>
    </row>
    <row r="1980" customFormat="false" ht="10.5" hidden="false" customHeight="false" outlineLevel="0" collapsed="false">
      <c r="A1980" s="156" t="n">
        <v>1572</v>
      </c>
      <c r="B1980" s="157" t="n">
        <v>2070</v>
      </c>
      <c r="C1980" s="158" t="n">
        <f aca="false">ROUND($P$1*A1980,2)</f>
        <v>92863.38</v>
      </c>
      <c r="D1980" s="159" t="n">
        <f aca="false">TRUNC(C1980/12,2)</f>
        <v>7738.61</v>
      </c>
      <c r="E1980" s="160" t="n">
        <f aca="false">TRUNC(D1980*$P$3,2)</f>
        <v>858.98</v>
      </c>
      <c r="F1980" s="161" t="n">
        <f aca="false">TRUNC(IF(A1980&lt;=$A$270,$D$270*$P$5,D1980*$P$5),2)</f>
        <v>232.15</v>
      </c>
      <c r="G1980" s="162" t="n">
        <f aca="false">TRUNC(IF(A1980&lt;=$A$270,$D$270*$P$6,D1980*$P$6),2)</f>
        <v>77.38</v>
      </c>
      <c r="H1980" s="161" t="n">
        <f aca="false">TRUNC($P$9,2)</f>
        <v>2.29</v>
      </c>
      <c r="I1980" s="161" t="n">
        <f aca="false">TRUNC(IF(A1980&lt;$A$427,$D$427*$R$10+$P$10,IF(A1980&gt;$A$782,$D$782*$R$10+$P$10,D1980*$R$10+$P$10)),2)</f>
        <v>117.29</v>
      </c>
      <c r="J1980" s="158" t="n">
        <f aca="false">TRUNC(IF(A1980&lt;$A$427,($D$427*$R$11)+$P$11,IF(A1980&gt;$A$782,$D$782*$R$11+$P$11,D1980*$R$11+$P$11)),2)</f>
        <v>299.57</v>
      </c>
      <c r="K1980" s="160" t="n">
        <f aca="false">TRUNC(IF(A1980&lt;$A$427,$D$427*$R$12+$P$12,IF(A1980&gt;$A$782,$D$782*$R$12+$P$12,D1980*$R$12+$P$12)),2)</f>
        <v>217.82</v>
      </c>
      <c r="L1980" s="163" t="n">
        <v>2070</v>
      </c>
      <c r="M1980" s="164" t="n">
        <f aca="false">A1980</f>
        <v>1572</v>
      </c>
      <c r="N1980" s="165" t="n">
        <v>2070</v>
      </c>
      <c r="O1980" s="166" t="n">
        <f aca="false">A1980</f>
        <v>1572</v>
      </c>
      <c r="U1980" s="171"/>
    </row>
    <row r="1981" customFormat="false" ht="10.5" hidden="false" customHeight="false" outlineLevel="0" collapsed="false">
      <c r="A1981" s="172" t="n">
        <v>1572</v>
      </c>
      <c r="B1981" s="173" t="n">
        <v>2071</v>
      </c>
      <c r="C1981" s="174" t="n">
        <f aca="false">ROUND($P$1*A1981,2)</f>
        <v>92863.38</v>
      </c>
      <c r="D1981" s="175" t="n">
        <f aca="false">TRUNC(C1981/12,2)</f>
        <v>7738.61</v>
      </c>
      <c r="E1981" s="176" t="n">
        <f aca="false">TRUNC(D1981*$P$3,2)</f>
        <v>858.98</v>
      </c>
      <c r="F1981" s="177" t="n">
        <f aca="false">TRUNC(IF(A1981&lt;=$A$270,$D$270*$P$5,D1981*$P$5),2)</f>
        <v>232.15</v>
      </c>
      <c r="G1981" s="178" t="n">
        <f aca="false">TRUNC(IF(A1981&lt;=$A$270,$D$270*$P$6,D1981*$P$6),2)</f>
        <v>77.38</v>
      </c>
      <c r="H1981" s="177" t="n">
        <f aca="false">TRUNC($P$9,2)</f>
        <v>2.29</v>
      </c>
      <c r="I1981" s="177" t="n">
        <f aca="false">TRUNC(IF(A1981&lt;$A$427,$D$427*$R$10+$P$10,IF(A1981&gt;$A$782,$D$782*$R$10+$P$10,D1981*$R$10+$P$10)),2)</f>
        <v>117.29</v>
      </c>
      <c r="J1981" s="174" t="n">
        <f aca="false">TRUNC(IF(A1981&lt;$A$427,($D$427*$R$11)+$P$11,IF(A1981&gt;$A$782,$D$782*$R$11+$P$11,D1981*$R$11+$P$11)),2)</f>
        <v>299.57</v>
      </c>
      <c r="K1981" s="176" t="n">
        <f aca="false">TRUNC(IF(A1981&lt;$A$427,$D$427*$R$12+$P$12,IF(A1981&gt;$A$782,$D$782*$R$12+$P$12,D1981*$R$12+$P$12)),2)</f>
        <v>217.82</v>
      </c>
      <c r="L1981" s="179" t="n">
        <v>2071</v>
      </c>
      <c r="M1981" s="180" t="n">
        <f aca="false">A1981</f>
        <v>1572</v>
      </c>
      <c r="N1981" s="181" t="n">
        <v>2071</v>
      </c>
      <c r="O1981" s="182" t="n">
        <f aca="false">A1981</f>
        <v>1572</v>
      </c>
      <c r="U1981" s="171"/>
    </row>
    <row r="1982" customFormat="false" ht="10.5" hidden="false" customHeight="false" outlineLevel="0" collapsed="false">
      <c r="A1982" s="156" t="n">
        <v>1573</v>
      </c>
      <c r="B1982" s="157" t="n">
        <v>2072</v>
      </c>
      <c r="C1982" s="158" t="n">
        <f aca="false">ROUND($P$1*A1982,2)</f>
        <v>92922.46</v>
      </c>
      <c r="D1982" s="159" t="n">
        <f aca="false">TRUNC(C1982/12,2)</f>
        <v>7743.53</v>
      </c>
      <c r="E1982" s="160" t="n">
        <f aca="false">TRUNC(D1982*$P$3,2)</f>
        <v>859.53</v>
      </c>
      <c r="F1982" s="161" t="n">
        <f aca="false">TRUNC(IF(A1982&lt;=$A$270,$D$270*$P$5,D1982*$P$5),2)</f>
        <v>232.3</v>
      </c>
      <c r="G1982" s="162" t="n">
        <f aca="false">TRUNC(IF(A1982&lt;=$A$270,$D$270*$P$6,D1982*$P$6),2)</f>
        <v>77.43</v>
      </c>
      <c r="H1982" s="161" t="n">
        <f aca="false">TRUNC($P$9,2)</f>
        <v>2.29</v>
      </c>
      <c r="I1982" s="161" t="n">
        <f aca="false">TRUNC(IF(A1982&lt;$A$427,$D$427*$R$10+$P$10,IF(A1982&gt;$A$782,$D$782*$R$10+$P$10,D1982*$R$10+$P$10)),2)</f>
        <v>117.29</v>
      </c>
      <c r="J1982" s="158" t="n">
        <f aca="false">TRUNC(IF(A1982&lt;$A$427,($D$427*$R$11)+$P$11,IF(A1982&gt;$A$782,$D$782*$R$11+$P$11,D1982*$R$11+$P$11)),2)</f>
        <v>299.57</v>
      </c>
      <c r="K1982" s="160" t="n">
        <f aca="false">TRUNC(IF(A1982&lt;$A$427,$D$427*$R$12+$P$12,IF(A1982&gt;$A$782,$D$782*$R$12+$P$12,D1982*$R$12+$P$12)),2)</f>
        <v>217.82</v>
      </c>
      <c r="L1982" s="163" t="n">
        <v>2072</v>
      </c>
      <c r="M1982" s="164" t="n">
        <f aca="false">A1982</f>
        <v>1573</v>
      </c>
      <c r="N1982" s="165" t="n">
        <v>2072</v>
      </c>
      <c r="O1982" s="166" t="n">
        <f aca="false">A1982</f>
        <v>1573</v>
      </c>
      <c r="U1982" s="171"/>
    </row>
    <row r="1983" customFormat="false" ht="10.5" hidden="false" customHeight="false" outlineLevel="0" collapsed="false">
      <c r="A1983" s="172" t="n">
        <v>1574</v>
      </c>
      <c r="B1983" s="173" t="n">
        <v>2073</v>
      </c>
      <c r="C1983" s="174" t="n">
        <f aca="false">ROUND($P$1*A1983,2)</f>
        <v>92981.53</v>
      </c>
      <c r="D1983" s="175" t="n">
        <f aca="false">TRUNC(C1983/12,2)</f>
        <v>7748.46</v>
      </c>
      <c r="E1983" s="176" t="n">
        <f aca="false">TRUNC(D1983*$P$3,2)</f>
        <v>860.07</v>
      </c>
      <c r="F1983" s="177" t="n">
        <f aca="false">TRUNC(IF(A1983&lt;=$A$270,$D$270*$P$5,D1983*$P$5),2)</f>
        <v>232.45</v>
      </c>
      <c r="G1983" s="178" t="n">
        <f aca="false">TRUNC(IF(A1983&lt;=$A$270,$D$270*$P$6,D1983*$P$6),2)</f>
        <v>77.48</v>
      </c>
      <c r="H1983" s="177" t="n">
        <f aca="false">TRUNC($P$9,2)</f>
        <v>2.29</v>
      </c>
      <c r="I1983" s="177" t="n">
        <f aca="false">TRUNC(IF(A1983&lt;$A$427,$D$427*$R$10+$P$10,IF(A1983&gt;$A$782,$D$782*$R$10+$P$10,D1983*$R$10+$P$10)),2)</f>
        <v>117.29</v>
      </c>
      <c r="J1983" s="174" t="n">
        <f aca="false">TRUNC(IF(A1983&lt;$A$427,($D$427*$R$11)+$P$11,IF(A1983&gt;$A$782,$D$782*$R$11+$P$11,D1983*$R$11+$P$11)),2)</f>
        <v>299.57</v>
      </c>
      <c r="K1983" s="176" t="n">
        <f aca="false">TRUNC(IF(A1983&lt;$A$427,$D$427*$R$12+$P$12,IF(A1983&gt;$A$782,$D$782*$R$12+$P$12,D1983*$R$12+$P$12)),2)</f>
        <v>217.82</v>
      </c>
      <c r="L1983" s="179" t="n">
        <v>2073</v>
      </c>
      <c r="M1983" s="164" t="n">
        <f aca="false">A1983</f>
        <v>1574</v>
      </c>
      <c r="N1983" s="181" t="n">
        <v>2073</v>
      </c>
      <c r="O1983" s="182" t="n">
        <f aca="false">A1983</f>
        <v>1574</v>
      </c>
      <c r="U1983" s="171"/>
    </row>
    <row r="1984" customFormat="false" ht="10.5" hidden="false" customHeight="false" outlineLevel="0" collapsed="false">
      <c r="A1984" s="156" t="n">
        <v>1575</v>
      </c>
      <c r="B1984" s="157" t="n">
        <v>2074</v>
      </c>
      <c r="C1984" s="158" t="n">
        <f aca="false">ROUND($P$1*A1984,2)</f>
        <v>93040.61</v>
      </c>
      <c r="D1984" s="159" t="n">
        <f aca="false">TRUNC(C1984/12,2)</f>
        <v>7753.38</v>
      </c>
      <c r="E1984" s="160" t="n">
        <f aca="false">TRUNC(D1984*$P$3,2)</f>
        <v>860.62</v>
      </c>
      <c r="F1984" s="161" t="n">
        <f aca="false">TRUNC(IF(A1984&lt;=$A$270,$D$270*$P$5,D1984*$P$5),2)</f>
        <v>232.6</v>
      </c>
      <c r="G1984" s="162" t="n">
        <f aca="false">TRUNC(IF(A1984&lt;=$A$270,$D$270*$P$6,D1984*$P$6),2)</f>
        <v>77.53</v>
      </c>
      <c r="H1984" s="161" t="n">
        <f aca="false">TRUNC($P$9,2)</f>
        <v>2.29</v>
      </c>
      <c r="I1984" s="161" t="n">
        <f aca="false">TRUNC(IF(A1984&lt;$A$427,$D$427*$R$10+$P$10,IF(A1984&gt;$A$782,$D$782*$R$10+$P$10,D1984*$R$10+$P$10)),2)</f>
        <v>117.29</v>
      </c>
      <c r="J1984" s="158" t="n">
        <f aca="false">TRUNC(IF(A1984&lt;$A$427,($D$427*$R$11)+$P$11,IF(A1984&gt;$A$782,$D$782*$R$11+$P$11,D1984*$R$11+$P$11)),2)</f>
        <v>299.57</v>
      </c>
      <c r="K1984" s="160" t="n">
        <f aca="false">TRUNC(IF(A1984&lt;$A$427,$D$427*$R$12+$P$12,IF(A1984&gt;$A$782,$D$782*$R$12+$P$12,D1984*$R$12+$P$12)),2)</f>
        <v>217.82</v>
      </c>
      <c r="L1984" s="163" t="n">
        <v>2074</v>
      </c>
      <c r="M1984" s="180" t="n">
        <f aca="false">A1984</f>
        <v>1575</v>
      </c>
      <c r="N1984" s="165" t="n">
        <v>2074</v>
      </c>
      <c r="O1984" s="166" t="n">
        <f aca="false">A1984</f>
        <v>1575</v>
      </c>
      <c r="U1984" s="171"/>
    </row>
    <row r="1985" customFormat="false" ht="10.5" hidden="false" customHeight="false" outlineLevel="0" collapsed="false">
      <c r="A1985" s="172" t="n">
        <v>1576</v>
      </c>
      <c r="B1985" s="173" t="n">
        <v>2075</v>
      </c>
      <c r="C1985" s="174" t="n">
        <f aca="false">ROUND($P$1*A1985,2)</f>
        <v>93099.68</v>
      </c>
      <c r="D1985" s="175" t="n">
        <f aca="false">TRUNC(C1985/12,2)</f>
        <v>7758.3</v>
      </c>
      <c r="E1985" s="176" t="n">
        <f aca="false">TRUNC(D1985*$P$3,2)</f>
        <v>861.17</v>
      </c>
      <c r="F1985" s="177" t="n">
        <f aca="false">TRUNC(IF(A1985&lt;=$A$270,$D$270*$P$5,D1985*$P$5),2)</f>
        <v>232.74</v>
      </c>
      <c r="G1985" s="178" t="n">
        <f aca="false">TRUNC(IF(A1985&lt;=$A$270,$D$270*$P$6,D1985*$P$6),2)</f>
        <v>77.58</v>
      </c>
      <c r="H1985" s="177" t="n">
        <f aca="false">TRUNC($P$9,2)</f>
        <v>2.29</v>
      </c>
      <c r="I1985" s="177" t="n">
        <f aca="false">TRUNC(IF(A1985&lt;$A$427,$D$427*$R$10+$P$10,IF(A1985&gt;$A$782,$D$782*$R$10+$P$10,D1985*$R$10+$P$10)),2)</f>
        <v>117.29</v>
      </c>
      <c r="J1985" s="174" t="n">
        <f aca="false">TRUNC(IF(A1985&lt;$A$427,($D$427*$R$11)+$P$11,IF(A1985&gt;$A$782,$D$782*$R$11+$P$11,D1985*$R$11+$P$11)),2)</f>
        <v>299.57</v>
      </c>
      <c r="K1985" s="176" t="n">
        <f aca="false">TRUNC(IF(A1985&lt;$A$427,$D$427*$R$12+$P$12,IF(A1985&gt;$A$782,$D$782*$R$12+$P$12,D1985*$R$12+$P$12)),2)</f>
        <v>217.82</v>
      </c>
      <c r="L1985" s="179" t="n">
        <v>2075</v>
      </c>
      <c r="M1985" s="164" t="n">
        <f aca="false">A1985</f>
        <v>1576</v>
      </c>
      <c r="N1985" s="181" t="n">
        <v>2075</v>
      </c>
      <c r="O1985" s="182" t="n">
        <f aca="false">A1985</f>
        <v>1576</v>
      </c>
      <c r="U1985" s="171"/>
    </row>
    <row r="1986" customFormat="false" ht="10.5" hidden="false" customHeight="false" outlineLevel="0" collapsed="false">
      <c r="A1986" s="156" t="n">
        <v>1576</v>
      </c>
      <c r="B1986" s="157" t="n">
        <v>2076</v>
      </c>
      <c r="C1986" s="158" t="n">
        <f aca="false">ROUND($P$1*A1986,2)</f>
        <v>93099.68</v>
      </c>
      <c r="D1986" s="159" t="n">
        <f aca="false">TRUNC(C1986/12,2)</f>
        <v>7758.3</v>
      </c>
      <c r="E1986" s="160" t="n">
        <f aca="false">TRUNC(D1986*$P$3,2)</f>
        <v>861.17</v>
      </c>
      <c r="F1986" s="161" t="n">
        <f aca="false">TRUNC(IF(A1986&lt;=$A$270,$D$270*$P$5,D1986*$P$5),2)</f>
        <v>232.74</v>
      </c>
      <c r="G1986" s="162" t="n">
        <f aca="false">TRUNC(IF(A1986&lt;=$A$270,$D$270*$P$6,D1986*$P$6),2)</f>
        <v>77.58</v>
      </c>
      <c r="H1986" s="161" t="n">
        <f aca="false">TRUNC($P$9,2)</f>
        <v>2.29</v>
      </c>
      <c r="I1986" s="161" t="n">
        <f aca="false">TRUNC(IF(A1986&lt;$A$427,$D$427*$R$10+$P$10,IF(A1986&gt;$A$782,$D$782*$R$10+$P$10,D1986*$R$10+$P$10)),2)</f>
        <v>117.29</v>
      </c>
      <c r="J1986" s="158" t="n">
        <f aca="false">TRUNC(IF(A1986&lt;$A$427,($D$427*$R$11)+$P$11,IF(A1986&gt;$A$782,$D$782*$R$11+$P$11,D1986*$R$11+$P$11)),2)</f>
        <v>299.57</v>
      </c>
      <c r="K1986" s="160" t="n">
        <f aca="false">TRUNC(IF(A1986&lt;$A$427,$D$427*$R$12+$P$12,IF(A1986&gt;$A$782,$D$782*$R$12+$P$12,D1986*$R$12+$P$12)),2)</f>
        <v>217.82</v>
      </c>
      <c r="L1986" s="163" t="n">
        <v>2076</v>
      </c>
      <c r="M1986" s="180" t="n">
        <f aca="false">A1986</f>
        <v>1576</v>
      </c>
      <c r="N1986" s="165" t="n">
        <v>2076</v>
      </c>
      <c r="O1986" s="166" t="n">
        <f aca="false">A1986</f>
        <v>1576</v>
      </c>
      <c r="U1986" s="171"/>
    </row>
    <row r="1987" customFormat="false" ht="10.5" hidden="false" customHeight="false" outlineLevel="0" collapsed="false">
      <c r="A1987" s="172" t="n">
        <v>1577</v>
      </c>
      <c r="B1987" s="173" t="n">
        <v>2077</v>
      </c>
      <c r="C1987" s="174" t="n">
        <f aca="false">ROUND($P$1*A1987,2)</f>
        <v>93158.75</v>
      </c>
      <c r="D1987" s="175" t="n">
        <f aca="false">TRUNC(C1987/12,2)</f>
        <v>7763.22</v>
      </c>
      <c r="E1987" s="176" t="n">
        <f aca="false">TRUNC(D1987*$P$3,2)</f>
        <v>861.71</v>
      </c>
      <c r="F1987" s="177" t="n">
        <f aca="false">TRUNC(IF(A1987&lt;=$A$270,$D$270*$P$5,D1987*$P$5),2)</f>
        <v>232.89</v>
      </c>
      <c r="G1987" s="178" t="n">
        <f aca="false">TRUNC(IF(A1987&lt;=$A$270,$D$270*$P$6,D1987*$P$6),2)</f>
        <v>77.63</v>
      </c>
      <c r="H1987" s="177" t="n">
        <f aca="false">TRUNC($P$9,2)</f>
        <v>2.29</v>
      </c>
      <c r="I1987" s="177" t="n">
        <f aca="false">TRUNC(IF(A1987&lt;$A$427,$D$427*$R$10+$P$10,IF(A1987&gt;$A$782,$D$782*$R$10+$P$10,D1987*$R$10+$P$10)),2)</f>
        <v>117.29</v>
      </c>
      <c r="J1987" s="174" t="n">
        <f aca="false">TRUNC(IF(A1987&lt;$A$427,($D$427*$R$11)+$P$11,IF(A1987&gt;$A$782,$D$782*$R$11+$P$11,D1987*$R$11+$P$11)),2)</f>
        <v>299.57</v>
      </c>
      <c r="K1987" s="176" t="n">
        <f aca="false">TRUNC(IF(A1987&lt;$A$427,$D$427*$R$12+$P$12,IF(A1987&gt;$A$782,$D$782*$R$12+$P$12,D1987*$R$12+$P$12)),2)</f>
        <v>217.82</v>
      </c>
      <c r="L1987" s="179" t="n">
        <v>2077</v>
      </c>
      <c r="M1987" s="164" t="n">
        <f aca="false">A1987</f>
        <v>1577</v>
      </c>
      <c r="N1987" s="181" t="n">
        <v>2077</v>
      </c>
      <c r="O1987" s="182" t="n">
        <f aca="false">A1987</f>
        <v>1577</v>
      </c>
      <c r="U1987" s="171"/>
    </row>
    <row r="1988" customFormat="false" ht="10.5" hidden="false" customHeight="false" outlineLevel="0" collapsed="false">
      <c r="A1988" s="156" t="n">
        <v>1578</v>
      </c>
      <c r="B1988" s="157" t="n">
        <v>2078</v>
      </c>
      <c r="C1988" s="158" t="n">
        <f aca="false">ROUND($P$1*A1988,2)</f>
        <v>93217.83</v>
      </c>
      <c r="D1988" s="159" t="n">
        <f aca="false">TRUNC(C1988/12,2)</f>
        <v>7768.15</v>
      </c>
      <c r="E1988" s="160" t="n">
        <f aca="false">TRUNC(D1988*$P$3,2)</f>
        <v>862.26</v>
      </c>
      <c r="F1988" s="161" t="n">
        <f aca="false">TRUNC(IF(A1988&lt;=$A$270,$D$270*$P$5,D1988*$P$5),2)</f>
        <v>233.04</v>
      </c>
      <c r="G1988" s="162" t="n">
        <f aca="false">TRUNC(IF(A1988&lt;=$A$270,$D$270*$P$6,D1988*$P$6),2)</f>
        <v>77.68</v>
      </c>
      <c r="H1988" s="161" t="n">
        <f aca="false">TRUNC($P$9,2)</f>
        <v>2.29</v>
      </c>
      <c r="I1988" s="161" t="n">
        <f aca="false">TRUNC(IF(A1988&lt;$A$427,$D$427*$R$10+$P$10,IF(A1988&gt;$A$782,$D$782*$R$10+$P$10,D1988*$R$10+$P$10)),2)</f>
        <v>117.29</v>
      </c>
      <c r="J1988" s="158" t="n">
        <f aca="false">TRUNC(IF(A1988&lt;$A$427,($D$427*$R$11)+$P$11,IF(A1988&gt;$A$782,$D$782*$R$11+$P$11,D1988*$R$11+$P$11)),2)</f>
        <v>299.57</v>
      </c>
      <c r="K1988" s="160" t="n">
        <f aca="false">TRUNC(IF(A1988&lt;$A$427,$D$427*$R$12+$P$12,IF(A1988&gt;$A$782,$D$782*$R$12+$P$12,D1988*$R$12+$P$12)),2)</f>
        <v>217.82</v>
      </c>
      <c r="L1988" s="163" t="n">
        <v>2078</v>
      </c>
      <c r="M1988" s="180" t="n">
        <f aca="false">A1988</f>
        <v>1578</v>
      </c>
      <c r="N1988" s="165" t="n">
        <v>2078</v>
      </c>
      <c r="O1988" s="166" t="n">
        <f aca="false">A1988</f>
        <v>1578</v>
      </c>
      <c r="U1988" s="171"/>
    </row>
    <row r="1989" customFormat="false" ht="10.5" hidden="false" customHeight="false" outlineLevel="0" collapsed="false">
      <c r="A1989" s="172" t="n">
        <v>1579</v>
      </c>
      <c r="B1989" s="173" t="n">
        <v>2079</v>
      </c>
      <c r="C1989" s="174" t="n">
        <f aca="false">ROUND($P$1*A1989,2)</f>
        <v>93276.9</v>
      </c>
      <c r="D1989" s="175" t="n">
        <f aca="false">TRUNC(C1989/12,2)</f>
        <v>7773.07</v>
      </c>
      <c r="E1989" s="176" t="n">
        <f aca="false">TRUNC(D1989*$P$3,2)</f>
        <v>862.81</v>
      </c>
      <c r="F1989" s="177" t="n">
        <f aca="false">TRUNC(IF(A1989&lt;=$A$270,$D$270*$P$5,D1989*$P$5),2)</f>
        <v>233.19</v>
      </c>
      <c r="G1989" s="178" t="n">
        <f aca="false">TRUNC(IF(A1989&lt;=$A$270,$D$270*$P$6,D1989*$P$6),2)</f>
        <v>77.73</v>
      </c>
      <c r="H1989" s="177" t="n">
        <f aca="false">TRUNC($P$9,2)</f>
        <v>2.29</v>
      </c>
      <c r="I1989" s="177" t="n">
        <f aca="false">TRUNC(IF(A1989&lt;$A$427,$D$427*$R$10+$P$10,IF(A1989&gt;$A$782,$D$782*$R$10+$P$10,D1989*$R$10+$P$10)),2)</f>
        <v>117.29</v>
      </c>
      <c r="J1989" s="174" t="n">
        <f aca="false">TRUNC(IF(A1989&lt;$A$427,($D$427*$R$11)+$P$11,IF(A1989&gt;$A$782,$D$782*$R$11+$P$11,D1989*$R$11+$P$11)),2)</f>
        <v>299.57</v>
      </c>
      <c r="K1989" s="176" t="n">
        <f aca="false">TRUNC(IF(A1989&lt;$A$427,$D$427*$R$12+$P$12,IF(A1989&gt;$A$782,$D$782*$R$12+$P$12,D1989*$R$12+$P$12)),2)</f>
        <v>217.82</v>
      </c>
      <c r="L1989" s="179" t="n">
        <v>2079</v>
      </c>
      <c r="M1989" s="164" t="n">
        <f aca="false">A1989</f>
        <v>1579</v>
      </c>
      <c r="N1989" s="181" t="n">
        <v>2079</v>
      </c>
      <c r="O1989" s="182" t="n">
        <f aca="false">A1989</f>
        <v>1579</v>
      </c>
      <c r="U1989" s="171"/>
    </row>
    <row r="1990" customFormat="false" ht="10.5" hidden="false" customHeight="false" outlineLevel="0" collapsed="false">
      <c r="A1990" s="156" t="n">
        <v>1580</v>
      </c>
      <c r="B1990" s="157" t="n">
        <v>2080</v>
      </c>
      <c r="C1990" s="158" t="n">
        <f aca="false">ROUND($P$1*A1990,2)</f>
        <v>93335.97</v>
      </c>
      <c r="D1990" s="159" t="n">
        <f aca="false">TRUNC(C1990/12,2)</f>
        <v>7777.99</v>
      </c>
      <c r="E1990" s="160" t="n">
        <f aca="false">TRUNC(D1990*$P$3,2)</f>
        <v>863.35</v>
      </c>
      <c r="F1990" s="161" t="n">
        <f aca="false">TRUNC(IF(A1990&lt;=$A$270,$D$270*$P$5,D1990*$P$5),2)</f>
        <v>233.33</v>
      </c>
      <c r="G1990" s="162" t="n">
        <f aca="false">TRUNC(IF(A1990&lt;=$A$270,$D$270*$P$6,D1990*$P$6),2)</f>
        <v>77.77</v>
      </c>
      <c r="H1990" s="161" t="n">
        <f aca="false">TRUNC($P$9,2)</f>
        <v>2.29</v>
      </c>
      <c r="I1990" s="161" t="n">
        <f aca="false">TRUNC(IF(A1990&lt;$A$427,$D$427*$R$10+$P$10,IF(A1990&gt;$A$782,$D$782*$R$10+$P$10,D1990*$R$10+$P$10)),2)</f>
        <v>117.29</v>
      </c>
      <c r="J1990" s="158" t="n">
        <f aca="false">TRUNC(IF(A1990&lt;$A$427,($D$427*$R$11)+$P$11,IF(A1990&gt;$A$782,$D$782*$R$11+$P$11,D1990*$R$11+$P$11)),2)</f>
        <v>299.57</v>
      </c>
      <c r="K1990" s="160" t="n">
        <f aca="false">TRUNC(IF(A1990&lt;$A$427,$D$427*$R$12+$P$12,IF(A1990&gt;$A$782,$D$782*$R$12+$P$12,D1990*$R$12+$P$12)),2)</f>
        <v>217.82</v>
      </c>
      <c r="L1990" s="163" t="n">
        <v>2080</v>
      </c>
      <c r="M1990" s="180" t="n">
        <f aca="false">A1990</f>
        <v>1580</v>
      </c>
      <c r="N1990" s="165" t="n">
        <v>2080</v>
      </c>
      <c r="O1990" s="166" t="n">
        <f aca="false">A1990</f>
        <v>1580</v>
      </c>
      <c r="U1990" s="171"/>
    </row>
    <row r="1991" customFormat="false" ht="10.5" hidden="false" customHeight="false" outlineLevel="0" collapsed="false">
      <c r="A1991" s="172" t="n">
        <v>1580</v>
      </c>
      <c r="B1991" s="173" t="n">
        <v>2081</v>
      </c>
      <c r="C1991" s="174" t="n">
        <f aca="false">ROUND($P$1*A1991,2)</f>
        <v>93335.97</v>
      </c>
      <c r="D1991" s="175" t="n">
        <f aca="false">TRUNC(C1991/12,2)</f>
        <v>7777.99</v>
      </c>
      <c r="E1991" s="176" t="n">
        <f aca="false">TRUNC(D1991*$P$3,2)</f>
        <v>863.35</v>
      </c>
      <c r="F1991" s="177" t="n">
        <f aca="false">TRUNC(IF(A1991&lt;=$A$270,$D$270*$P$5,D1991*$P$5),2)</f>
        <v>233.33</v>
      </c>
      <c r="G1991" s="178" t="n">
        <f aca="false">TRUNC(IF(A1991&lt;=$A$270,$D$270*$P$6,D1991*$P$6),2)</f>
        <v>77.77</v>
      </c>
      <c r="H1991" s="177" t="n">
        <f aca="false">TRUNC($P$9,2)</f>
        <v>2.29</v>
      </c>
      <c r="I1991" s="177" t="n">
        <f aca="false">TRUNC(IF(A1991&lt;$A$427,$D$427*$R$10+$P$10,IF(A1991&gt;$A$782,$D$782*$R$10+$P$10,D1991*$R$10+$P$10)),2)</f>
        <v>117.29</v>
      </c>
      <c r="J1991" s="174" t="n">
        <f aca="false">TRUNC(IF(A1991&lt;$A$427,($D$427*$R$11)+$P$11,IF(A1991&gt;$A$782,$D$782*$R$11+$P$11,D1991*$R$11+$P$11)),2)</f>
        <v>299.57</v>
      </c>
      <c r="K1991" s="176" t="n">
        <f aca="false">TRUNC(IF(A1991&lt;$A$427,$D$427*$R$12+$P$12,IF(A1991&gt;$A$782,$D$782*$R$12+$P$12,D1991*$R$12+$P$12)),2)</f>
        <v>217.82</v>
      </c>
      <c r="L1991" s="179" t="n">
        <v>2081</v>
      </c>
      <c r="M1991" s="164" t="n">
        <f aca="false">A1991</f>
        <v>1580</v>
      </c>
      <c r="N1991" s="181" t="n">
        <v>2081</v>
      </c>
      <c r="O1991" s="182" t="n">
        <f aca="false">A1991</f>
        <v>1580</v>
      </c>
      <c r="U1991" s="171"/>
    </row>
    <row r="1992" customFormat="false" ht="10.5" hidden="false" customHeight="false" outlineLevel="0" collapsed="false">
      <c r="A1992" s="156" t="n">
        <v>1581</v>
      </c>
      <c r="B1992" s="157" t="n">
        <v>2082</v>
      </c>
      <c r="C1992" s="158" t="n">
        <f aca="false">ROUND($P$1*A1992,2)</f>
        <v>93395.05</v>
      </c>
      <c r="D1992" s="159" t="n">
        <f aca="false">TRUNC(C1992/12,2)</f>
        <v>7782.92</v>
      </c>
      <c r="E1992" s="160" t="n">
        <f aca="false">TRUNC(D1992*$P$3,2)</f>
        <v>863.9</v>
      </c>
      <c r="F1992" s="161" t="n">
        <f aca="false">TRUNC(IF(A1992&lt;=$A$270,$D$270*$P$5,D1992*$P$5),2)</f>
        <v>233.48</v>
      </c>
      <c r="G1992" s="162" t="n">
        <f aca="false">TRUNC(IF(A1992&lt;=$A$270,$D$270*$P$6,D1992*$P$6),2)</f>
        <v>77.82</v>
      </c>
      <c r="H1992" s="161" t="n">
        <f aca="false">TRUNC($P$9,2)</f>
        <v>2.29</v>
      </c>
      <c r="I1992" s="161" t="n">
        <f aca="false">TRUNC(IF(A1992&lt;$A$427,$D$427*$R$10+$P$10,IF(A1992&gt;$A$782,$D$782*$R$10+$P$10,D1992*$R$10+$P$10)),2)</f>
        <v>117.29</v>
      </c>
      <c r="J1992" s="158" t="n">
        <f aca="false">TRUNC(IF(A1992&lt;$A$427,($D$427*$R$11)+$P$11,IF(A1992&gt;$A$782,$D$782*$R$11+$P$11,D1992*$R$11+$P$11)),2)</f>
        <v>299.57</v>
      </c>
      <c r="K1992" s="160" t="n">
        <f aca="false">TRUNC(IF(A1992&lt;$A$427,$D$427*$R$12+$P$12,IF(A1992&gt;$A$782,$D$782*$R$12+$P$12,D1992*$R$12+$P$12)),2)</f>
        <v>217.82</v>
      </c>
      <c r="L1992" s="163" t="n">
        <v>2082</v>
      </c>
      <c r="M1992" s="180" t="n">
        <f aca="false">A1992</f>
        <v>1581</v>
      </c>
      <c r="N1992" s="165" t="n">
        <v>2082</v>
      </c>
      <c r="O1992" s="166" t="n">
        <f aca="false">A1992</f>
        <v>1581</v>
      </c>
      <c r="U1992" s="171"/>
    </row>
    <row r="1993" customFormat="false" ht="10.5" hidden="false" customHeight="false" outlineLevel="0" collapsed="false">
      <c r="A1993" s="172" t="n">
        <v>1582</v>
      </c>
      <c r="B1993" s="173" t="n">
        <v>2083</v>
      </c>
      <c r="C1993" s="174" t="n">
        <f aca="false">ROUND($P$1*A1993,2)</f>
        <v>93454.12</v>
      </c>
      <c r="D1993" s="175" t="n">
        <f aca="false">TRUNC(C1993/12,2)</f>
        <v>7787.84</v>
      </c>
      <c r="E1993" s="176" t="n">
        <f aca="false">TRUNC(D1993*$P$3,2)</f>
        <v>864.45</v>
      </c>
      <c r="F1993" s="177" t="n">
        <f aca="false">TRUNC(IF(A1993&lt;=$A$270,$D$270*$P$5,D1993*$P$5),2)</f>
        <v>233.63</v>
      </c>
      <c r="G1993" s="178" t="n">
        <f aca="false">TRUNC(IF(A1993&lt;=$A$270,$D$270*$P$6,D1993*$P$6),2)</f>
        <v>77.87</v>
      </c>
      <c r="H1993" s="177" t="n">
        <f aca="false">TRUNC($P$9,2)</f>
        <v>2.29</v>
      </c>
      <c r="I1993" s="177" t="n">
        <f aca="false">TRUNC(IF(A1993&lt;$A$427,$D$427*$R$10+$P$10,IF(A1993&gt;$A$782,$D$782*$R$10+$P$10,D1993*$R$10+$P$10)),2)</f>
        <v>117.29</v>
      </c>
      <c r="J1993" s="174" t="n">
        <f aca="false">TRUNC(IF(A1993&lt;$A$427,($D$427*$R$11)+$P$11,IF(A1993&gt;$A$782,$D$782*$R$11+$P$11,D1993*$R$11+$P$11)),2)</f>
        <v>299.57</v>
      </c>
      <c r="K1993" s="176" t="n">
        <f aca="false">TRUNC(IF(A1993&lt;$A$427,$D$427*$R$12+$P$12,IF(A1993&gt;$A$782,$D$782*$R$12+$P$12,D1993*$R$12+$P$12)),2)</f>
        <v>217.82</v>
      </c>
      <c r="L1993" s="179" t="n">
        <v>2083</v>
      </c>
      <c r="M1993" s="164" t="n">
        <f aca="false">A1993</f>
        <v>1582</v>
      </c>
      <c r="N1993" s="181" t="n">
        <v>2083</v>
      </c>
      <c r="O1993" s="182" t="n">
        <f aca="false">A1993</f>
        <v>1582</v>
      </c>
      <c r="U1993" s="171"/>
    </row>
    <row r="1994" customFormat="false" ht="10.5" hidden="false" customHeight="false" outlineLevel="0" collapsed="false">
      <c r="A1994" s="156" t="n">
        <v>1583</v>
      </c>
      <c r="B1994" s="157" t="n">
        <v>2084</v>
      </c>
      <c r="C1994" s="158" t="n">
        <f aca="false">ROUND($P$1*A1994,2)</f>
        <v>93513.19</v>
      </c>
      <c r="D1994" s="159" t="n">
        <f aca="false">TRUNC(C1994/12,2)</f>
        <v>7792.76</v>
      </c>
      <c r="E1994" s="160" t="n">
        <f aca="false">TRUNC(D1994*$P$3,2)</f>
        <v>864.99</v>
      </c>
      <c r="F1994" s="161" t="n">
        <f aca="false">TRUNC(IF(A1994&lt;=$A$270,$D$270*$P$5,D1994*$P$5),2)</f>
        <v>233.78</v>
      </c>
      <c r="G1994" s="162" t="n">
        <f aca="false">TRUNC(IF(A1994&lt;=$A$270,$D$270*$P$6,D1994*$P$6),2)</f>
        <v>77.92</v>
      </c>
      <c r="H1994" s="161" t="n">
        <f aca="false">TRUNC($P$9,2)</f>
        <v>2.29</v>
      </c>
      <c r="I1994" s="161" t="n">
        <f aca="false">TRUNC(IF(A1994&lt;$A$427,$D$427*$R$10+$P$10,IF(A1994&gt;$A$782,$D$782*$R$10+$P$10,D1994*$R$10+$P$10)),2)</f>
        <v>117.29</v>
      </c>
      <c r="J1994" s="158" t="n">
        <f aca="false">TRUNC(IF(A1994&lt;$A$427,($D$427*$R$11)+$P$11,IF(A1994&gt;$A$782,$D$782*$R$11+$P$11,D1994*$R$11+$P$11)),2)</f>
        <v>299.57</v>
      </c>
      <c r="K1994" s="160" t="n">
        <f aca="false">TRUNC(IF(A1994&lt;$A$427,$D$427*$R$12+$P$12,IF(A1994&gt;$A$782,$D$782*$R$12+$P$12,D1994*$R$12+$P$12)),2)</f>
        <v>217.82</v>
      </c>
      <c r="L1994" s="163" t="n">
        <v>2084</v>
      </c>
      <c r="M1994" s="180" t="n">
        <f aca="false">A1994</f>
        <v>1583</v>
      </c>
      <c r="N1994" s="165" t="n">
        <v>2084</v>
      </c>
      <c r="O1994" s="166" t="n">
        <f aca="false">A1994</f>
        <v>1583</v>
      </c>
      <c r="U1994" s="171"/>
    </row>
    <row r="1995" customFormat="false" ht="10.5" hidden="false" customHeight="false" outlineLevel="0" collapsed="false">
      <c r="A1995" s="172" t="n">
        <v>1584</v>
      </c>
      <c r="B1995" s="173" t="n">
        <v>2085</v>
      </c>
      <c r="C1995" s="174" t="n">
        <f aca="false">ROUND($P$1*A1995,2)</f>
        <v>93572.27</v>
      </c>
      <c r="D1995" s="175" t="n">
        <f aca="false">TRUNC(C1995/12,2)</f>
        <v>7797.68</v>
      </c>
      <c r="E1995" s="176" t="n">
        <f aca="false">TRUNC(D1995*$P$3,2)</f>
        <v>865.54</v>
      </c>
      <c r="F1995" s="177" t="n">
        <f aca="false">TRUNC(IF(A1995&lt;=$A$270,$D$270*$P$5,D1995*$P$5),2)</f>
        <v>233.93</v>
      </c>
      <c r="G1995" s="178" t="n">
        <f aca="false">TRUNC(IF(A1995&lt;=$A$270,$D$270*$P$6,D1995*$P$6),2)</f>
        <v>77.97</v>
      </c>
      <c r="H1995" s="177" t="n">
        <f aca="false">TRUNC($P$9,2)</f>
        <v>2.29</v>
      </c>
      <c r="I1995" s="177" t="n">
        <f aca="false">TRUNC(IF(A1995&lt;$A$427,$D$427*$R$10+$P$10,IF(A1995&gt;$A$782,$D$782*$R$10+$P$10,D1995*$R$10+$P$10)),2)</f>
        <v>117.29</v>
      </c>
      <c r="J1995" s="174" t="n">
        <f aca="false">TRUNC(IF(A1995&lt;$A$427,($D$427*$R$11)+$P$11,IF(A1995&gt;$A$782,$D$782*$R$11+$P$11,D1995*$R$11+$P$11)),2)</f>
        <v>299.57</v>
      </c>
      <c r="K1995" s="176" t="n">
        <f aca="false">TRUNC(IF(A1995&lt;$A$427,$D$427*$R$12+$P$12,IF(A1995&gt;$A$782,$D$782*$R$12+$P$12,D1995*$R$12+$P$12)),2)</f>
        <v>217.82</v>
      </c>
      <c r="L1995" s="179" t="n">
        <v>2085</v>
      </c>
      <c r="M1995" s="164" t="n">
        <f aca="false">A1995</f>
        <v>1584</v>
      </c>
      <c r="N1995" s="181" t="n">
        <v>2085</v>
      </c>
      <c r="O1995" s="182" t="n">
        <f aca="false">A1995</f>
        <v>1584</v>
      </c>
      <c r="U1995" s="171"/>
    </row>
    <row r="1996" customFormat="false" ht="10.5" hidden="false" customHeight="false" outlineLevel="0" collapsed="false">
      <c r="A1996" s="156" t="n">
        <v>1585</v>
      </c>
      <c r="B1996" s="157" t="n">
        <v>2086</v>
      </c>
      <c r="C1996" s="158" t="n">
        <f aca="false">ROUND($P$1*A1996,2)</f>
        <v>93631.34</v>
      </c>
      <c r="D1996" s="159" t="n">
        <f aca="false">TRUNC(C1996/12,2)</f>
        <v>7802.61</v>
      </c>
      <c r="E1996" s="160" t="n">
        <f aca="false">TRUNC(D1996*$P$3,2)</f>
        <v>866.08</v>
      </c>
      <c r="F1996" s="161" t="n">
        <f aca="false">TRUNC(IF(A1996&lt;=$A$270,$D$270*$P$5,D1996*$P$5),2)</f>
        <v>234.07</v>
      </c>
      <c r="G1996" s="162" t="n">
        <f aca="false">TRUNC(IF(A1996&lt;=$A$270,$D$270*$P$6,D1996*$P$6),2)</f>
        <v>78.02</v>
      </c>
      <c r="H1996" s="161" t="n">
        <f aca="false">TRUNC($P$9,2)</f>
        <v>2.29</v>
      </c>
      <c r="I1996" s="161" t="n">
        <f aca="false">TRUNC(IF(A1996&lt;$A$427,$D$427*$R$10+$P$10,IF(A1996&gt;$A$782,$D$782*$R$10+$P$10,D1996*$R$10+$P$10)),2)</f>
        <v>117.29</v>
      </c>
      <c r="J1996" s="158" t="n">
        <f aca="false">TRUNC(IF(A1996&lt;$A$427,($D$427*$R$11)+$P$11,IF(A1996&gt;$A$782,$D$782*$R$11+$P$11,D1996*$R$11+$P$11)),2)</f>
        <v>299.57</v>
      </c>
      <c r="K1996" s="160" t="n">
        <f aca="false">TRUNC(IF(A1996&lt;$A$427,$D$427*$R$12+$P$12,IF(A1996&gt;$A$782,$D$782*$R$12+$P$12,D1996*$R$12+$P$12)),2)</f>
        <v>217.82</v>
      </c>
      <c r="L1996" s="163" t="n">
        <v>2086</v>
      </c>
      <c r="M1996" s="180" t="n">
        <f aca="false">A1996</f>
        <v>1585</v>
      </c>
      <c r="N1996" s="165" t="n">
        <v>2086</v>
      </c>
      <c r="O1996" s="166" t="n">
        <f aca="false">A1996</f>
        <v>1585</v>
      </c>
      <c r="U1996" s="171"/>
    </row>
    <row r="1997" customFormat="false" ht="10.5" hidden="false" customHeight="false" outlineLevel="0" collapsed="false">
      <c r="A1997" s="172" t="n">
        <v>1585</v>
      </c>
      <c r="B1997" s="173" t="n">
        <v>2087</v>
      </c>
      <c r="C1997" s="174" t="n">
        <f aca="false">ROUND($P$1*A1997,2)</f>
        <v>93631.34</v>
      </c>
      <c r="D1997" s="175" t="n">
        <f aca="false">TRUNC(C1997/12,2)</f>
        <v>7802.61</v>
      </c>
      <c r="E1997" s="176" t="n">
        <f aca="false">TRUNC(D1997*$P$3,2)</f>
        <v>866.08</v>
      </c>
      <c r="F1997" s="177" t="n">
        <f aca="false">TRUNC(IF(A1997&lt;=$A$270,$D$270*$P$5,D1997*$P$5),2)</f>
        <v>234.07</v>
      </c>
      <c r="G1997" s="178" t="n">
        <f aca="false">TRUNC(IF(A1997&lt;=$A$270,$D$270*$P$6,D1997*$P$6),2)</f>
        <v>78.02</v>
      </c>
      <c r="H1997" s="177" t="n">
        <f aca="false">TRUNC($P$9,2)</f>
        <v>2.29</v>
      </c>
      <c r="I1997" s="177" t="n">
        <f aca="false">TRUNC(IF(A1997&lt;$A$427,$D$427*$R$10+$P$10,IF(A1997&gt;$A$782,$D$782*$R$10+$P$10,D1997*$R$10+$P$10)),2)</f>
        <v>117.29</v>
      </c>
      <c r="J1997" s="174" t="n">
        <f aca="false">TRUNC(IF(A1997&lt;$A$427,($D$427*$R$11)+$P$11,IF(A1997&gt;$A$782,$D$782*$R$11+$P$11,D1997*$R$11+$P$11)),2)</f>
        <v>299.57</v>
      </c>
      <c r="K1997" s="176" t="n">
        <f aca="false">TRUNC(IF(A1997&lt;$A$427,$D$427*$R$12+$P$12,IF(A1997&gt;$A$782,$D$782*$R$12+$P$12,D1997*$R$12+$P$12)),2)</f>
        <v>217.82</v>
      </c>
      <c r="L1997" s="179" t="n">
        <v>2087</v>
      </c>
      <c r="M1997" s="164" t="n">
        <f aca="false">A1997</f>
        <v>1585</v>
      </c>
      <c r="N1997" s="181" t="n">
        <v>2087</v>
      </c>
      <c r="O1997" s="182" t="n">
        <f aca="false">A1997</f>
        <v>1585</v>
      </c>
      <c r="U1997" s="171"/>
    </row>
    <row r="1998" customFormat="false" ht="10.5" hidden="false" customHeight="false" outlineLevel="0" collapsed="false">
      <c r="A1998" s="156" t="n">
        <v>1586</v>
      </c>
      <c r="B1998" s="157" t="n">
        <v>2088</v>
      </c>
      <c r="C1998" s="158" t="n">
        <f aca="false">ROUND($P$1*A1998,2)</f>
        <v>93690.41</v>
      </c>
      <c r="D1998" s="159" t="n">
        <f aca="false">TRUNC(C1998/12,2)</f>
        <v>7807.53</v>
      </c>
      <c r="E1998" s="160" t="n">
        <f aca="false">TRUNC(D1998*$P$3,2)</f>
        <v>866.63</v>
      </c>
      <c r="F1998" s="161" t="n">
        <f aca="false">TRUNC(IF(A1998&lt;=$A$270,$D$270*$P$5,D1998*$P$5),2)</f>
        <v>234.22</v>
      </c>
      <c r="G1998" s="162" t="n">
        <f aca="false">TRUNC(IF(A1998&lt;=$A$270,$D$270*$P$6,D1998*$P$6),2)</f>
        <v>78.07</v>
      </c>
      <c r="H1998" s="161" t="n">
        <f aca="false">TRUNC($P$9,2)</f>
        <v>2.29</v>
      </c>
      <c r="I1998" s="161" t="n">
        <f aca="false">TRUNC(IF(A1998&lt;$A$427,$D$427*$R$10+$P$10,IF(A1998&gt;$A$782,$D$782*$R$10+$P$10,D1998*$R$10+$P$10)),2)</f>
        <v>117.29</v>
      </c>
      <c r="J1998" s="158" t="n">
        <f aca="false">TRUNC(IF(A1998&lt;$A$427,($D$427*$R$11)+$P$11,IF(A1998&gt;$A$782,$D$782*$R$11+$P$11,D1998*$R$11+$P$11)),2)</f>
        <v>299.57</v>
      </c>
      <c r="K1998" s="160" t="n">
        <f aca="false">TRUNC(IF(A1998&lt;$A$427,$D$427*$R$12+$P$12,IF(A1998&gt;$A$782,$D$782*$R$12+$P$12,D1998*$R$12+$P$12)),2)</f>
        <v>217.82</v>
      </c>
      <c r="L1998" s="163" t="n">
        <v>2088</v>
      </c>
      <c r="M1998" s="180" t="n">
        <f aca="false">A1998</f>
        <v>1586</v>
      </c>
      <c r="N1998" s="165" t="n">
        <v>2088</v>
      </c>
      <c r="O1998" s="166" t="n">
        <f aca="false">A1998</f>
        <v>1586</v>
      </c>
      <c r="U1998" s="171"/>
    </row>
    <row r="1999" customFormat="false" ht="10.5" hidden="false" customHeight="false" outlineLevel="0" collapsed="false">
      <c r="A1999" s="172" t="n">
        <v>1587</v>
      </c>
      <c r="B1999" s="173" t="n">
        <v>2089</v>
      </c>
      <c r="C1999" s="174" t="n">
        <f aca="false">ROUND($P$1*A1999,2)</f>
        <v>93749.49</v>
      </c>
      <c r="D1999" s="175" t="n">
        <f aca="false">TRUNC(C1999/12,2)</f>
        <v>7812.45</v>
      </c>
      <c r="E1999" s="176" t="n">
        <f aca="false">TRUNC(D1999*$P$3,2)</f>
        <v>867.18</v>
      </c>
      <c r="F1999" s="177" t="n">
        <f aca="false">TRUNC(IF(A1999&lt;=$A$270,$D$270*$P$5,D1999*$P$5),2)</f>
        <v>234.37</v>
      </c>
      <c r="G1999" s="178" t="n">
        <f aca="false">TRUNC(IF(A1999&lt;=$A$270,$D$270*$P$6,D1999*$P$6),2)</f>
        <v>78.12</v>
      </c>
      <c r="H1999" s="177" t="n">
        <f aca="false">TRUNC($P$9,2)</f>
        <v>2.29</v>
      </c>
      <c r="I1999" s="177" t="n">
        <f aca="false">TRUNC(IF(A1999&lt;$A$427,$D$427*$R$10+$P$10,IF(A1999&gt;$A$782,$D$782*$R$10+$P$10,D1999*$R$10+$P$10)),2)</f>
        <v>117.29</v>
      </c>
      <c r="J1999" s="174" t="n">
        <f aca="false">TRUNC(IF(A1999&lt;$A$427,($D$427*$R$11)+$P$11,IF(A1999&gt;$A$782,$D$782*$R$11+$P$11,D1999*$R$11+$P$11)),2)</f>
        <v>299.57</v>
      </c>
      <c r="K1999" s="176" t="n">
        <f aca="false">TRUNC(IF(A1999&lt;$A$427,$D$427*$R$12+$P$12,IF(A1999&gt;$A$782,$D$782*$R$12+$P$12,D1999*$R$12+$P$12)),2)</f>
        <v>217.82</v>
      </c>
      <c r="L1999" s="179" t="n">
        <v>2089</v>
      </c>
      <c r="M1999" s="164" t="n">
        <f aca="false">A1999</f>
        <v>1587</v>
      </c>
      <c r="N1999" s="181" t="n">
        <v>2089</v>
      </c>
      <c r="O1999" s="182" t="n">
        <f aca="false">A1999</f>
        <v>1587</v>
      </c>
      <c r="U1999" s="171"/>
    </row>
    <row r="2000" customFormat="false" ht="10.5" hidden="false" customHeight="false" outlineLevel="0" collapsed="false">
      <c r="A2000" s="156" t="n">
        <v>1588</v>
      </c>
      <c r="B2000" s="157" t="n">
        <v>2090</v>
      </c>
      <c r="C2000" s="158" t="n">
        <f aca="false">ROUND($P$1*A2000,2)</f>
        <v>93808.56</v>
      </c>
      <c r="D2000" s="159" t="n">
        <f aca="false">TRUNC(C2000/12,2)</f>
        <v>7817.38</v>
      </c>
      <c r="E2000" s="160" t="n">
        <f aca="false">TRUNC(D2000*$P$3,2)</f>
        <v>867.72</v>
      </c>
      <c r="F2000" s="161" t="n">
        <f aca="false">TRUNC(IF(A2000&lt;=$A$270,$D$270*$P$5,D2000*$P$5),2)</f>
        <v>234.52</v>
      </c>
      <c r="G2000" s="162" t="n">
        <f aca="false">TRUNC(IF(A2000&lt;=$A$270,$D$270*$P$6,D2000*$P$6),2)</f>
        <v>78.17</v>
      </c>
      <c r="H2000" s="161" t="n">
        <f aca="false">TRUNC($P$9,2)</f>
        <v>2.29</v>
      </c>
      <c r="I2000" s="161" t="n">
        <f aca="false">TRUNC(IF(A2000&lt;$A$427,$D$427*$R$10+$P$10,IF(A2000&gt;$A$782,$D$782*$R$10+$P$10,D2000*$R$10+$P$10)),2)</f>
        <v>117.29</v>
      </c>
      <c r="J2000" s="158" t="n">
        <f aca="false">TRUNC(IF(A2000&lt;$A$427,($D$427*$R$11)+$P$11,IF(A2000&gt;$A$782,$D$782*$R$11+$P$11,D2000*$R$11+$P$11)),2)</f>
        <v>299.57</v>
      </c>
      <c r="K2000" s="160" t="n">
        <f aca="false">TRUNC(IF(A2000&lt;$A$427,$D$427*$R$12+$P$12,IF(A2000&gt;$A$782,$D$782*$R$12+$P$12,D2000*$R$12+$P$12)),2)</f>
        <v>217.82</v>
      </c>
      <c r="L2000" s="163" t="n">
        <v>2090</v>
      </c>
      <c r="M2000" s="180" t="n">
        <f aca="false">A2000</f>
        <v>1588</v>
      </c>
      <c r="N2000" s="165" t="n">
        <v>2090</v>
      </c>
      <c r="O2000" s="166" t="n">
        <f aca="false">A2000</f>
        <v>1588</v>
      </c>
      <c r="U2000" s="171"/>
    </row>
    <row r="2001" customFormat="false" ht="10.5" hidden="false" customHeight="false" outlineLevel="0" collapsed="false">
      <c r="A2001" s="172" t="n">
        <v>1589</v>
      </c>
      <c r="B2001" s="173" t="n">
        <v>2091</v>
      </c>
      <c r="C2001" s="174" t="n">
        <f aca="false">ROUND($P$1*A2001,2)</f>
        <v>93867.63</v>
      </c>
      <c r="D2001" s="175" t="n">
        <f aca="false">TRUNC(C2001/12,2)</f>
        <v>7822.3</v>
      </c>
      <c r="E2001" s="176" t="n">
        <f aca="false">TRUNC(D2001*$P$3,2)</f>
        <v>868.27</v>
      </c>
      <c r="F2001" s="177" t="n">
        <f aca="false">TRUNC(IF(A2001&lt;=$A$270,$D$270*$P$5,D2001*$P$5),2)</f>
        <v>234.66</v>
      </c>
      <c r="G2001" s="178" t="n">
        <f aca="false">TRUNC(IF(A2001&lt;=$A$270,$D$270*$P$6,D2001*$P$6),2)</f>
        <v>78.22</v>
      </c>
      <c r="H2001" s="177" t="n">
        <f aca="false">TRUNC($P$9,2)</f>
        <v>2.29</v>
      </c>
      <c r="I2001" s="177" t="n">
        <f aca="false">TRUNC(IF(A2001&lt;$A$427,$D$427*$R$10+$P$10,IF(A2001&gt;$A$782,$D$782*$R$10+$P$10,D2001*$R$10+$P$10)),2)</f>
        <v>117.29</v>
      </c>
      <c r="J2001" s="174" t="n">
        <f aca="false">TRUNC(IF(A2001&lt;$A$427,($D$427*$R$11)+$P$11,IF(A2001&gt;$A$782,$D$782*$R$11+$P$11,D2001*$R$11+$P$11)),2)</f>
        <v>299.57</v>
      </c>
      <c r="K2001" s="176" t="n">
        <f aca="false">TRUNC(IF(A2001&lt;$A$427,$D$427*$R$12+$P$12,IF(A2001&gt;$A$782,$D$782*$R$12+$P$12,D2001*$R$12+$P$12)),2)</f>
        <v>217.82</v>
      </c>
      <c r="L2001" s="179" t="n">
        <v>2091</v>
      </c>
      <c r="M2001" s="164" t="n">
        <f aca="false">A2001</f>
        <v>1589</v>
      </c>
      <c r="N2001" s="181" t="n">
        <v>2091</v>
      </c>
      <c r="O2001" s="182" t="n">
        <f aca="false">A2001</f>
        <v>1589</v>
      </c>
      <c r="U2001" s="171"/>
    </row>
    <row r="2002" customFormat="false" ht="10.5" hidden="false" customHeight="false" outlineLevel="0" collapsed="false">
      <c r="A2002" s="156" t="n">
        <v>1589</v>
      </c>
      <c r="B2002" s="157" t="n">
        <v>2092</v>
      </c>
      <c r="C2002" s="158" t="n">
        <f aca="false">ROUND($P$1*A2002,2)</f>
        <v>93867.63</v>
      </c>
      <c r="D2002" s="159" t="n">
        <f aca="false">TRUNC(C2002/12,2)</f>
        <v>7822.3</v>
      </c>
      <c r="E2002" s="160" t="n">
        <f aca="false">TRUNC(D2002*$P$3,2)</f>
        <v>868.27</v>
      </c>
      <c r="F2002" s="161" t="n">
        <f aca="false">TRUNC(IF(A2002&lt;=$A$270,$D$270*$P$5,D2002*$P$5),2)</f>
        <v>234.66</v>
      </c>
      <c r="G2002" s="162" t="n">
        <f aca="false">TRUNC(IF(A2002&lt;=$A$270,$D$270*$P$6,D2002*$P$6),2)</f>
        <v>78.22</v>
      </c>
      <c r="H2002" s="161" t="n">
        <f aca="false">TRUNC($P$9,2)</f>
        <v>2.29</v>
      </c>
      <c r="I2002" s="161" t="n">
        <f aca="false">TRUNC(IF(A2002&lt;$A$427,$D$427*$R$10+$P$10,IF(A2002&gt;$A$782,$D$782*$R$10+$P$10,D2002*$R$10+$P$10)),2)</f>
        <v>117.29</v>
      </c>
      <c r="J2002" s="158" t="n">
        <f aca="false">TRUNC(IF(A2002&lt;$A$427,($D$427*$R$11)+$P$11,IF(A2002&gt;$A$782,$D$782*$R$11+$P$11,D2002*$R$11+$P$11)),2)</f>
        <v>299.57</v>
      </c>
      <c r="K2002" s="160" t="n">
        <f aca="false">TRUNC(IF(A2002&lt;$A$427,$D$427*$R$12+$P$12,IF(A2002&gt;$A$782,$D$782*$R$12+$P$12,D2002*$R$12+$P$12)),2)</f>
        <v>217.82</v>
      </c>
      <c r="L2002" s="163" t="n">
        <v>2092</v>
      </c>
      <c r="M2002" s="164" t="n">
        <f aca="false">A2002</f>
        <v>1589</v>
      </c>
      <c r="N2002" s="165" t="n">
        <v>2092</v>
      </c>
      <c r="O2002" s="166" t="n">
        <f aca="false">A2002</f>
        <v>1589</v>
      </c>
      <c r="U2002" s="171"/>
    </row>
    <row r="2003" customFormat="false" ht="10.5" hidden="false" customHeight="false" outlineLevel="0" collapsed="false">
      <c r="A2003" s="172" t="n">
        <v>1590</v>
      </c>
      <c r="B2003" s="173" t="n">
        <v>2093</v>
      </c>
      <c r="C2003" s="174" t="n">
        <f aca="false">ROUND($P$1*A2003,2)</f>
        <v>93926.71</v>
      </c>
      <c r="D2003" s="175" t="n">
        <f aca="false">TRUNC(C2003/12,2)</f>
        <v>7827.22</v>
      </c>
      <c r="E2003" s="176" t="n">
        <f aca="false">TRUNC(D2003*$P$3,2)</f>
        <v>868.82</v>
      </c>
      <c r="F2003" s="177" t="n">
        <f aca="false">TRUNC(IF(A2003&lt;=$A$270,$D$270*$P$5,D2003*$P$5),2)</f>
        <v>234.81</v>
      </c>
      <c r="G2003" s="178" t="n">
        <f aca="false">TRUNC(IF(A2003&lt;=$A$270,$D$270*$P$6,D2003*$P$6),2)</f>
        <v>78.27</v>
      </c>
      <c r="H2003" s="177" t="n">
        <f aca="false">TRUNC($P$9,2)</f>
        <v>2.29</v>
      </c>
      <c r="I2003" s="177" t="n">
        <f aca="false">TRUNC(IF(A2003&lt;$A$427,$D$427*$R$10+$P$10,IF(A2003&gt;$A$782,$D$782*$R$10+$P$10,D2003*$R$10+$P$10)),2)</f>
        <v>117.29</v>
      </c>
      <c r="J2003" s="174" t="n">
        <f aca="false">TRUNC(IF(A2003&lt;$A$427,($D$427*$R$11)+$P$11,IF(A2003&gt;$A$782,$D$782*$R$11+$P$11,D2003*$R$11+$P$11)),2)</f>
        <v>299.57</v>
      </c>
      <c r="K2003" s="176" t="n">
        <f aca="false">TRUNC(IF(A2003&lt;$A$427,$D$427*$R$12+$P$12,IF(A2003&gt;$A$782,$D$782*$R$12+$P$12,D2003*$R$12+$P$12)),2)</f>
        <v>217.82</v>
      </c>
      <c r="L2003" s="179" t="n">
        <v>2093</v>
      </c>
      <c r="M2003" s="180" t="n">
        <f aca="false">A2003</f>
        <v>1590</v>
      </c>
      <c r="N2003" s="181" t="n">
        <v>2093</v>
      </c>
      <c r="O2003" s="182" t="n">
        <f aca="false">A2003</f>
        <v>1590</v>
      </c>
      <c r="U2003" s="171"/>
    </row>
    <row r="2004" customFormat="false" ht="10.5" hidden="false" customHeight="false" outlineLevel="0" collapsed="false">
      <c r="A2004" s="156" t="n">
        <v>1591</v>
      </c>
      <c r="B2004" s="157" t="n">
        <v>2094</v>
      </c>
      <c r="C2004" s="158" t="n">
        <f aca="false">ROUND($P$1*A2004,2)</f>
        <v>93985.78</v>
      </c>
      <c r="D2004" s="159" t="n">
        <f aca="false">TRUNC(C2004/12,2)</f>
        <v>7832.14</v>
      </c>
      <c r="E2004" s="160" t="n">
        <f aca="false">TRUNC(D2004*$P$3,2)</f>
        <v>869.36</v>
      </c>
      <c r="F2004" s="161" t="n">
        <f aca="false">TRUNC(IF(A2004&lt;=$A$270,$D$270*$P$5,D2004*$P$5),2)</f>
        <v>234.96</v>
      </c>
      <c r="G2004" s="162" t="n">
        <f aca="false">TRUNC(IF(A2004&lt;=$A$270,$D$270*$P$6,D2004*$P$6),2)</f>
        <v>78.32</v>
      </c>
      <c r="H2004" s="161" t="n">
        <f aca="false">TRUNC($P$9,2)</f>
        <v>2.29</v>
      </c>
      <c r="I2004" s="161" t="n">
        <f aca="false">TRUNC(IF(A2004&lt;$A$427,$D$427*$R$10+$P$10,IF(A2004&gt;$A$782,$D$782*$R$10+$P$10,D2004*$R$10+$P$10)),2)</f>
        <v>117.29</v>
      </c>
      <c r="J2004" s="158" t="n">
        <f aca="false">TRUNC(IF(A2004&lt;$A$427,($D$427*$R$11)+$P$11,IF(A2004&gt;$A$782,$D$782*$R$11+$P$11,D2004*$R$11+$P$11)),2)</f>
        <v>299.57</v>
      </c>
      <c r="K2004" s="160" t="n">
        <f aca="false">TRUNC(IF(A2004&lt;$A$427,$D$427*$R$12+$P$12,IF(A2004&gt;$A$782,$D$782*$R$12+$P$12,D2004*$R$12+$P$12)),2)</f>
        <v>217.82</v>
      </c>
      <c r="L2004" s="163" t="n">
        <v>2094</v>
      </c>
      <c r="M2004" s="164" t="n">
        <f aca="false">A2004</f>
        <v>1591</v>
      </c>
      <c r="N2004" s="165" t="n">
        <v>2094</v>
      </c>
      <c r="O2004" s="166" t="n">
        <f aca="false">A2004</f>
        <v>1591</v>
      </c>
      <c r="U2004" s="171"/>
    </row>
    <row r="2005" customFormat="false" ht="10.5" hidden="false" customHeight="false" outlineLevel="0" collapsed="false">
      <c r="A2005" s="172" t="n">
        <v>1592</v>
      </c>
      <c r="B2005" s="173" t="n">
        <v>2095</v>
      </c>
      <c r="C2005" s="174" t="n">
        <f aca="false">ROUND($P$1*A2005,2)</f>
        <v>94044.85</v>
      </c>
      <c r="D2005" s="175" t="n">
        <f aca="false">TRUNC(C2005/12,2)</f>
        <v>7837.07</v>
      </c>
      <c r="E2005" s="176" t="n">
        <f aca="false">TRUNC(D2005*$P$3,2)</f>
        <v>869.91</v>
      </c>
      <c r="F2005" s="177" t="n">
        <f aca="false">TRUNC(IF(A2005&lt;=$A$270,$D$270*$P$5,D2005*$P$5),2)</f>
        <v>235.11</v>
      </c>
      <c r="G2005" s="178" t="n">
        <f aca="false">TRUNC(IF(A2005&lt;=$A$270,$D$270*$P$6,D2005*$P$6),2)</f>
        <v>78.37</v>
      </c>
      <c r="H2005" s="177" t="n">
        <f aca="false">TRUNC($P$9,2)</f>
        <v>2.29</v>
      </c>
      <c r="I2005" s="177" t="n">
        <f aca="false">TRUNC(IF(A2005&lt;$A$427,$D$427*$R$10+$P$10,IF(A2005&gt;$A$782,$D$782*$R$10+$P$10,D2005*$R$10+$P$10)),2)</f>
        <v>117.29</v>
      </c>
      <c r="J2005" s="174" t="n">
        <f aca="false">TRUNC(IF(A2005&lt;$A$427,($D$427*$R$11)+$P$11,IF(A2005&gt;$A$782,$D$782*$R$11+$P$11,D2005*$R$11+$P$11)),2)</f>
        <v>299.57</v>
      </c>
      <c r="K2005" s="176" t="n">
        <f aca="false">TRUNC(IF(A2005&lt;$A$427,$D$427*$R$12+$P$12,IF(A2005&gt;$A$782,$D$782*$R$12+$P$12,D2005*$R$12+$P$12)),2)</f>
        <v>217.82</v>
      </c>
      <c r="L2005" s="179" t="n">
        <v>2095</v>
      </c>
      <c r="M2005" s="180" t="n">
        <f aca="false">A2005</f>
        <v>1592</v>
      </c>
      <c r="N2005" s="181" t="n">
        <v>2095</v>
      </c>
      <c r="O2005" s="182" t="n">
        <f aca="false">A2005</f>
        <v>1592</v>
      </c>
      <c r="U2005" s="171"/>
    </row>
    <row r="2006" customFormat="false" ht="10.5" hidden="false" customHeight="false" outlineLevel="0" collapsed="false">
      <c r="A2006" s="156" t="n">
        <v>1593</v>
      </c>
      <c r="B2006" s="157" t="n">
        <v>2096</v>
      </c>
      <c r="C2006" s="158" t="n">
        <f aca="false">ROUND($P$1*A2006,2)</f>
        <v>94103.93</v>
      </c>
      <c r="D2006" s="159" t="n">
        <f aca="false">TRUNC(C2006/12,2)</f>
        <v>7841.99</v>
      </c>
      <c r="E2006" s="160" t="n">
        <f aca="false">TRUNC(D2006*$P$3,2)</f>
        <v>870.46</v>
      </c>
      <c r="F2006" s="161" t="n">
        <f aca="false">TRUNC(IF(A2006&lt;=$A$270,$D$270*$P$5,D2006*$P$5),2)</f>
        <v>235.25</v>
      </c>
      <c r="G2006" s="162" t="n">
        <f aca="false">TRUNC(IF(A2006&lt;=$A$270,$D$270*$P$6,D2006*$P$6),2)</f>
        <v>78.41</v>
      </c>
      <c r="H2006" s="161" t="n">
        <f aca="false">TRUNC($P$9,2)</f>
        <v>2.29</v>
      </c>
      <c r="I2006" s="161" t="n">
        <f aca="false">TRUNC(IF(A2006&lt;$A$427,$D$427*$R$10+$P$10,IF(A2006&gt;$A$782,$D$782*$R$10+$P$10,D2006*$R$10+$P$10)),2)</f>
        <v>117.29</v>
      </c>
      <c r="J2006" s="158" t="n">
        <f aca="false">TRUNC(IF(A2006&lt;$A$427,($D$427*$R$11)+$P$11,IF(A2006&gt;$A$782,$D$782*$R$11+$P$11,D2006*$R$11+$P$11)),2)</f>
        <v>299.57</v>
      </c>
      <c r="K2006" s="160" t="n">
        <f aca="false">TRUNC(IF(A2006&lt;$A$427,$D$427*$R$12+$P$12,IF(A2006&gt;$A$782,$D$782*$R$12+$P$12,D2006*$R$12+$P$12)),2)</f>
        <v>217.82</v>
      </c>
      <c r="L2006" s="163" t="n">
        <v>2096</v>
      </c>
      <c r="M2006" s="164" t="n">
        <f aca="false">A2006</f>
        <v>1593</v>
      </c>
      <c r="N2006" s="165" t="n">
        <v>2096</v>
      </c>
      <c r="O2006" s="166" t="n">
        <f aca="false">A2006</f>
        <v>1593</v>
      </c>
      <c r="U2006" s="171"/>
    </row>
    <row r="2007" customFormat="false" ht="10.5" hidden="false" customHeight="false" outlineLevel="0" collapsed="false">
      <c r="A2007" s="172" t="n">
        <v>1593</v>
      </c>
      <c r="B2007" s="173" t="n">
        <v>2097</v>
      </c>
      <c r="C2007" s="174" t="n">
        <f aca="false">ROUND($P$1*A2007,2)</f>
        <v>94103.93</v>
      </c>
      <c r="D2007" s="175" t="n">
        <f aca="false">TRUNC(C2007/12,2)</f>
        <v>7841.99</v>
      </c>
      <c r="E2007" s="176" t="n">
        <f aca="false">TRUNC(D2007*$P$3,2)</f>
        <v>870.46</v>
      </c>
      <c r="F2007" s="177" t="n">
        <f aca="false">TRUNC(IF(A2007&lt;=$A$270,$D$270*$P$5,D2007*$P$5),2)</f>
        <v>235.25</v>
      </c>
      <c r="G2007" s="178" t="n">
        <f aca="false">TRUNC(IF(A2007&lt;=$A$270,$D$270*$P$6,D2007*$P$6),2)</f>
        <v>78.41</v>
      </c>
      <c r="H2007" s="177" t="n">
        <f aca="false">TRUNC($P$9,2)</f>
        <v>2.29</v>
      </c>
      <c r="I2007" s="177" t="n">
        <f aca="false">TRUNC(IF(A2007&lt;$A$427,$D$427*$R$10+$P$10,IF(A2007&gt;$A$782,$D$782*$R$10+$P$10,D2007*$R$10+$P$10)),2)</f>
        <v>117.29</v>
      </c>
      <c r="J2007" s="174" t="n">
        <f aca="false">TRUNC(IF(A2007&lt;$A$427,($D$427*$R$11)+$P$11,IF(A2007&gt;$A$782,$D$782*$R$11+$P$11,D2007*$R$11+$P$11)),2)</f>
        <v>299.57</v>
      </c>
      <c r="K2007" s="176" t="n">
        <f aca="false">TRUNC(IF(A2007&lt;$A$427,$D$427*$R$12+$P$12,IF(A2007&gt;$A$782,$D$782*$R$12+$P$12,D2007*$R$12+$P$12)),2)</f>
        <v>217.82</v>
      </c>
      <c r="L2007" s="179" t="n">
        <v>2097</v>
      </c>
      <c r="M2007" s="180" t="n">
        <f aca="false">A2007</f>
        <v>1593</v>
      </c>
      <c r="N2007" s="181" t="n">
        <v>2097</v>
      </c>
      <c r="O2007" s="182" t="n">
        <f aca="false">A2007</f>
        <v>1593</v>
      </c>
      <c r="U2007" s="171"/>
    </row>
    <row r="2008" customFormat="false" ht="10.5" hidden="false" customHeight="false" outlineLevel="0" collapsed="false">
      <c r="A2008" s="156" t="n">
        <v>1594</v>
      </c>
      <c r="B2008" s="157" t="n">
        <v>2098</v>
      </c>
      <c r="C2008" s="158" t="n">
        <f aca="false">ROUND($P$1*A2008,2)</f>
        <v>94163</v>
      </c>
      <c r="D2008" s="159" t="n">
        <f aca="false">TRUNC(C2008/12,2)</f>
        <v>7846.91</v>
      </c>
      <c r="E2008" s="160" t="n">
        <f aca="false">TRUNC(D2008*$P$3,2)</f>
        <v>871</v>
      </c>
      <c r="F2008" s="161" t="n">
        <f aca="false">TRUNC(IF(A2008&lt;=$A$270,$D$270*$P$5,D2008*$P$5),2)</f>
        <v>235.4</v>
      </c>
      <c r="G2008" s="162" t="n">
        <f aca="false">TRUNC(IF(A2008&lt;=$A$270,$D$270*$P$6,D2008*$P$6),2)</f>
        <v>78.46</v>
      </c>
      <c r="H2008" s="161" t="n">
        <f aca="false">TRUNC($P$9,2)</f>
        <v>2.29</v>
      </c>
      <c r="I2008" s="161" t="n">
        <f aca="false">TRUNC(IF(A2008&lt;$A$427,$D$427*$R$10+$P$10,IF(A2008&gt;$A$782,$D$782*$R$10+$P$10,D2008*$R$10+$P$10)),2)</f>
        <v>117.29</v>
      </c>
      <c r="J2008" s="158" t="n">
        <f aca="false">TRUNC(IF(A2008&lt;$A$427,($D$427*$R$11)+$P$11,IF(A2008&gt;$A$782,$D$782*$R$11+$P$11,D2008*$R$11+$P$11)),2)</f>
        <v>299.57</v>
      </c>
      <c r="K2008" s="160" t="n">
        <f aca="false">TRUNC(IF(A2008&lt;$A$427,$D$427*$R$12+$P$12,IF(A2008&gt;$A$782,$D$782*$R$12+$P$12,D2008*$R$12+$P$12)),2)</f>
        <v>217.82</v>
      </c>
      <c r="L2008" s="163" t="n">
        <v>2098</v>
      </c>
      <c r="M2008" s="164" t="n">
        <f aca="false">A2008</f>
        <v>1594</v>
      </c>
      <c r="N2008" s="165" t="n">
        <v>2098</v>
      </c>
      <c r="O2008" s="166" t="n">
        <f aca="false">A2008</f>
        <v>1594</v>
      </c>
      <c r="U2008" s="171"/>
    </row>
    <row r="2009" customFormat="false" ht="10.5" hidden="false" customHeight="false" outlineLevel="0" collapsed="false">
      <c r="A2009" s="172" t="n">
        <v>1595</v>
      </c>
      <c r="B2009" s="173" t="n">
        <v>2099</v>
      </c>
      <c r="C2009" s="174" t="n">
        <f aca="false">ROUND($P$1*A2009,2)</f>
        <v>94222.07</v>
      </c>
      <c r="D2009" s="175" t="n">
        <f aca="false">TRUNC(C2009/12,2)</f>
        <v>7851.83</v>
      </c>
      <c r="E2009" s="176" t="n">
        <f aca="false">TRUNC(D2009*$P$3,2)</f>
        <v>871.55</v>
      </c>
      <c r="F2009" s="177" t="n">
        <f aca="false">TRUNC(IF(A2009&lt;=$A$270,$D$270*$P$5,D2009*$P$5),2)</f>
        <v>235.55</v>
      </c>
      <c r="G2009" s="178" t="n">
        <f aca="false">TRUNC(IF(A2009&lt;=$A$270,$D$270*$P$6,D2009*$P$6),2)</f>
        <v>78.51</v>
      </c>
      <c r="H2009" s="177" t="n">
        <f aca="false">TRUNC($P$9,2)</f>
        <v>2.29</v>
      </c>
      <c r="I2009" s="177" t="n">
        <f aca="false">TRUNC(IF(A2009&lt;$A$427,$D$427*$R$10+$P$10,IF(A2009&gt;$A$782,$D$782*$R$10+$P$10,D2009*$R$10+$P$10)),2)</f>
        <v>117.29</v>
      </c>
      <c r="J2009" s="174" t="n">
        <f aca="false">TRUNC(IF(A2009&lt;$A$427,($D$427*$R$11)+$P$11,IF(A2009&gt;$A$782,$D$782*$R$11+$P$11,D2009*$R$11+$P$11)),2)</f>
        <v>299.57</v>
      </c>
      <c r="K2009" s="176" t="n">
        <f aca="false">TRUNC(IF(A2009&lt;$A$427,$D$427*$R$12+$P$12,IF(A2009&gt;$A$782,$D$782*$R$12+$P$12,D2009*$R$12+$P$12)),2)</f>
        <v>217.82</v>
      </c>
      <c r="L2009" s="179" t="n">
        <v>2099</v>
      </c>
      <c r="M2009" s="180" t="n">
        <f aca="false">A2009</f>
        <v>1595</v>
      </c>
      <c r="N2009" s="181" t="n">
        <v>2099</v>
      </c>
      <c r="O2009" s="182" t="n">
        <f aca="false">A2009</f>
        <v>1595</v>
      </c>
      <c r="U2009" s="171"/>
    </row>
    <row r="2010" customFormat="false" ht="10.5" hidden="false" customHeight="false" outlineLevel="0" collapsed="false">
      <c r="A2010" s="221" t="n">
        <v>1596</v>
      </c>
      <c r="B2010" s="222" t="n">
        <v>2100</v>
      </c>
      <c r="C2010" s="223" t="n">
        <f aca="false">ROUND($P$1*A2010,2)</f>
        <v>94281.15</v>
      </c>
      <c r="D2010" s="224" t="n">
        <f aca="false">TRUNC(C2010/12,2)</f>
        <v>7856.76</v>
      </c>
      <c r="E2010" s="225" t="n">
        <f aca="false">TRUNC(D2010*$P$3,2)</f>
        <v>872.1</v>
      </c>
      <c r="F2010" s="226" t="n">
        <f aca="false">TRUNC(IF(A2010&lt;=$A$270,$D$270*$P$5,D2010*$P$5),2)</f>
        <v>235.7</v>
      </c>
      <c r="G2010" s="227" t="n">
        <f aca="false">TRUNC(IF(A2010&lt;=$A$270,$D$270*$P$6,D2010*$P$6),2)</f>
        <v>78.56</v>
      </c>
      <c r="H2010" s="228" t="n">
        <f aca="false">TRUNC($P$9,2)</f>
        <v>2.29</v>
      </c>
      <c r="I2010" s="228" t="n">
        <f aca="false">TRUNC(IF(A2010&lt;$A$427,$D$427*$R$10+$P$10,IF(A2010&gt;$A$782,$D$782*$R$10+$P$10,D2010*$R$10+$P$10)),2)</f>
        <v>117.29</v>
      </c>
      <c r="J2010" s="223" t="n">
        <f aca="false">TRUNC(IF(A2010&lt;$A$427,($D$427*$R$11)+$P$11,IF(A2010&gt;$A$782,$D$782*$R$11+$P$11,D2010*$R$11+$P$11)),2)</f>
        <v>299.57</v>
      </c>
      <c r="K2010" s="225" t="n">
        <f aca="false">TRUNC(IF(A2010&lt;$A$427,$D$427*$R$12+$P$12,IF(A2010&gt;$A$782,$D$782*$R$12+$P$12,D2010*$R$12+$P$12)),2)</f>
        <v>217.82</v>
      </c>
      <c r="L2010" s="229" t="n">
        <v>2100</v>
      </c>
      <c r="M2010" s="230" t="n">
        <f aca="false">A2010</f>
        <v>1596</v>
      </c>
      <c r="N2010" s="231" t="n">
        <v>2100</v>
      </c>
      <c r="O2010" s="232" t="n">
        <f aca="false">A2010</f>
        <v>1596</v>
      </c>
      <c r="U2010" s="171"/>
    </row>
  </sheetData>
  <sheetProtection algorithmName="SHA-512" hashValue="ffFKbBfyP1xH47uXuA+w+W/M0eLbPma6HWRGdqmmoLVCWC1EQdgwbjKYMnWa96l51YBm1viBFuvjApVNMDrC5g==" saltValue="I5DPxsqNwGPxOOorBgWeIw==" spinCount="100000" sheet="true" selectLockedCells="true" selectUnlockedCells="true"/>
  <mergeCells count="23">
    <mergeCell ref="A1:B1"/>
    <mergeCell ref="C1:D1"/>
    <mergeCell ref="F1:G1"/>
    <mergeCell ref="H1:K1"/>
    <mergeCell ref="L1:M1"/>
    <mergeCell ref="N1:O1"/>
    <mergeCell ref="P7:T7"/>
    <mergeCell ref="P8:Q8"/>
    <mergeCell ref="R8:T8"/>
    <mergeCell ref="P9:Q9"/>
    <mergeCell ref="P10:Q10"/>
    <mergeCell ref="R10:T10"/>
    <mergeCell ref="P11:Q11"/>
    <mergeCell ref="R11:T11"/>
    <mergeCell ref="P12:Q12"/>
    <mergeCell ref="R12:T12"/>
    <mergeCell ref="A935:O935"/>
    <mergeCell ref="A936:B936"/>
    <mergeCell ref="C936:D936"/>
    <mergeCell ref="F936:G936"/>
    <mergeCell ref="H936:K936"/>
    <mergeCell ref="L936:M936"/>
    <mergeCell ref="N936:O936"/>
  </mergeCells>
  <printOptions headings="false" gridLines="false" gridLinesSet="true" horizontalCentered="true" verticalCentered="false"/>
  <pageMargins left="0.236111111111111" right="0.236111111111111" top="0.748611111111111" bottom="0.747916666666667" header="0.315277777777778" footer="0.315277777777778"/>
  <pageSetup paperSize="9" scale="80" fitToWidth="1" fitToHeight="1" pageOrder="downThenOver" orientation="landscape" blackAndWhite="false" draft="false" cellComments="none" horizontalDpi="300" verticalDpi="300" copies="1"/>
  <headerFooter differentFirst="false" differentOddEven="false">
    <oddHeader>&amp;LDécret n° 82-1105 du 23 décembre 1982 relatif aux indices de la fonction publique&amp;C&amp;9Version au 01/11/2024</oddHeader>
    <oddFooter>&amp;C&amp;9- &amp;P -</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O2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1.42578125" defaultRowHeight="12.75" customHeight="false" zeroHeight="false" outlineLevelRow="0" outlineLevelCol="0"/>
  <cols>
    <col collapsed="false" customWidth="true" hidden="false" outlineLevel="0" max="5" min="1" style="233" width="5.71"/>
    <col collapsed="false" customWidth="true" hidden="false" outlineLevel="0" max="6" min="6" style="234" width="10"/>
    <col collapsed="false" customWidth="true" hidden="false" outlineLevel="0" max="8" min="7" style="233" width="10"/>
    <col collapsed="false" customWidth="true" hidden="false" outlineLevel="0" max="9" min="9" style="234" width="10"/>
    <col collapsed="false" customWidth="true" hidden="false" outlineLevel="0" max="12" min="10" style="233" width="10"/>
    <col collapsed="false" customWidth="true" hidden="false" outlineLevel="0" max="14" min="13" style="234" width="10"/>
    <col collapsed="false" customWidth="true" hidden="false" outlineLevel="0" max="15" min="15" style="233" width="5.71"/>
    <col collapsed="false" customWidth="false" hidden="false" outlineLevel="0" max="16384" min="16" style="233" width="11.42"/>
  </cols>
  <sheetData>
    <row r="1" s="15" customFormat="true" ht="21" hidden="false" customHeight="true" outlineLevel="0" collapsed="false">
      <c r="B1" s="113" t="s">
        <v>200</v>
      </c>
      <c r="C1" s="113"/>
      <c r="D1" s="113"/>
      <c r="E1" s="113"/>
      <c r="F1" s="113"/>
      <c r="G1" s="113"/>
      <c r="H1" s="113"/>
      <c r="I1" s="113"/>
      <c r="J1" s="113"/>
      <c r="K1" s="113"/>
      <c r="L1" s="113"/>
      <c r="M1" s="113"/>
      <c r="N1" s="113"/>
    </row>
    <row r="2" s="15" customFormat="true" ht="21" hidden="false" customHeight="true" outlineLevel="0" collapsed="false">
      <c r="B2" s="235" t="s">
        <v>201</v>
      </c>
      <c r="C2" s="235"/>
      <c r="D2" s="235"/>
      <c r="E2" s="235"/>
      <c r="F2" s="235"/>
      <c r="G2" s="235"/>
      <c r="H2" s="235"/>
      <c r="I2" s="235"/>
      <c r="J2" s="235"/>
      <c r="K2" s="235"/>
      <c r="L2" s="235"/>
      <c r="M2" s="235"/>
      <c r="N2" s="235"/>
    </row>
    <row r="3" customFormat="false" ht="45" hidden="false" customHeight="true" outlineLevel="0" collapsed="false">
      <c r="B3" s="236"/>
      <c r="C3" s="236"/>
      <c r="D3" s="236"/>
      <c r="E3" s="236"/>
      <c r="F3" s="237"/>
      <c r="G3" s="236"/>
      <c r="H3" s="236"/>
      <c r="I3" s="237"/>
      <c r="J3" s="236"/>
      <c r="K3" s="236"/>
      <c r="L3" s="236"/>
      <c r="M3" s="237"/>
      <c r="N3" s="237"/>
    </row>
    <row r="4" s="28" customFormat="true" ht="36" hidden="false" customHeight="true" outlineLevel="0" collapsed="false">
      <c r="B4" s="238" t="s">
        <v>202</v>
      </c>
      <c r="C4" s="238"/>
      <c r="D4" s="140" t="s">
        <v>185</v>
      </c>
      <c r="E4" s="140"/>
      <c r="F4" s="239" t="s">
        <v>30</v>
      </c>
      <c r="G4" s="239"/>
      <c r="H4" s="142" t="s">
        <v>186</v>
      </c>
      <c r="I4" s="240" t="s">
        <v>148</v>
      </c>
      <c r="J4" s="240"/>
      <c r="K4" s="241" t="s">
        <v>187</v>
      </c>
      <c r="L4" s="241"/>
      <c r="M4" s="241"/>
      <c r="N4" s="241"/>
      <c r="O4" s="242"/>
    </row>
    <row r="5" s="28" customFormat="true" ht="36" hidden="false" customHeight="true" outlineLevel="0" collapsed="false">
      <c r="B5" s="243" t="s">
        <v>203</v>
      </c>
      <c r="C5" s="243"/>
      <c r="D5" s="244" t="s">
        <v>189</v>
      </c>
      <c r="E5" s="245" t="s">
        <v>190</v>
      </c>
      <c r="F5" s="147" t="s">
        <v>191</v>
      </c>
      <c r="G5" s="151" t="s">
        <v>204</v>
      </c>
      <c r="H5" s="149" t="n">
        <f aca="false">'Traitements par indices'!pension_civile</f>
        <v>0.111</v>
      </c>
      <c r="I5" s="152" t="s">
        <v>193</v>
      </c>
      <c r="J5" s="151" t="s">
        <v>194</v>
      </c>
      <c r="K5" s="150" t="s">
        <v>129</v>
      </c>
      <c r="L5" s="150" t="s">
        <v>132</v>
      </c>
      <c r="M5" s="152" t="s">
        <v>136</v>
      </c>
      <c r="N5" s="153" t="s">
        <v>205</v>
      </c>
    </row>
    <row r="6" s="20" customFormat="true" ht="18.75" hidden="false" customHeight="true" outlineLevel="0" collapsed="false">
      <c r="B6" s="246" t="s">
        <v>206</v>
      </c>
      <c r="C6" s="247" t="s">
        <v>207</v>
      </c>
      <c r="D6" s="248" t="n">
        <v>895</v>
      </c>
      <c r="E6" s="247" t="s">
        <v>208</v>
      </c>
      <c r="F6" s="249" t="n">
        <f aca="false">ROUND(D6*'Traitements par indices'!$P$1,2)</f>
        <v>52870.69</v>
      </c>
      <c r="G6" s="250" t="n">
        <f aca="false">TRUNC(F6/12,2)</f>
        <v>4405.89</v>
      </c>
      <c r="H6" s="250" t="n">
        <f aca="false">TRUNC(G6*'Traitements par indices'!$P$3,2)</f>
        <v>489.05</v>
      </c>
      <c r="I6" s="249" t="n">
        <f aca="false">TRUNC(IF(B6&lt;289,'Traitements par indices'!$D$211*'Traitements par indices'!$P$5,G6*'Traitements par indices'!$P$5),2)</f>
        <v>132.17</v>
      </c>
      <c r="J6" s="251" t="n">
        <f aca="false">TRUNC(IF(C6&lt;289,'Traitements par indices'!$D$211*'Traitements par indices'!$P$6,G6*'Traitements par indices'!$P$6),2)</f>
        <v>44.05</v>
      </c>
      <c r="K6" s="252" t="n">
        <f aca="false">'Traitements par indices'!$P$9</f>
        <v>2.29</v>
      </c>
      <c r="L6" s="252" t="n">
        <f aca="false">TRUNC(IF(B6&lt;'Traitements par indices'!$A$427,'Traitements par indices'!$D$427*'Traitements par indices'!$R$10+'Traitements par indices'!$P$10,IF(B6&gt;'Traitements par indices'!$A$782,'Traitements par indices'!$D$782*'Traitements par indices'!$R$10+'Traitements par indices'!$P$10,G6*'Traitements par indices'!R10+'Traitements par indices'!$P$10)),2)</f>
        <v>117.29</v>
      </c>
      <c r="M6" s="249" t="n">
        <f aca="false">TRUNC(IF(C6&lt;'Traitements par indices'!$A$427,'Traitements par indices'!$D$427*'Traitements par indices'!$R$11+'Traitements par indices'!$P$11,IF(C6&gt;'Traitements par indices'!$A$782,'Traitements par indices'!$D$782*'Traitements par indices'!$R$11+'Traitements par indices'!$P$11,G6*'Traitements par indices'!$R$11+'Traitements par indices'!$P$11)),2)</f>
        <v>299.57</v>
      </c>
      <c r="N6" s="250" t="n">
        <f aca="false">TRUNC(IF(F6&lt;'Traitements par indices'!$A$426,'Traitements par indices'!$D$426*'Traitements par indices'!$R$12+'Traitements par indices'!$P$12,IF(F6&gt;'Traitements par indices'!$A$782,'Traitements par indices'!$D$782*'Traitements par indices'!$R$12+'Traitements par indices'!$P$12,G6*'Traitements par indices'!$R$12+'Traitements par indices'!P12)),2)</f>
        <v>217.82</v>
      </c>
      <c r="O6" s="253"/>
    </row>
    <row r="7" s="20" customFormat="true" ht="18.75" hidden="false" customHeight="true" outlineLevel="0" collapsed="false">
      <c r="B7" s="254" t="s">
        <v>206</v>
      </c>
      <c r="C7" s="255" t="s">
        <v>209</v>
      </c>
      <c r="D7" s="256" t="n">
        <v>930</v>
      </c>
      <c r="E7" s="257" t="s">
        <v>208</v>
      </c>
      <c r="F7" s="258" t="n">
        <f aca="false">ROUND(D7*'Traitements par indices'!$P$1,2)</f>
        <v>54938.26</v>
      </c>
      <c r="G7" s="259" t="n">
        <f aca="false">TRUNC(F7/12,2)</f>
        <v>4578.18</v>
      </c>
      <c r="H7" s="259" t="n">
        <f aca="false">TRUNC(G7*'Traitements par indices'!$P$3,2)</f>
        <v>508.17</v>
      </c>
      <c r="I7" s="258" t="n">
        <f aca="false">TRUNC(IF(B7&lt;289,'Traitements par indices'!$D$211*'Traitements par indices'!$P$5,G7*'Traitements par indices'!$P$5),2)</f>
        <v>137.34</v>
      </c>
      <c r="J7" s="260" t="n">
        <f aca="false">TRUNC(IF(C7&lt;289,'Traitements par indices'!$D$211*'Traitements par indices'!$P$6,G7*'Traitements par indices'!$P$6),2)</f>
        <v>45.78</v>
      </c>
      <c r="K7" s="261" t="n">
        <f aca="false">'Traitements par indices'!$P$9</f>
        <v>2.29</v>
      </c>
      <c r="L7" s="261" t="n">
        <f aca="false">TRUNC(IF(B7&lt;'Traitements par indices'!$A$427,'Traitements par indices'!$D$427*'Traitements par indices'!$R$10+'Traitements par indices'!$P$10,IF(B7&gt;'Traitements par indices'!$A$782,'Traitements par indices'!$D$782*'Traitements par indices'!$R$10+'Traitements par indices'!$P$10,G7*'Traitements par indices'!R11+'Traitements par indices'!$P$10)),2)</f>
        <v>117.29</v>
      </c>
      <c r="M7" s="258" t="n">
        <f aca="false">TRUNC(IF(C7&lt;'Traitements par indices'!$A$427,'Traitements par indices'!$D$427*'Traitements par indices'!$R$11+'Traitements par indices'!$P$11,IF(C7&gt;'Traitements par indices'!$A$782,'Traitements par indices'!$D$782*'Traitements par indices'!$R$11+'Traitements par indices'!$P$11,G7*'Traitements par indices'!$R$11+'Traitements par indices'!$P$11)),2)</f>
        <v>299.57</v>
      </c>
      <c r="N7" s="259" t="n">
        <f aca="false">TRUNC(IF(F7&lt;'Traitements par indices'!$A$426,'Traitements par indices'!$D$426*'Traitements par indices'!$R$12+'Traitements par indices'!$P$12,IF(F7&gt;'Traitements par indices'!$A$782,'Traitements par indices'!$D$782*'Traitements par indices'!$R$12+'Traitements par indices'!$P$12,G7*'Traitements par indices'!$R$12+'Traitements par indices'!P13)),2)</f>
        <v>217.82</v>
      </c>
      <c r="O7" s="183"/>
    </row>
    <row r="8" s="20" customFormat="true" ht="18.75" hidden="false" customHeight="true" outlineLevel="0" collapsed="false">
      <c r="B8" s="262" t="s">
        <v>206</v>
      </c>
      <c r="C8" s="263" t="s">
        <v>210</v>
      </c>
      <c r="D8" s="264" t="n">
        <v>977</v>
      </c>
      <c r="E8" s="263" t="s">
        <v>208</v>
      </c>
      <c r="F8" s="265" t="n">
        <f aca="false">ROUND(D8*'Traitements par indices'!$P$1,2)</f>
        <v>57714.71</v>
      </c>
      <c r="G8" s="266" t="n">
        <f aca="false">TRUNC(F8/12,2)</f>
        <v>4809.55</v>
      </c>
      <c r="H8" s="266" t="n">
        <f aca="false">TRUNC(G8*'Traitements par indices'!$P$3,2)</f>
        <v>533.86</v>
      </c>
      <c r="I8" s="265" t="n">
        <f aca="false">TRUNC(IF(B8&lt;289,'Traitements par indices'!$D$211*'Traitements par indices'!$P$5,G8*'Traitements par indices'!$P$5),2)</f>
        <v>144.28</v>
      </c>
      <c r="J8" s="267" t="n">
        <f aca="false">TRUNC(IF(C8&lt;289,'Traitements par indices'!$D$211*'Traitements par indices'!$P$6,G8*'Traitements par indices'!$P$6),2)</f>
        <v>48.09</v>
      </c>
      <c r="K8" s="268" t="n">
        <f aca="false">'Traitements par indices'!$P$9</f>
        <v>2.29</v>
      </c>
      <c r="L8" s="268" t="n">
        <f aca="false">TRUNC(IF(B8&lt;'Traitements par indices'!$A$427,'Traitements par indices'!$D$427*'Traitements par indices'!$R$10+'Traitements par indices'!$P$10,IF(B8&gt;'Traitements par indices'!$A$782,'Traitements par indices'!$D$782*'Traitements par indices'!$R$10+'Traitements par indices'!$P$10,G8*'Traitements par indices'!R12+'Traitements par indices'!$P$10)),2)</f>
        <v>117.29</v>
      </c>
      <c r="M8" s="265" t="n">
        <f aca="false">TRUNC(IF(C8&lt;'Traitements par indices'!$A$427,'Traitements par indices'!$D$427*'Traitements par indices'!$R$11+'Traitements par indices'!$P$11,IF(C8&gt;'Traitements par indices'!$A$782,'Traitements par indices'!$D$782*'Traitements par indices'!$R$11+'Traitements par indices'!$P$11,G8*'Traitements par indices'!$R$11+'Traitements par indices'!$P$11)),2)</f>
        <v>299.57</v>
      </c>
      <c r="N8" s="266" t="n">
        <f aca="false">TRUNC(IF(F8&lt;'Traitements par indices'!$A$426,'Traitements par indices'!$D$426*'Traitements par indices'!$R$12+'Traitements par indices'!$P$12,IF(F8&gt;'Traitements par indices'!$A$782,'Traitements par indices'!$D$782*'Traitements par indices'!$R$12+'Traitements par indices'!$P$12,G8*'Traitements par indices'!$R$12+'Traitements par indices'!P14)),2)</f>
        <v>217.82</v>
      </c>
      <c r="O8" s="184"/>
    </row>
    <row r="9" s="20" customFormat="true" ht="18.75" hidden="false" customHeight="true" outlineLevel="0" collapsed="false">
      <c r="B9" s="269" t="s">
        <v>211</v>
      </c>
      <c r="C9" s="270" t="s">
        <v>207</v>
      </c>
      <c r="D9" s="271" t="n">
        <v>977</v>
      </c>
      <c r="E9" s="247" t="s">
        <v>208</v>
      </c>
      <c r="F9" s="272" t="n">
        <f aca="false">ROUND(D9*'Traitements par indices'!$P$1,2)</f>
        <v>57714.71</v>
      </c>
      <c r="G9" s="273" t="n">
        <f aca="false">TRUNC(F9/12,2)</f>
        <v>4809.55</v>
      </c>
      <c r="H9" s="273" t="n">
        <f aca="false">TRUNC(G9*'Traitements par indices'!$P$3,2)</f>
        <v>533.86</v>
      </c>
      <c r="I9" s="272" t="n">
        <f aca="false">TRUNC(IF(B9&lt;289,'Traitements par indices'!$D$211*'Traitements par indices'!$P$5,G9*'Traitements par indices'!$P$5),2)</f>
        <v>144.28</v>
      </c>
      <c r="J9" s="274" t="n">
        <f aca="false">TRUNC(IF(C9&lt;289,'Traitements par indices'!$D$211*'Traitements par indices'!$P$6,G9*'Traitements par indices'!$P$6),2)</f>
        <v>48.09</v>
      </c>
      <c r="K9" s="275" t="n">
        <f aca="false">'Traitements par indices'!$P$9</f>
        <v>2.29</v>
      </c>
      <c r="L9" s="275" t="n">
        <f aca="false">TRUNC(IF(B9&lt;'Traitements par indices'!$A$427,'Traitements par indices'!$D$427*'Traitements par indices'!$R$10+'Traitements par indices'!$P$10,IF(B9&gt;'Traitements par indices'!$A$782,'Traitements par indices'!$D$782*'Traitements par indices'!$R$10+'Traitements par indices'!$P$10,G9*'Traitements par indices'!R13+'Traitements par indices'!$P$10)),2)</f>
        <v>117.29</v>
      </c>
      <c r="M9" s="272" t="n">
        <f aca="false">TRUNC(IF(C9&lt;'Traitements par indices'!$A$427,'Traitements par indices'!$D$427*'Traitements par indices'!$R$11+'Traitements par indices'!$P$11,IF(C9&gt;'Traitements par indices'!$A$782,'Traitements par indices'!$D$782*'Traitements par indices'!$R$11+'Traitements par indices'!$P$11,G9*'Traitements par indices'!$R$11+'Traitements par indices'!$P$11)),2)</f>
        <v>299.57</v>
      </c>
      <c r="N9" s="273" t="n">
        <f aca="false">TRUNC(IF(F9&lt;'Traitements par indices'!$A$426,'Traitements par indices'!$D$426*'Traitements par indices'!$R$12+'Traitements par indices'!$P$12,IF(F9&gt;'Traitements par indices'!$A$782,'Traitements par indices'!$D$782*'Traitements par indices'!$R$12+'Traitements par indices'!$P$12,G9*'Traitements par indices'!$R$12+'Traitements par indices'!P15)),2)</f>
        <v>217.82</v>
      </c>
      <c r="O9" s="184"/>
    </row>
    <row r="10" s="20" customFormat="true" ht="18.75" hidden="false" customHeight="true" outlineLevel="0" collapsed="false">
      <c r="B10" s="276" t="s">
        <v>211</v>
      </c>
      <c r="C10" s="257" t="s">
        <v>209</v>
      </c>
      <c r="D10" s="277" t="n">
        <v>1018</v>
      </c>
      <c r="E10" s="257" t="s">
        <v>208</v>
      </c>
      <c r="F10" s="278" t="n">
        <f aca="false">ROUND(D10*'Traitements par indices'!$P$1,2)</f>
        <v>60136.72</v>
      </c>
      <c r="G10" s="279" t="n">
        <f aca="false">TRUNC(F10/12,2)</f>
        <v>5011.39</v>
      </c>
      <c r="H10" s="279" t="n">
        <f aca="false">TRUNC(G10*'Traitements par indices'!$P$3,2)</f>
        <v>556.26</v>
      </c>
      <c r="I10" s="278" t="n">
        <f aca="false">TRUNC(IF(B10&lt;289,'Traitements par indices'!$D$211*'Traitements par indices'!$P$5,G10*'Traitements par indices'!$P$5),2)</f>
        <v>150.34</v>
      </c>
      <c r="J10" s="280" t="n">
        <f aca="false">TRUNC(IF(C10&lt;289,'Traitements par indices'!$D$211*'Traitements par indices'!$P$6,G10*'Traitements par indices'!$P$6),2)</f>
        <v>50.11</v>
      </c>
      <c r="K10" s="281" t="n">
        <f aca="false">'Traitements par indices'!$P$9</f>
        <v>2.29</v>
      </c>
      <c r="L10" s="281" t="n">
        <f aca="false">TRUNC(IF(B10&lt;'Traitements par indices'!$A$427,'Traitements par indices'!$D$427*'Traitements par indices'!$R$10+'Traitements par indices'!$P$10,IF(B10&gt;'Traitements par indices'!$A$782,'Traitements par indices'!$D$782*'Traitements par indices'!$R$10+'Traitements par indices'!$P$10,G10*'Traitements par indices'!R14+'Traitements par indices'!$P$10)),2)</f>
        <v>117.29</v>
      </c>
      <c r="M10" s="278" t="n">
        <f aca="false">TRUNC(IF(C10&lt;'Traitements par indices'!$A$427,'Traitements par indices'!$D$427*'Traitements par indices'!$R$11+'Traitements par indices'!$P$11,IF(C10&gt;'Traitements par indices'!$A$782,'Traitements par indices'!$D$782*'Traitements par indices'!$R$11+'Traitements par indices'!$P$11,G10*'Traitements par indices'!$R$11+'Traitements par indices'!$P$11)),2)</f>
        <v>299.57</v>
      </c>
      <c r="N10" s="279" t="n">
        <f aca="false">TRUNC(IF(F10&lt;'Traitements par indices'!$A$426,'Traitements par indices'!$D$426*'Traitements par indices'!$R$12+'Traitements par indices'!$P$12,IF(F10&gt;'Traitements par indices'!$A$782,'Traitements par indices'!$D$782*'Traitements par indices'!$R$12+'Traitements par indices'!$P$12,G10*'Traitements par indices'!$R$12+'Traitements par indices'!P16)),2)</f>
        <v>217.82</v>
      </c>
      <c r="O10" s="282"/>
    </row>
    <row r="11" s="20" customFormat="true" ht="18.75" hidden="false" customHeight="true" outlineLevel="0" collapsed="false">
      <c r="B11" s="283" t="s">
        <v>211</v>
      </c>
      <c r="C11" s="284" t="s">
        <v>210</v>
      </c>
      <c r="D11" s="285" t="n">
        <v>1072</v>
      </c>
      <c r="E11" s="263" t="s">
        <v>208</v>
      </c>
      <c r="F11" s="286" t="n">
        <f aca="false">ROUND(D11*'Traitements par indices'!$P$1,2)</f>
        <v>63326.68</v>
      </c>
      <c r="G11" s="287" t="n">
        <f aca="false">TRUNC(F11/12,2)</f>
        <v>5277.22</v>
      </c>
      <c r="H11" s="287" t="n">
        <f aca="false">TRUNC(G11*'Traitements par indices'!$P$3,2)</f>
        <v>585.77</v>
      </c>
      <c r="I11" s="286" t="n">
        <f aca="false">TRUNC(IF(B11&lt;289,'Traitements par indices'!$D$211*'Traitements par indices'!$P$5,G11*'Traitements par indices'!$P$5),2)</f>
        <v>158.31</v>
      </c>
      <c r="J11" s="288" t="n">
        <f aca="false">TRUNC(IF(C11&lt;289,'Traitements par indices'!$D$211*'Traitements par indices'!$P$6,G11*'Traitements par indices'!$P$6),2)</f>
        <v>52.77</v>
      </c>
      <c r="K11" s="289" t="n">
        <f aca="false">'Traitements par indices'!$P$9</f>
        <v>2.29</v>
      </c>
      <c r="L11" s="289" t="n">
        <f aca="false">TRUNC(IF(B11&lt;'Traitements par indices'!$A$427,'Traitements par indices'!$D$427*'Traitements par indices'!$R$10+'Traitements par indices'!$P$10,IF(B11&gt;'Traitements par indices'!$A$782,'Traitements par indices'!$D$782*'Traitements par indices'!$R$10+'Traitements par indices'!$P$10,G11*'Traitements par indices'!R15+'Traitements par indices'!$P$10)),2)</f>
        <v>117.29</v>
      </c>
      <c r="M11" s="286" t="n">
        <f aca="false">TRUNC(IF(C11&lt;'Traitements par indices'!$A$427,'Traitements par indices'!$D$427*'Traitements par indices'!$R$11+'Traitements par indices'!$P$11,IF(C11&gt;'Traitements par indices'!$A$782,'Traitements par indices'!$D$782*'Traitements par indices'!$R$11+'Traitements par indices'!$P$11,G11*'Traitements par indices'!$R$11+'Traitements par indices'!$P$11)),2)</f>
        <v>299.57</v>
      </c>
      <c r="N11" s="287" t="n">
        <f aca="false">TRUNC(IF(F11&lt;'Traitements par indices'!$A$426,'Traitements par indices'!$D$426*'Traitements par indices'!$R$12+'Traitements par indices'!$P$12,IF(F11&gt;'Traitements par indices'!$A$782,'Traitements par indices'!$D$782*'Traitements par indices'!$R$12+'Traitements par indices'!$P$12,G11*'Traitements par indices'!$R$12+'Traitements par indices'!P17)),2)</f>
        <v>217.82</v>
      </c>
      <c r="O11" s="290"/>
    </row>
    <row r="12" s="20" customFormat="true" ht="18.75" hidden="false" customHeight="true" outlineLevel="0" collapsed="false">
      <c r="B12" s="246" t="s">
        <v>212</v>
      </c>
      <c r="C12" s="247" t="s">
        <v>207</v>
      </c>
      <c r="D12" s="248" t="n">
        <v>1072</v>
      </c>
      <c r="E12" s="247" t="s">
        <v>208</v>
      </c>
      <c r="F12" s="249" t="n">
        <f aca="false">ROUND(D12*'Traitements par indices'!$P$1,2)</f>
        <v>63326.68</v>
      </c>
      <c r="G12" s="250" t="n">
        <f aca="false">TRUNC(F12/12,2)</f>
        <v>5277.22</v>
      </c>
      <c r="H12" s="250" t="n">
        <f aca="false">TRUNC(G12*'Traitements par indices'!$P$3,2)</f>
        <v>585.77</v>
      </c>
      <c r="I12" s="249" t="n">
        <f aca="false">TRUNC(IF(B12&lt;289,'Traitements par indices'!$D$211*'Traitements par indices'!$P$5,G12*'Traitements par indices'!$P$5),2)</f>
        <v>158.31</v>
      </c>
      <c r="J12" s="291" t="n">
        <f aca="false">TRUNC(IF(C12&lt;289,'Traitements par indices'!$D$211*'Traitements par indices'!$P$6,G12*'Traitements par indices'!$P$6),2)</f>
        <v>52.77</v>
      </c>
      <c r="K12" s="252" t="n">
        <f aca="false">'Traitements par indices'!$P$9</f>
        <v>2.29</v>
      </c>
      <c r="L12" s="252" t="n">
        <f aca="false">TRUNC(IF(B12&lt;'Traitements par indices'!$A$427,'Traitements par indices'!$D$427*'Traitements par indices'!$R$10+'Traitements par indices'!$P$10,IF(B12&gt;'Traitements par indices'!$A$782,'Traitements par indices'!$D$782*'Traitements par indices'!$R$10+'Traitements par indices'!$P$10,G12*'Traitements par indices'!R16+'Traitements par indices'!$P$10)),2)</f>
        <v>117.29</v>
      </c>
      <c r="M12" s="249" t="n">
        <f aca="false">TRUNC(IF(C12&lt;'Traitements par indices'!$A$427,'Traitements par indices'!$D$427*'Traitements par indices'!$R$11+'Traitements par indices'!$P$11,IF(C12&gt;'Traitements par indices'!$A$782,'Traitements par indices'!$D$782*'Traitements par indices'!$R$11+'Traitements par indices'!$P$11,G12*'Traitements par indices'!$R$11+'Traitements par indices'!$P$11)),2)</f>
        <v>299.57</v>
      </c>
      <c r="N12" s="250" t="n">
        <f aca="false">TRUNC(IF(F12&lt;'Traitements par indices'!$A$426,'Traitements par indices'!$D$426*'Traitements par indices'!$R$12+'Traitements par indices'!$P$12,IF(F12&gt;'Traitements par indices'!$A$782,'Traitements par indices'!$D$782*'Traitements par indices'!$R$12+'Traitements par indices'!$P$12,G12*'Traitements par indices'!$R$12+'Traitements par indices'!P18)),2)</f>
        <v>217.82</v>
      </c>
      <c r="O12" s="292"/>
    </row>
    <row r="13" s="20" customFormat="true" ht="18.75" hidden="false" customHeight="true" outlineLevel="0" collapsed="false">
      <c r="B13" s="254" t="s">
        <v>212</v>
      </c>
      <c r="C13" s="255" t="s">
        <v>209</v>
      </c>
      <c r="D13" s="256" t="n">
        <v>1100</v>
      </c>
      <c r="E13" s="257" t="s">
        <v>208</v>
      </c>
      <c r="F13" s="258" t="n">
        <f aca="false">ROUND(D13*'Traitements par indices'!$P$1,2)</f>
        <v>64980.74</v>
      </c>
      <c r="G13" s="259" t="n">
        <f aca="false">TRUNC(F13/12,2)</f>
        <v>5415.06</v>
      </c>
      <c r="H13" s="259" t="n">
        <f aca="false">TRUNC(G13*'Traitements par indices'!$P$3,2)</f>
        <v>601.07</v>
      </c>
      <c r="I13" s="258" t="n">
        <f aca="false">TRUNC(IF(B13&lt;289,'Traitements par indices'!$D$211*'Traitements par indices'!$P$5,G13*'Traitements par indices'!$P$5),2)</f>
        <v>162.45</v>
      </c>
      <c r="J13" s="260" t="n">
        <f aca="false">TRUNC(IF(C13&lt;289,'Traitements par indices'!$D$211*'Traitements par indices'!$P$6,G13*'Traitements par indices'!$P$6),2)</f>
        <v>54.15</v>
      </c>
      <c r="K13" s="261" t="n">
        <f aca="false">'Traitements par indices'!$P$9</f>
        <v>2.29</v>
      </c>
      <c r="L13" s="261" t="n">
        <f aca="false">TRUNC(IF(B13&lt;'Traitements par indices'!$A$427,'Traitements par indices'!$D$427*'Traitements par indices'!$R$10+'Traitements par indices'!$P$10,IF(B13&gt;'Traitements par indices'!$A$782,'Traitements par indices'!$D$782*'Traitements par indices'!$R$10+'Traitements par indices'!$P$10,G13*'Traitements par indices'!R17+'Traitements par indices'!$P$10)),2)</f>
        <v>117.29</v>
      </c>
      <c r="M13" s="258" t="n">
        <f aca="false">TRUNC(IF(C13&lt;'Traitements par indices'!$A$427,'Traitements par indices'!$D$427*'Traitements par indices'!$R$11+'Traitements par indices'!$P$11,IF(C13&gt;'Traitements par indices'!$A$782,'Traitements par indices'!$D$782*'Traitements par indices'!$R$11+'Traitements par indices'!$P$11,G13*'Traitements par indices'!$R$11+'Traitements par indices'!$P$11)),2)</f>
        <v>299.57</v>
      </c>
      <c r="N13" s="259" t="n">
        <f aca="false">TRUNC(IF(F13&lt;'Traitements par indices'!$A$426,'Traitements par indices'!$D$426*'Traitements par indices'!$R$12+'Traitements par indices'!$P$12,IF(F13&gt;'Traitements par indices'!$A$782,'Traitements par indices'!$D$782*'Traitements par indices'!$R$12+'Traitements par indices'!$P$12,G13*'Traitements par indices'!$R$12+'Traitements par indices'!P19)),2)</f>
        <v>217.82</v>
      </c>
      <c r="O13" s="292"/>
    </row>
    <row r="14" s="20" customFormat="true" ht="18.75" hidden="false" customHeight="true" outlineLevel="0" collapsed="false">
      <c r="B14" s="262" t="s">
        <v>212</v>
      </c>
      <c r="C14" s="263" t="s">
        <v>210</v>
      </c>
      <c r="D14" s="264" t="n">
        <v>1129</v>
      </c>
      <c r="E14" s="263" t="s">
        <v>208</v>
      </c>
      <c r="F14" s="265" t="n">
        <f aca="false">ROUND(D14*'Traitements par indices'!$P$1,2)</f>
        <v>66693.87</v>
      </c>
      <c r="G14" s="266" t="n">
        <f aca="false">TRUNC(F14/12,2)</f>
        <v>5557.82</v>
      </c>
      <c r="H14" s="266" t="n">
        <f aca="false">TRUNC(G14*'Traitements par indices'!$P$3,2)</f>
        <v>616.91</v>
      </c>
      <c r="I14" s="265" t="n">
        <f aca="false">TRUNC(IF(B14&lt;289,'Traitements par indices'!$D$211*'Traitements par indices'!$P$5,G14*'Traitements par indices'!$P$5),2)</f>
        <v>166.73</v>
      </c>
      <c r="J14" s="267" t="n">
        <f aca="false">TRUNC(IF(C14&lt;289,'Traitements par indices'!$D$211*'Traitements par indices'!$P$6,G14*'Traitements par indices'!$P$6),2)</f>
        <v>55.57</v>
      </c>
      <c r="K14" s="268" t="n">
        <f aca="false">'Traitements par indices'!$P$9</f>
        <v>2.29</v>
      </c>
      <c r="L14" s="268" t="n">
        <f aca="false">TRUNC(IF(B14&lt;'Traitements par indices'!$A$427,'Traitements par indices'!$D$427*'Traitements par indices'!$R$10+'Traitements par indices'!$P$10,IF(B14&gt;'Traitements par indices'!$A$782,'Traitements par indices'!$D$782*'Traitements par indices'!$R$10+'Traitements par indices'!$P$10,G14*'Traitements par indices'!R18+'Traitements par indices'!$P$10)),2)</f>
        <v>117.29</v>
      </c>
      <c r="M14" s="265" t="n">
        <f aca="false">TRUNC(IF(C14&lt;'Traitements par indices'!$A$427,'Traitements par indices'!$D$427*'Traitements par indices'!$R$11+'Traitements par indices'!$P$11,IF(C14&gt;'Traitements par indices'!$A$782,'Traitements par indices'!$D$782*'Traitements par indices'!$R$11+'Traitements par indices'!$P$11,G14*'Traitements par indices'!$R$11+'Traitements par indices'!$P$11)),2)</f>
        <v>299.57</v>
      </c>
      <c r="N14" s="266" t="n">
        <f aca="false">TRUNC(IF(F14&lt;'Traitements par indices'!$A$426,'Traitements par indices'!$D$426*'Traitements par indices'!$R$12+'Traitements par indices'!$P$12,IF(F14&gt;'Traitements par indices'!$A$782,'Traitements par indices'!$D$782*'Traitements par indices'!$R$12+'Traitements par indices'!$P$12,G14*'Traitements par indices'!$R$12+'Traitements par indices'!P20)),2)</f>
        <v>217.82</v>
      </c>
      <c r="O14" s="292"/>
    </row>
    <row r="15" s="20" customFormat="true" ht="18.75" hidden="false" customHeight="true" outlineLevel="0" collapsed="false">
      <c r="B15" s="269" t="s">
        <v>213</v>
      </c>
      <c r="C15" s="270" t="s">
        <v>207</v>
      </c>
      <c r="D15" s="271" t="n">
        <v>1129</v>
      </c>
      <c r="E15" s="247" t="s">
        <v>208</v>
      </c>
      <c r="F15" s="272" t="n">
        <f aca="false">ROUND(D15*'Traitements par indices'!$P$1,2)</f>
        <v>66693.87</v>
      </c>
      <c r="G15" s="273" t="n">
        <f aca="false">TRUNC(F15/12,2)</f>
        <v>5557.82</v>
      </c>
      <c r="H15" s="273" t="n">
        <f aca="false">TRUNC(G15*'Traitements par indices'!$P$3,2)</f>
        <v>616.91</v>
      </c>
      <c r="I15" s="272" t="n">
        <f aca="false">TRUNC(IF(B15&lt;289,'Traitements par indices'!$D$211*'Traitements par indices'!$P$5,G15*'Traitements par indices'!$P$5),2)</f>
        <v>166.73</v>
      </c>
      <c r="J15" s="274" t="n">
        <f aca="false">TRUNC(IF(C15&lt;289,'Traitements par indices'!$D$211*'Traitements par indices'!$P$6,G15*'Traitements par indices'!$P$6),2)</f>
        <v>55.57</v>
      </c>
      <c r="K15" s="275" t="n">
        <f aca="false">'Traitements par indices'!$P$9</f>
        <v>2.29</v>
      </c>
      <c r="L15" s="275" t="n">
        <f aca="false">TRUNC(IF(B15&lt;'Traitements par indices'!$A$427,'Traitements par indices'!$D$427*'Traitements par indices'!$R$10+'Traitements par indices'!$P$10,IF(B15&gt;'Traitements par indices'!$A$782,'Traitements par indices'!$D$782*'Traitements par indices'!$R$10+'Traitements par indices'!$P$10,G15*'Traitements par indices'!R19+'Traitements par indices'!$P$10)),2)</f>
        <v>117.29</v>
      </c>
      <c r="M15" s="272" t="n">
        <f aca="false">TRUNC(IF(C15&lt;'Traitements par indices'!$A$427,'Traitements par indices'!$D$427*'Traitements par indices'!$R$11+'Traitements par indices'!$P$11,IF(C15&gt;'Traitements par indices'!$A$782,'Traitements par indices'!$D$782*'Traitements par indices'!$R$11+'Traitements par indices'!$P$11,G15*'Traitements par indices'!$R$11+'Traitements par indices'!$P$11)),2)</f>
        <v>299.57</v>
      </c>
      <c r="N15" s="273" t="n">
        <f aca="false">TRUNC(IF(F15&lt;'Traitements par indices'!$A$426,'Traitements par indices'!$D$426*'Traitements par indices'!$R$12+'Traitements par indices'!$P$12,IF(F15&gt;'Traitements par indices'!$A$782,'Traitements par indices'!$D$782*'Traitements par indices'!$R$12+'Traitements par indices'!$P$12,G15*'Traitements par indices'!$R$12+'Traitements par indices'!P21)),2)</f>
        <v>217.82</v>
      </c>
      <c r="O15" s="292"/>
    </row>
    <row r="16" s="20" customFormat="true" ht="18.75" hidden="false" customHeight="true" outlineLevel="0" collapsed="false">
      <c r="B16" s="276" t="s">
        <v>213</v>
      </c>
      <c r="C16" s="257" t="s">
        <v>209</v>
      </c>
      <c r="D16" s="277" t="n">
        <v>1153</v>
      </c>
      <c r="E16" s="257" t="s">
        <v>208</v>
      </c>
      <c r="F16" s="278" t="n">
        <f aca="false">ROUND(D16*'Traitements par indices'!$P$1,2)</f>
        <v>68111.63</v>
      </c>
      <c r="G16" s="279" t="n">
        <f aca="false">TRUNC(F16/12,2)</f>
        <v>5675.96</v>
      </c>
      <c r="H16" s="279" t="n">
        <f aca="false">TRUNC(G16*'Traitements par indices'!$P$3,2)</f>
        <v>630.03</v>
      </c>
      <c r="I16" s="278" t="n">
        <f aca="false">TRUNC(IF(B16&lt;289,'Traitements par indices'!$D$211*'Traitements par indices'!$P$5,G16*'Traitements par indices'!$P$5),2)</f>
        <v>170.27</v>
      </c>
      <c r="J16" s="280" t="n">
        <f aca="false">TRUNC(IF(C16&lt;289,'Traitements par indices'!$D$211*'Traitements par indices'!$P$6,G16*'Traitements par indices'!$P$6),2)</f>
        <v>56.75</v>
      </c>
      <c r="K16" s="281" t="n">
        <f aca="false">'Traitements par indices'!$P$9</f>
        <v>2.29</v>
      </c>
      <c r="L16" s="281" t="n">
        <f aca="false">TRUNC(IF(B16&lt;'Traitements par indices'!$A$427,'Traitements par indices'!$D$427*'Traitements par indices'!$R$10+'Traitements par indices'!$P$10,IF(B16&gt;'Traitements par indices'!$A$782,'Traitements par indices'!$D$782*'Traitements par indices'!$R$10+'Traitements par indices'!$P$10,G16*'Traitements par indices'!R20+'Traitements par indices'!$P$10)),2)</f>
        <v>117.29</v>
      </c>
      <c r="M16" s="278" t="n">
        <f aca="false">TRUNC(IF(C16&lt;'Traitements par indices'!$A$427,'Traitements par indices'!$D$427*'Traitements par indices'!$R$11+'Traitements par indices'!$P$11,IF(C16&gt;'Traitements par indices'!$A$782,'Traitements par indices'!$D$782*'Traitements par indices'!$R$11+'Traitements par indices'!$P$11,G16*'Traitements par indices'!$R$11+'Traitements par indices'!$P$11)),2)</f>
        <v>299.57</v>
      </c>
      <c r="N16" s="279" t="n">
        <f aca="false">TRUNC(IF(F16&lt;'Traitements par indices'!$A$426,'Traitements par indices'!$D$426*'Traitements par indices'!$R$12+'Traitements par indices'!$P$12,IF(F16&gt;'Traitements par indices'!$A$782,'Traitements par indices'!$D$782*'Traitements par indices'!$R$12+'Traitements par indices'!$P$12,G16*'Traitements par indices'!$R$12+'Traitements par indices'!P22)),2)</f>
        <v>217.82</v>
      </c>
      <c r="O16" s="194"/>
    </row>
    <row r="17" s="20" customFormat="true" ht="18.75" hidden="false" customHeight="true" outlineLevel="0" collapsed="false">
      <c r="B17" s="283" t="s">
        <v>213</v>
      </c>
      <c r="C17" s="284" t="s">
        <v>210</v>
      </c>
      <c r="D17" s="285" t="n">
        <v>1178</v>
      </c>
      <c r="E17" s="263" t="s">
        <v>208</v>
      </c>
      <c r="F17" s="286" t="n">
        <f aca="false">ROUND(D17*'Traitements par indices'!$P$1,2)</f>
        <v>69588.47</v>
      </c>
      <c r="G17" s="287" t="n">
        <f aca="false">TRUNC(F17/12,2)</f>
        <v>5799.03</v>
      </c>
      <c r="H17" s="287" t="n">
        <f aca="false">TRUNC(G17*'Traitements par indices'!$P$3,2)</f>
        <v>643.69</v>
      </c>
      <c r="I17" s="286" t="n">
        <f aca="false">TRUNC(IF(B17&lt;289,'Traitements par indices'!$D$211*'Traitements par indices'!$P$5,G17*'Traitements par indices'!$P$5),2)</f>
        <v>173.97</v>
      </c>
      <c r="J17" s="288" t="n">
        <f aca="false">TRUNC(IF(C17&lt;289,'Traitements par indices'!$D$211*'Traitements par indices'!$P$6,G17*'Traitements par indices'!$P$6),2)</f>
        <v>57.99</v>
      </c>
      <c r="K17" s="289" t="n">
        <f aca="false">'Traitements par indices'!$P$9</f>
        <v>2.29</v>
      </c>
      <c r="L17" s="289" t="n">
        <f aca="false">TRUNC(IF(B17&lt;'Traitements par indices'!$A$427,'Traitements par indices'!$D$427*'Traitements par indices'!$R$10+'Traitements par indices'!$P$10,IF(B17&gt;'Traitements par indices'!$A$782,'Traitements par indices'!$D$782*'Traitements par indices'!$R$10+'Traitements par indices'!$P$10,G17*'Traitements par indices'!R21+'Traitements par indices'!$P$10)),2)</f>
        <v>117.29</v>
      </c>
      <c r="M17" s="286" t="n">
        <f aca="false">TRUNC(IF(C17&lt;'Traitements par indices'!$A$427,'Traitements par indices'!$D$427*'Traitements par indices'!$R$11+'Traitements par indices'!$P$11,IF(C17&gt;'Traitements par indices'!$A$782,'Traitements par indices'!$D$782*'Traitements par indices'!$R$11+'Traitements par indices'!$P$11,G17*'Traitements par indices'!$R$11+'Traitements par indices'!$P$11)),2)</f>
        <v>299.57</v>
      </c>
      <c r="N17" s="287" t="n">
        <f aca="false">TRUNC(IF(F17&lt;'Traitements par indices'!$A$426,'Traitements par indices'!$D$426*'Traitements par indices'!$R$12+'Traitements par indices'!$P$12,IF(F17&gt;'Traitements par indices'!$A$782,'Traitements par indices'!$D$782*'Traitements par indices'!$R$12+'Traitements par indices'!$P$12,G17*'Traitements par indices'!$R$12+'Traitements par indices'!P23)),2)</f>
        <v>217.82</v>
      </c>
      <c r="O17" s="53"/>
    </row>
    <row r="18" s="20" customFormat="true" ht="18.75" hidden="false" customHeight="true" outlineLevel="0" collapsed="false">
      <c r="B18" s="246" t="s">
        <v>214</v>
      </c>
      <c r="C18" s="247" t="s">
        <v>207</v>
      </c>
      <c r="D18" s="248" t="n">
        <v>1178</v>
      </c>
      <c r="E18" s="247" t="s">
        <v>208</v>
      </c>
      <c r="F18" s="249" t="n">
        <f aca="false">ROUND(D18*'Traitements par indices'!$P$1,2)</f>
        <v>69588.47</v>
      </c>
      <c r="G18" s="250" t="n">
        <f aca="false">TRUNC(F18/12,2)</f>
        <v>5799.03</v>
      </c>
      <c r="H18" s="250" t="n">
        <f aca="false">TRUNC(G18*'Traitements par indices'!$P$3,2)</f>
        <v>643.69</v>
      </c>
      <c r="I18" s="249" t="n">
        <f aca="false">TRUNC(IF(B18&lt;289,'Traitements par indices'!$D$211*'Traitements par indices'!$P$5,G18*'Traitements par indices'!$P$5),2)</f>
        <v>173.97</v>
      </c>
      <c r="J18" s="291" t="n">
        <f aca="false">TRUNC(IF(C18&lt;289,'Traitements par indices'!$D$211*'Traitements par indices'!$P$6,G18*'Traitements par indices'!$P$6),2)</f>
        <v>57.99</v>
      </c>
      <c r="K18" s="252" t="n">
        <f aca="false">'Traitements par indices'!$P$9</f>
        <v>2.29</v>
      </c>
      <c r="L18" s="252" t="n">
        <f aca="false">TRUNC(IF(B18&lt;'Traitements par indices'!$A$427,'Traitements par indices'!$D$427*'Traitements par indices'!$R$10+'Traitements par indices'!$P$10,IF(B18&gt;'Traitements par indices'!$A$782,'Traitements par indices'!$D$782*'Traitements par indices'!$R$10+'Traitements par indices'!$P$10,G18*'Traitements par indices'!R22+'Traitements par indices'!$P$10)),2)</f>
        <v>117.29</v>
      </c>
      <c r="M18" s="249" t="n">
        <f aca="false">TRUNC(IF(C18&lt;'Traitements par indices'!$A$427,'Traitements par indices'!$D$427*'Traitements par indices'!$R$11+'Traitements par indices'!$P$11,IF(C18&gt;'Traitements par indices'!$A$782,'Traitements par indices'!$D$782*'Traitements par indices'!$R$11+'Traitements par indices'!$P$11,G18*'Traitements par indices'!$R$11+'Traitements par indices'!$P$11)),2)</f>
        <v>299.57</v>
      </c>
      <c r="N18" s="250" t="n">
        <f aca="false">TRUNC(IF(F18&lt;'Traitements par indices'!$A$426,'Traitements par indices'!$D$426*'Traitements par indices'!$R$12+'Traitements par indices'!$P$12,IF(F18&gt;'Traitements par indices'!$A$782,'Traitements par indices'!$D$782*'Traitements par indices'!$R$12+'Traitements par indices'!$P$12,G18*'Traitements par indices'!$R$12+'Traitements par indices'!P24)),2)</f>
        <v>217.82</v>
      </c>
      <c r="O18" s="53"/>
    </row>
    <row r="19" s="20" customFormat="true" ht="18.75" hidden="false" customHeight="true" outlineLevel="0" collapsed="false">
      <c r="B19" s="254" t="s">
        <v>214</v>
      </c>
      <c r="C19" s="255" t="s">
        <v>209</v>
      </c>
      <c r="D19" s="256" t="n">
        <v>1231</v>
      </c>
      <c r="E19" s="257" t="s">
        <v>208</v>
      </c>
      <c r="F19" s="258" t="n">
        <f aca="false">ROUND(D19*'Traitements par indices'!$P$1,2)</f>
        <v>72719.36</v>
      </c>
      <c r="G19" s="259" t="n">
        <f aca="false">TRUNC(F19/12,2)</f>
        <v>6059.94</v>
      </c>
      <c r="H19" s="259" t="n">
        <f aca="false">TRUNC(G19*'Traitements par indices'!$P$3,2)</f>
        <v>672.65</v>
      </c>
      <c r="I19" s="258" t="n">
        <f aca="false">TRUNC(IF(B19&lt;289,'Traitements par indices'!$D$211*'Traitements par indices'!$P$5,G19*'Traitements par indices'!$P$5),2)</f>
        <v>181.79</v>
      </c>
      <c r="J19" s="260" t="n">
        <f aca="false">TRUNC(IF(C19&lt;289,'Traitements par indices'!$D$211*'Traitements par indices'!$P$6,G19*'Traitements par indices'!$P$6),2)</f>
        <v>60.59</v>
      </c>
      <c r="K19" s="261" t="n">
        <f aca="false">'Traitements par indices'!$P$9</f>
        <v>2.29</v>
      </c>
      <c r="L19" s="261" t="n">
        <f aca="false">TRUNC(IF(B19&lt;'Traitements par indices'!$A$427,'Traitements par indices'!$D$427*'Traitements par indices'!$R$10+'Traitements par indices'!$P$10,IF(B19&gt;'Traitements par indices'!$A$782,'Traitements par indices'!$D$782*'Traitements par indices'!$R$10+'Traitements par indices'!$P$10,G19*'Traitements par indices'!R23+'Traitements par indices'!$P$10)),2)</f>
        <v>117.29</v>
      </c>
      <c r="M19" s="258" t="n">
        <f aca="false">TRUNC(IF(C19&lt;'Traitements par indices'!$A$427,'Traitements par indices'!$D$427*'Traitements par indices'!$R$11+'Traitements par indices'!$P$11,IF(C19&gt;'Traitements par indices'!$A$782,'Traitements par indices'!$D$782*'Traitements par indices'!$R$11+'Traitements par indices'!$P$11,G19*'Traitements par indices'!$R$11+'Traitements par indices'!$P$11)),2)</f>
        <v>299.57</v>
      </c>
      <c r="N19" s="259" t="n">
        <f aca="false">TRUNC(IF(F19&lt;'Traitements par indices'!$A$426,'Traitements par indices'!$D$426*'Traitements par indices'!$R$12+'Traitements par indices'!$P$12,IF(F19&gt;'Traitements par indices'!$A$782,'Traitements par indices'!$D$782*'Traitements par indices'!$R$12+'Traitements par indices'!$P$12,G19*'Traitements par indices'!$R$12+'Traitements par indices'!P25)),2)</f>
        <v>217.82</v>
      </c>
      <c r="O19" s="293"/>
    </row>
    <row r="20" s="20" customFormat="true" ht="18.75" hidden="false" customHeight="true" outlineLevel="0" collapsed="false">
      <c r="B20" s="262" t="s">
        <v>214</v>
      </c>
      <c r="C20" s="263" t="s">
        <v>210</v>
      </c>
      <c r="D20" s="264" t="n">
        <v>1284</v>
      </c>
      <c r="E20" s="263" t="s">
        <v>208</v>
      </c>
      <c r="F20" s="265" t="n">
        <f aca="false">ROUND(D20*'Traitements par indices'!$P$1,2)</f>
        <v>75850.25</v>
      </c>
      <c r="G20" s="266" t="n">
        <f aca="false">TRUNC(F20/12,2)</f>
        <v>6320.85</v>
      </c>
      <c r="H20" s="266" t="n">
        <f aca="false">TRUNC(G20*'Traitements par indices'!$P$3,2)</f>
        <v>701.61</v>
      </c>
      <c r="I20" s="265" t="n">
        <f aca="false">TRUNC(IF(B20&lt;289,'Traitements par indices'!$D$211*'Traitements par indices'!$P$5,G20*'Traitements par indices'!$P$5),2)</f>
        <v>189.62</v>
      </c>
      <c r="J20" s="267" t="n">
        <f aca="false">TRUNC(IF(C20&lt;289,'Traitements par indices'!$D$211*'Traitements par indices'!$P$6,G20*'Traitements par indices'!$P$6),2)</f>
        <v>63.2</v>
      </c>
      <c r="K20" s="268" t="n">
        <f aca="false">'Traitements par indices'!$P$9</f>
        <v>2.29</v>
      </c>
      <c r="L20" s="268" t="n">
        <f aca="false">TRUNC(IF(B20&lt;'Traitements par indices'!$A$427,'Traitements par indices'!$D$427*'Traitements par indices'!$R$10+'Traitements par indices'!$P$10,IF(B20&gt;'Traitements par indices'!$A$782,'Traitements par indices'!$D$782*'Traitements par indices'!$R$10+'Traitements par indices'!$P$10,G20*'Traitements par indices'!R24+'Traitements par indices'!$P$10)),2)</f>
        <v>117.29</v>
      </c>
      <c r="M20" s="265" t="n">
        <f aca="false">TRUNC(IF(C20&lt;'Traitements par indices'!$A$427,'Traitements par indices'!$D$427*'Traitements par indices'!$R$11+'Traitements par indices'!$P$11,IF(C20&gt;'Traitements par indices'!$A$782,'Traitements par indices'!$D$782*'Traitements par indices'!$R$11+'Traitements par indices'!$P$11,G20*'Traitements par indices'!$R$11+'Traitements par indices'!$P$11)),2)</f>
        <v>299.57</v>
      </c>
      <c r="N20" s="266" t="n">
        <f aca="false">TRUNC(IF(F20&lt;'Traitements par indices'!$A$426,'Traitements par indices'!$D$426*'Traitements par indices'!$R$12+'Traitements par indices'!$P$12,IF(F20&gt;'Traitements par indices'!$A$782,'Traitements par indices'!$D$782*'Traitements par indices'!$R$12+'Traitements par indices'!$P$12,G20*'Traitements par indices'!$R$12+'Traitements par indices'!P26)),2)</f>
        <v>217.82</v>
      </c>
      <c r="O20" s="24"/>
    </row>
    <row r="21" s="20" customFormat="true" ht="18.75" hidden="false" customHeight="true" outlineLevel="0" collapsed="false">
      <c r="B21" s="269" t="s">
        <v>215</v>
      </c>
      <c r="C21" s="270" t="s">
        <v>207</v>
      </c>
      <c r="D21" s="271" t="n">
        <v>1284</v>
      </c>
      <c r="E21" s="247" t="s">
        <v>208</v>
      </c>
      <c r="F21" s="272" t="n">
        <f aca="false">ROUND(D21*'Traitements par indices'!$P$1,2)</f>
        <v>75850.25</v>
      </c>
      <c r="G21" s="273" t="n">
        <f aca="false">TRUNC(F21/12,2)</f>
        <v>6320.85</v>
      </c>
      <c r="H21" s="273" t="n">
        <f aca="false">TRUNC(G21*'Traitements par indices'!$P$3,2)</f>
        <v>701.61</v>
      </c>
      <c r="I21" s="272" t="n">
        <f aca="false">TRUNC(IF(B21&lt;289,'Traitements par indices'!$D$211*'Traitements par indices'!$P$5,G21*'Traitements par indices'!$P$5),2)</f>
        <v>189.62</v>
      </c>
      <c r="J21" s="274" t="n">
        <f aca="false">TRUNC(IF(C21&lt;289,'Traitements par indices'!$D$211*'Traitements par indices'!$P$6,G21*'Traitements par indices'!$P$6),2)</f>
        <v>63.2</v>
      </c>
      <c r="K21" s="275" t="n">
        <f aca="false">'Traitements par indices'!$P$9</f>
        <v>2.29</v>
      </c>
      <c r="L21" s="275" t="n">
        <f aca="false">TRUNC(IF(B21&lt;'Traitements par indices'!$A$427,'Traitements par indices'!$D$427*'Traitements par indices'!$R$10+'Traitements par indices'!$P$10,IF(B21&gt;'Traitements par indices'!$A$782,'Traitements par indices'!$D$782*'Traitements par indices'!$R$10+'Traitements par indices'!$P$10,G21*'Traitements par indices'!R25+'Traitements par indices'!$P$10)),2)</f>
        <v>117.29</v>
      </c>
      <c r="M21" s="272" t="n">
        <f aca="false">TRUNC(IF(C21&lt;'Traitements par indices'!$A$427,'Traitements par indices'!$D$427*'Traitements par indices'!$R$11+'Traitements par indices'!$P$11,IF(C21&gt;'Traitements par indices'!$A$782,'Traitements par indices'!$D$782*'Traitements par indices'!$R$11+'Traitements par indices'!$P$11,G21*'Traitements par indices'!$R$11+'Traitements par indices'!$P$11)),2)</f>
        <v>299.57</v>
      </c>
      <c r="N21" s="273" t="n">
        <f aca="false">TRUNC(IF(F21&lt;'Traitements par indices'!$A$426,'Traitements par indices'!$D$426*'Traitements par indices'!$R$12+'Traitements par indices'!$P$12,IF(F21&gt;'Traitements par indices'!$A$782,'Traitements par indices'!$D$782*'Traitements par indices'!$R$12+'Traitements par indices'!$P$12,G21*'Traitements par indices'!$R$12+'Traitements par indices'!P27)),2)</f>
        <v>217.82</v>
      </c>
      <c r="O21" s="24"/>
    </row>
    <row r="22" s="20" customFormat="true" ht="18.75" hidden="false" customHeight="true" outlineLevel="0" collapsed="false">
      <c r="B22" s="262" t="s">
        <v>215</v>
      </c>
      <c r="C22" s="263" t="s">
        <v>209</v>
      </c>
      <c r="D22" s="264" t="n">
        <v>1334</v>
      </c>
      <c r="E22" s="263" t="s">
        <v>208</v>
      </c>
      <c r="F22" s="265" t="n">
        <f aca="false">ROUND(D22*'Traitements par indices'!$P$1,2)</f>
        <v>78803.92</v>
      </c>
      <c r="G22" s="266" t="n">
        <f aca="false">TRUNC(F22/12,2)</f>
        <v>6566.99</v>
      </c>
      <c r="H22" s="266" t="n">
        <f aca="false">TRUNC(G22*'Traitements par indices'!$P$3,2)</f>
        <v>728.93</v>
      </c>
      <c r="I22" s="265" t="n">
        <f aca="false">TRUNC(IF(B22&lt;289,'Traitements par indices'!$D$211*'Traitements par indices'!$P$5,G22*'Traitements par indices'!$P$5),2)</f>
        <v>197</v>
      </c>
      <c r="J22" s="267" t="n">
        <f aca="false">TRUNC(IF(C22&lt;289,'Traitements par indices'!$D$211*'Traitements par indices'!$P$6,G22*'Traitements par indices'!$P$6),2)</f>
        <v>65.66</v>
      </c>
      <c r="K22" s="268" t="n">
        <f aca="false">'Traitements par indices'!$P$9</f>
        <v>2.29</v>
      </c>
      <c r="L22" s="268" t="n">
        <f aca="false">TRUNC(IF(B22&lt;'Traitements par indices'!$A$427,'Traitements par indices'!$D$427*'Traitements par indices'!$R$10+'Traitements par indices'!$P$10,IF(B22&gt;'Traitements par indices'!$A$782,'Traitements par indices'!$D$782*'Traitements par indices'!$R$10+'Traitements par indices'!$P$10,G22*'Traitements par indices'!R26+'Traitements par indices'!$P$10)),2)</f>
        <v>117.29</v>
      </c>
      <c r="M22" s="265" t="n">
        <f aca="false">TRUNC(IF(C22&lt;'Traitements par indices'!$A$427,'Traitements par indices'!$D$427*'Traitements par indices'!$R$11+'Traitements par indices'!$P$11,IF(C22&gt;'Traitements par indices'!$A$782,'Traitements par indices'!$D$782*'Traitements par indices'!$R$11+'Traitements par indices'!$P$11,G22*'Traitements par indices'!$R$11+'Traitements par indices'!$P$11)),2)</f>
        <v>299.57</v>
      </c>
      <c r="N22" s="266" t="n">
        <f aca="false">TRUNC(IF(F22&lt;'Traitements par indices'!$A$426,'Traitements par indices'!$D$426*'Traitements par indices'!$R$12+'Traitements par indices'!$P$12,IF(F22&gt;'Traitements par indices'!$A$782,'Traitements par indices'!$D$782*'Traitements par indices'!$R$12+'Traitements par indices'!$P$12,G22*'Traitements par indices'!$R$12+'Traitements par indices'!P28)),2)</f>
        <v>217.82</v>
      </c>
      <c r="O22" s="24"/>
    </row>
    <row r="23" s="20" customFormat="true" ht="18.75" hidden="false" customHeight="true" outlineLevel="0" collapsed="false">
      <c r="B23" s="294" t="s">
        <v>216</v>
      </c>
      <c r="C23" s="295" t="s">
        <v>207</v>
      </c>
      <c r="D23" s="296" t="n">
        <v>1383</v>
      </c>
      <c r="E23" s="297" t="s">
        <v>208</v>
      </c>
      <c r="F23" s="298" t="n">
        <f aca="false">ROUND(D23*'Traitements par indices'!$P$1,2)</f>
        <v>81698.51</v>
      </c>
      <c r="G23" s="299" t="n">
        <f aca="false">TRUNC(F23/12,2)</f>
        <v>6808.2</v>
      </c>
      <c r="H23" s="299" t="n">
        <f aca="false">TRUNC(G23*'Traitements par indices'!$P$3,2)</f>
        <v>755.71</v>
      </c>
      <c r="I23" s="298" t="n">
        <f aca="false">TRUNC(IF(B23&lt;289,'Traitements par indices'!$D$211*'Traitements par indices'!$P$5,G23*'Traitements par indices'!$P$5),2)</f>
        <v>204.24</v>
      </c>
      <c r="J23" s="300" t="n">
        <f aca="false">TRUNC(IF(C23&lt;289,'Traitements par indices'!$D$211*'Traitements par indices'!$P$6,G23*'Traitements par indices'!$P$6),2)</f>
        <v>68.08</v>
      </c>
      <c r="K23" s="301" t="n">
        <f aca="false">'Traitements par indices'!$P$9</f>
        <v>2.29</v>
      </c>
      <c r="L23" s="301" t="n">
        <f aca="false">TRUNC(IF(B23&lt;'Traitements par indices'!$A$427,'Traitements par indices'!$D$427*'Traitements par indices'!$R$10+'Traitements par indices'!$P$10,IF(B23&gt;'Traitements par indices'!$A$782,'Traitements par indices'!$D$782*'Traitements par indices'!$R$10+'Traitements par indices'!$P$10,G23*'Traitements par indices'!R27+'Traitements par indices'!$P$10)),2)</f>
        <v>117.29</v>
      </c>
      <c r="M23" s="298" t="n">
        <f aca="false">TRUNC(IF(C23&lt;'Traitements par indices'!$A$427,'Traitements par indices'!$D$427*'Traitements par indices'!$R$11+'Traitements par indices'!$P$11,IF(C23&gt;'Traitements par indices'!$A$782,'Traitements par indices'!$D$782*'Traitements par indices'!$R$11+'Traitements par indices'!$P$11,G23*'Traitements par indices'!$R$11+'Traitements par indices'!$P$11)),2)</f>
        <v>299.57</v>
      </c>
      <c r="N23" s="299" t="n">
        <f aca="false">TRUNC(IF(F23&lt;'Traitements par indices'!$A$426,'Traitements par indices'!$D$426*'Traitements par indices'!$R$12+'Traitements par indices'!$P$12,IF(F23&gt;'Traitements par indices'!$A$782,'Traitements par indices'!$D$782*'Traitements par indices'!$R$12+'Traitements par indices'!$P$12,G23*'Traitements par indices'!$R$12+'Traitements par indices'!P29)),2)</f>
        <v>217.82</v>
      </c>
      <c r="O23" s="24"/>
    </row>
    <row r="24" s="20" customFormat="true" ht="18.75" hidden="false" customHeight="true" outlineLevel="0" collapsed="false">
      <c r="B24" s="262" t="s">
        <v>217</v>
      </c>
      <c r="C24" s="263" t="s">
        <v>207</v>
      </c>
      <c r="D24" s="264" t="n">
        <v>1515</v>
      </c>
      <c r="E24" s="263" t="s">
        <v>208</v>
      </c>
      <c r="F24" s="265" t="n">
        <f aca="false">ROUND(D24*'Traitements par indices'!$P$1,2)</f>
        <v>89496.2</v>
      </c>
      <c r="G24" s="266" t="n">
        <f aca="false">TRUNC(F24/12,2)</f>
        <v>7458.01</v>
      </c>
      <c r="H24" s="266" t="n">
        <f aca="false">TRUNC(G24*'Traitements par indices'!$P$3,2)</f>
        <v>827.83</v>
      </c>
      <c r="I24" s="265" t="n">
        <f aca="false">TRUNC(IF(B24&lt;289,'Traitements par indices'!$D$211*'Traitements par indices'!$P$5,G24*'Traitements par indices'!$P$5),2)</f>
        <v>223.74</v>
      </c>
      <c r="J24" s="267" t="n">
        <f aca="false">TRUNC(IF(C24&lt;289,'Traitements par indices'!$D$211*'Traitements par indices'!$P$6,G24*'Traitements par indices'!$P$6),2)</f>
        <v>74.58</v>
      </c>
      <c r="K24" s="268" t="n">
        <f aca="false">'Traitements par indices'!$P$9</f>
        <v>2.29</v>
      </c>
      <c r="L24" s="268" t="n">
        <f aca="false">TRUNC(IF(B24&lt;'Traitements par indices'!$A$427,'Traitements par indices'!$D$427*'Traitements par indices'!$R$10+'Traitements par indices'!$P$10,IF(B24&gt;'Traitements par indices'!$A$782,'Traitements par indices'!$D$782*'Traitements par indices'!$R$10+'Traitements par indices'!$P$10,G24*'Traitements par indices'!R28+'Traitements par indices'!$P$10)),2)</f>
        <v>117.29</v>
      </c>
      <c r="M24" s="265" t="n">
        <f aca="false">TRUNC(IF(C24&lt;'Traitements par indices'!$A$427,'Traitements par indices'!$D$427*'Traitements par indices'!$R$11+'Traitements par indices'!$P$11,IF(C24&gt;'Traitements par indices'!$A$782,'Traitements par indices'!$D$782*'Traitements par indices'!$R$11+'Traitements par indices'!$P$11,G24*'Traitements par indices'!$R$11+'Traitements par indices'!$P$11)),2)</f>
        <v>299.57</v>
      </c>
      <c r="N24" s="266" t="n">
        <f aca="false">TRUNC(IF(F24&lt;'Traitements par indices'!$A$426,'Traitements par indices'!$D$426*'Traitements par indices'!$R$12+'Traitements par indices'!$P$12,IF(F24&gt;'Traitements par indices'!$A$782,'Traitements par indices'!$D$782*'Traitements par indices'!$R$12+'Traitements par indices'!$P$12,G24*'Traitements par indices'!$R$12+'Traitements par indices'!P30)),2)</f>
        <v>217.82</v>
      </c>
      <c r="O24" s="24"/>
    </row>
  </sheetData>
  <sheetProtection algorithmName="SHA-512" hashValue="03uDspElloTNahvTNIz+iMEmgNJXHQYRXJamOaOyQtd+gRWasXu32YdIZeppvrT/+KC37l4UmeWgo5PKtnTBDw==" saltValue="Ay8p/mWSDKGQHXzgYUkEfw==" spinCount="100000" sheet="true" selectLockedCells="true" selectUnlockedCells="true"/>
  <mergeCells count="8">
    <mergeCell ref="B1:N1"/>
    <mergeCell ref="B2:N2"/>
    <mergeCell ref="B4:C4"/>
    <mergeCell ref="D4:E4"/>
    <mergeCell ref="F4:G4"/>
    <mergeCell ref="I4:J4"/>
    <mergeCell ref="K4:N4"/>
    <mergeCell ref="B5:C5"/>
  </mergeCells>
  <printOptions headings="false" gridLines="false" gridLinesSet="true" horizontalCentered="true" verticalCentered="false"/>
  <pageMargins left="0.236111111111111" right="0.236111111111111" top="0.747916666666667" bottom="0.747916666666667" header="0.315277777777778" footer="0.315277777777778"/>
  <pageSetup paperSize="9" scale="100" fitToWidth="1" fitToHeight="1" pageOrder="downThenOver" orientation="landscape" blackAndWhite="false" draft="false" cellComments="none" horizontalDpi="300" verticalDpi="300" copies="1"/>
  <headerFooter differentFirst="false" differentOddEven="false">
    <oddHeader>&amp;L Décret n° 85-1148 du 24 octobre 1985 &amp;C&amp;9Version au 01/11/2024</oddHeader>
    <oddFooter>&amp;C&amp;9-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29"/>
  <sheetViews>
    <sheetView showFormulas="false" showGridLines="false" showRowColHeaders="true" showZeros="true" rightToLeft="false" tabSelected="false" showOutlineSymbols="true" defaultGridColor="true" view="normal" topLeftCell="A4" colorId="64" zoomScale="100" zoomScaleNormal="100" zoomScalePageLayoutView="100" workbookViewId="0">
      <selection pane="topLeft" activeCell="B7" activeCellId="0" sqref="B7"/>
    </sheetView>
  </sheetViews>
  <sheetFormatPr defaultColWidth="11.42578125" defaultRowHeight="16.5" customHeight="true" zeroHeight="false" outlineLevelRow="0" outlineLevelCol="0"/>
  <cols>
    <col collapsed="false" customWidth="true" hidden="false" outlineLevel="0" max="1" min="1" style="302" width="82.14"/>
    <col collapsed="false" customWidth="true" hidden="false" outlineLevel="0" max="2" min="2" style="302" width="54.14"/>
    <col collapsed="false" customWidth="false" hidden="false" outlineLevel="0" max="16384" min="3" style="302" width="11.42"/>
  </cols>
  <sheetData>
    <row r="1" customFormat="false" ht="16.5" hidden="false" customHeight="true" outlineLevel="0" collapsed="false">
      <c r="A1" s="303" t="s">
        <v>218</v>
      </c>
      <c r="B1" s="303"/>
    </row>
    <row r="2" customFormat="false" ht="16.5" hidden="false" customHeight="true" outlineLevel="0" collapsed="false">
      <c r="A2" s="304" t="s">
        <v>219</v>
      </c>
      <c r="B2" s="305"/>
      <c r="C2" s="306"/>
      <c r="D2" s="306"/>
      <c r="E2" s="306"/>
      <c r="F2" s="306"/>
      <c r="G2" s="306"/>
      <c r="H2" s="306"/>
      <c r="I2" s="306"/>
    </row>
    <row r="3" customFormat="false" ht="32.25" hidden="false" customHeight="true" outlineLevel="0" collapsed="false">
      <c r="A3" s="304" t="s">
        <v>220</v>
      </c>
      <c r="B3" s="305"/>
      <c r="C3" s="306"/>
      <c r="D3" s="306"/>
      <c r="E3" s="306"/>
      <c r="F3" s="306"/>
      <c r="G3" s="306"/>
      <c r="H3" s="306"/>
      <c r="I3" s="306"/>
    </row>
    <row r="4" customFormat="false" ht="9.75" hidden="false" customHeight="true" outlineLevel="0" collapsed="false">
      <c r="A4" s="306"/>
      <c r="B4" s="306"/>
      <c r="C4" s="306"/>
      <c r="D4" s="306"/>
      <c r="E4" s="306"/>
      <c r="F4" s="306"/>
      <c r="G4" s="306"/>
      <c r="H4" s="306"/>
      <c r="I4" s="306"/>
    </row>
    <row r="5" customFormat="false" ht="16.5" hidden="false" customHeight="true" outlineLevel="0" collapsed="false">
      <c r="A5" s="307" t="s">
        <v>221</v>
      </c>
      <c r="B5" s="307" t="s">
        <v>222</v>
      </c>
      <c r="C5" s="306"/>
      <c r="D5" s="306"/>
      <c r="E5" s="306"/>
      <c r="F5" s="306"/>
      <c r="G5" s="306"/>
      <c r="H5" s="306"/>
      <c r="I5" s="306"/>
    </row>
    <row r="6" customFormat="false" ht="16.5" hidden="false" customHeight="true" outlineLevel="0" collapsed="false">
      <c r="A6" s="307"/>
      <c r="B6" s="308" t="s">
        <v>223</v>
      </c>
      <c r="C6" s="306"/>
      <c r="D6" s="306"/>
      <c r="E6" s="306"/>
      <c r="F6" s="306"/>
      <c r="G6" s="306"/>
      <c r="H6" s="306"/>
      <c r="I6" s="306"/>
    </row>
    <row r="7" s="236" customFormat="true" ht="16.5" hidden="false" customHeight="true" outlineLevel="0" collapsed="false">
      <c r="A7" s="309" t="s">
        <v>224</v>
      </c>
      <c r="B7" s="310" t="n">
        <f aca="false">'INDEMNITES INDEXEES'!E96</f>
        <v>1564.11</v>
      </c>
      <c r="C7" s="311"/>
      <c r="D7" s="311"/>
      <c r="E7" s="311"/>
      <c r="F7" s="311"/>
      <c r="G7" s="311"/>
      <c r="H7" s="311"/>
      <c r="I7" s="311"/>
    </row>
    <row r="8" s="236" customFormat="true" ht="16.5" hidden="false" customHeight="true" outlineLevel="0" collapsed="false">
      <c r="A8" s="309" t="s">
        <v>225</v>
      </c>
      <c r="B8" s="312" t="n">
        <f aca="false">'INDEMNITES INDEXEES'!E97</f>
        <v>1146.87</v>
      </c>
      <c r="C8" s="311"/>
      <c r="D8" s="311"/>
      <c r="E8" s="311"/>
      <c r="F8" s="311"/>
      <c r="G8" s="311"/>
      <c r="H8" s="311"/>
      <c r="I8" s="311"/>
    </row>
    <row r="9" s="236" customFormat="true" ht="16.5" hidden="false" customHeight="true" outlineLevel="0" collapsed="false">
      <c r="A9" s="313" t="s">
        <v>226</v>
      </c>
      <c r="B9" s="314" t="n">
        <f aca="false">'INDEMNITES INDEXEES'!E98</f>
        <v>912.01</v>
      </c>
      <c r="C9" s="311"/>
      <c r="D9" s="311"/>
      <c r="E9" s="311"/>
      <c r="F9" s="311"/>
      <c r="G9" s="311"/>
      <c r="H9" s="311"/>
      <c r="I9" s="311"/>
    </row>
    <row r="10" s="236" customFormat="true" ht="11.25" hidden="false" customHeight="true" outlineLevel="0" collapsed="false">
      <c r="A10" s="315"/>
      <c r="B10" s="316"/>
      <c r="C10" s="311"/>
      <c r="D10" s="311"/>
      <c r="E10" s="311"/>
      <c r="F10" s="311"/>
      <c r="G10" s="311"/>
      <c r="H10" s="311"/>
      <c r="I10" s="311"/>
    </row>
    <row r="11" s="236" customFormat="true" ht="16.5" hidden="false" customHeight="true" outlineLevel="0" collapsed="false">
      <c r="A11" s="317" t="s">
        <v>227</v>
      </c>
      <c r="B11" s="318"/>
      <c r="C11" s="311"/>
      <c r="D11" s="311"/>
      <c r="E11" s="311"/>
      <c r="F11" s="311"/>
      <c r="G11" s="311"/>
      <c r="H11" s="311"/>
      <c r="I11" s="311"/>
    </row>
    <row r="12" s="236" customFormat="true" ht="16.5" hidden="false" customHeight="true" outlineLevel="0" collapsed="false">
      <c r="A12" s="317" t="s">
        <v>228</v>
      </c>
      <c r="B12" s="318"/>
      <c r="C12" s="311"/>
      <c r="D12" s="311"/>
      <c r="E12" s="311"/>
      <c r="F12" s="311"/>
      <c r="G12" s="311"/>
      <c r="H12" s="311"/>
      <c r="I12" s="311"/>
    </row>
    <row r="13" s="236" customFormat="true" ht="10.5" hidden="false" customHeight="true" outlineLevel="0" collapsed="false">
      <c r="A13" s="315"/>
      <c r="B13" s="316"/>
      <c r="C13" s="311"/>
      <c r="D13" s="311"/>
      <c r="E13" s="311"/>
      <c r="F13" s="311"/>
      <c r="G13" s="311"/>
      <c r="H13" s="311"/>
      <c r="I13" s="311"/>
    </row>
    <row r="14" s="236" customFormat="true" ht="16.5" hidden="false" customHeight="true" outlineLevel="0" collapsed="false">
      <c r="A14" s="307" t="s">
        <v>229</v>
      </c>
      <c r="B14" s="307" t="s">
        <v>230</v>
      </c>
      <c r="C14" s="311"/>
      <c r="D14" s="311"/>
      <c r="E14" s="311"/>
      <c r="F14" s="311"/>
      <c r="G14" s="311"/>
      <c r="H14" s="311"/>
      <c r="I14" s="311"/>
    </row>
    <row r="15" s="236" customFormat="true" ht="16.5" hidden="false" customHeight="true" outlineLevel="0" collapsed="false">
      <c r="A15" s="307"/>
      <c r="B15" s="308" t="str">
        <f aca="false">B6</f>
        <v>Au 01.07.2023</v>
      </c>
      <c r="C15" s="311"/>
      <c r="D15" s="311"/>
      <c r="E15" s="311"/>
      <c r="F15" s="311"/>
      <c r="G15" s="311"/>
      <c r="H15" s="311"/>
      <c r="I15" s="311"/>
    </row>
    <row r="16" s="236" customFormat="true" ht="16.5" hidden="false" customHeight="true" outlineLevel="0" collapsed="false">
      <c r="A16" s="319" t="s">
        <v>231</v>
      </c>
      <c r="B16" s="310" t="n">
        <f aca="false">'INDEMNITES INDEXEES'!E99</f>
        <v>477.69</v>
      </c>
      <c r="C16" s="311"/>
      <c r="D16" s="311"/>
      <c r="E16" s="311"/>
      <c r="F16" s="311"/>
      <c r="G16" s="311"/>
      <c r="H16" s="311"/>
      <c r="I16" s="311"/>
    </row>
    <row r="17" s="236" customFormat="true" ht="16.5" hidden="false" customHeight="true" outlineLevel="0" collapsed="false">
      <c r="A17" s="319" t="s">
        <v>232</v>
      </c>
      <c r="B17" s="312" t="n">
        <f aca="false">'INDEMNITES INDEXEES'!E100</f>
        <v>493.64</v>
      </c>
      <c r="C17" s="311"/>
      <c r="D17" s="311"/>
      <c r="E17" s="311"/>
      <c r="F17" s="311"/>
      <c r="G17" s="311"/>
      <c r="H17" s="311"/>
      <c r="I17" s="311"/>
    </row>
    <row r="18" s="236" customFormat="true" ht="16.5" hidden="false" customHeight="true" outlineLevel="0" collapsed="false">
      <c r="A18" s="319" t="s">
        <v>233</v>
      </c>
      <c r="B18" s="312" t="n">
        <f aca="false">'INDEMNITES INDEXEES'!E101</f>
        <v>499.35</v>
      </c>
      <c r="C18" s="311"/>
      <c r="D18" s="311"/>
      <c r="E18" s="311"/>
      <c r="F18" s="311"/>
      <c r="G18" s="311"/>
      <c r="H18" s="311"/>
      <c r="I18" s="311"/>
    </row>
    <row r="19" s="236" customFormat="true" ht="16.5" hidden="false" customHeight="true" outlineLevel="0" collapsed="false">
      <c r="A19" s="319" t="s">
        <v>234</v>
      </c>
      <c r="B19" s="312" t="n">
        <f aca="false">'INDEMNITES INDEXEES'!E102</f>
        <v>521</v>
      </c>
      <c r="C19" s="311"/>
      <c r="D19" s="311"/>
      <c r="E19" s="311"/>
      <c r="F19" s="311"/>
      <c r="G19" s="311"/>
      <c r="H19" s="311"/>
      <c r="I19" s="311"/>
    </row>
    <row r="20" s="236" customFormat="true" ht="16.5" hidden="false" customHeight="true" outlineLevel="0" collapsed="false">
      <c r="A20" s="320" t="s">
        <v>235</v>
      </c>
      <c r="B20" s="312" t="n">
        <f aca="false">'INDEMNITES INDEXEES'!E103</f>
        <v>625.87</v>
      </c>
      <c r="C20" s="311"/>
      <c r="D20" s="311"/>
      <c r="E20" s="311"/>
      <c r="F20" s="311"/>
      <c r="G20" s="311"/>
      <c r="H20" s="311"/>
      <c r="I20" s="311"/>
    </row>
    <row r="21" s="236" customFormat="true" ht="16.5" hidden="false" customHeight="true" outlineLevel="0" collapsed="false">
      <c r="A21" s="320" t="s">
        <v>236</v>
      </c>
      <c r="B21" s="312" t="n">
        <f aca="false">'INDEMNITES INDEXEES'!E104</f>
        <v>751.28</v>
      </c>
      <c r="C21" s="311"/>
      <c r="D21" s="311"/>
      <c r="E21" s="311"/>
      <c r="F21" s="311"/>
      <c r="G21" s="311"/>
      <c r="H21" s="311"/>
      <c r="I21" s="311"/>
    </row>
    <row r="22" s="236" customFormat="true" ht="16.5" hidden="false" customHeight="true" outlineLevel="0" collapsed="false">
      <c r="A22" s="321" t="s">
        <v>237</v>
      </c>
      <c r="B22" s="314" t="n">
        <f aca="false">'INDEMNITES INDEXEES'!E105</f>
        <v>772.94</v>
      </c>
      <c r="C22" s="311"/>
      <c r="D22" s="311"/>
      <c r="E22" s="311"/>
      <c r="F22" s="311"/>
      <c r="G22" s="311"/>
      <c r="H22" s="311"/>
      <c r="I22" s="311"/>
    </row>
    <row r="23" s="236" customFormat="true" ht="16.5" hidden="false" customHeight="true" outlineLevel="0" collapsed="false">
      <c r="A23" s="303"/>
      <c r="B23" s="322"/>
    </row>
    <row r="24" s="236" customFormat="true" ht="16.5" hidden="false" customHeight="true" outlineLevel="0" collapsed="false">
      <c r="A24" s="303" t="s">
        <v>238</v>
      </c>
      <c r="B24" s="303"/>
    </row>
    <row r="25" customFormat="false" ht="16.5" hidden="false" customHeight="true" outlineLevel="0" collapsed="false">
      <c r="A25" s="323" t="s">
        <v>239</v>
      </c>
      <c r="B25" s="323"/>
    </row>
    <row r="26" customFormat="false" ht="16.5" hidden="false" customHeight="true" outlineLevel="0" collapsed="false">
      <c r="A26" s="324" t="s">
        <v>240</v>
      </c>
    </row>
    <row r="27" customFormat="false" ht="16.5" hidden="false" customHeight="true" outlineLevel="0" collapsed="false">
      <c r="A27" s="325" t="s">
        <v>241</v>
      </c>
      <c r="B27" s="325"/>
    </row>
    <row r="28" customFormat="false" ht="16.5" hidden="false" customHeight="true" outlineLevel="0" collapsed="false">
      <c r="A28" s="325"/>
      <c r="B28" s="325"/>
    </row>
    <row r="29" customFormat="false" ht="16.5" hidden="false" customHeight="true" outlineLevel="0" collapsed="false">
      <c r="A29" s="325"/>
      <c r="B29" s="325"/>
    </row>
  </sheetData>
  <sheetProtection algorithmName="SHA-512" hashValue="SCFYEPIlc7BM1wxZZyRmMV9F+9mCoBdettBCcbQyU9uMufrb0BFBku5VK8eOdMW54SjvATVrek3XGQyIAlEE0g==" saltValue="YO1hnTy0wUDbFWxx49eExg==" spinCount="100000" sheet="true" selectLockedCells="true" selectUnlockedCells="true"/>
  <mergeCells count="6">
    <mergeCell ref="A1:B1"/>
    <mergeCell ref="A5:A6"/>
    <mergeCell ref="A14:A15"/>
    <mergeCell ref="A24:B24"/>
    <mergeCell ref="A25:B25"/>
    <mergeCell ref="A27:B29"/>
  </mergeCells>
  <printOptions headings="false" gridLines="false" gridLinesSet="true" horizontalCentered="true" verticalCentered="false"/>
  <pageMargins left="0.236111111111111" right="0.236111111111111" top="0.748611111111111" bottom="0.747916666666667"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610"/>
  <sheetViews>
    <sheetView showFormulas="false" showGridLines="false" showRowColHeaders="true" showZeros="true" rightToLeft="false" tabSelected="false" showOutlineSymbols="true" defaultGridColor="true" view="normal" topLeftCell="D1" colorId="64" zoomScale="100" zoomScaleNormal="100" zoomScalePageLayoutView="100" workbookViewId="0">
      <selection pane="topLeft" activeCell="D3" activeCellId="0" sqref="D3"/>
    </sheetView>
  </sheetViews>
  <sheetFormatPr defaultColWidth="9.14453125" defaultRowHeight="16.5" customHeight="true" zeroHeight="false" outlineLevelRow="0" outlineLevelCol="0"/>
  <cols>
    <col collapsed="false" customWidth="false" hidden="false" outlineLevel="0" max="1" min="1" style="326" width="9.14"/>
    <col collapsed="false" customWidth="false" hidden="false" outlineLevel="0" max="2" min="2" style="327" width="9.14"/>
    <col collapsed="false" customWidth="false" hidden="false" outlineLevel="0" max="3" min="3" style="328" width="9.14"/>
    <col collapsed="false" customWidth="false" hidden="false" outlineLevel="0" max="16384" min="4" style="327" width="9.14"/>
  </cols>
  <sheetData>
    <row r="1" s="326" customFormat="true" ht="16.5" hidden="false" customHeight="true" outlineLevel="0" collapsed="false">
      <c r="A1" s="329" t="s">
        <v>185</v>
      </c>
      <c r="B1" s="329"/>
      <c r="C1" s="330" t="s">
        <v>242</v>
      </c>
      <c r="D1" s="329" t="s">
        <v>243</v>
      </c>
      <c r="E1" s="329"/>
      <c r="F1" s="329"/>
      <c r="G1" s="329"/>
      <c r="H1" s="331" t="s">
        <v>244</v>
      </c>
      <c r="I1" s="331"/>
      <c r="J1" s="331"/>
      <c r="K1" s="331"/>
      <c r="L1" s="331" t="s">
        <v>245</v>
      </c>
      <c r="M1" s="331"/>
      <c r="N1" s="331"/>
      <c r="O1" s="331"/>
    </row>
    <row r="2" s="326" customFormat="true" ht="45.75" hidden="false" customHeight="true" outlineLevel="0" collapsed="false">
      <c r="A2" s="332" t="s">
        <v>189</v>
      </c>
      <c r="B2" s="333" t="s">
        <v>190</v>
      </c>
      <c r="C2" s="330"/>
      <c r="D2" s="334" t="s">
        <v>246</v>
      </c>
      <c r="E2" s="335" t="s">
        <v>247</v>
      </c>
      <c r="F2" s="336" t="s">
        <v>248</v>
      </c>
      <c r="G2" s="337" t="s">
        <v>249</v>
      </c>
      <c r="H2" s="334" t="s">
        <v>246</v>
      </c>
      <c r="I2" s="335" t="s">
        <v>247</v>
      </c>
      <c r="J2" s="336" t="s">
        <v>248</v>
      </c>
      <c r="K2" s="337" t="s">
        <v>249</v>
      </c>
      <c r="L2" s="334" t="s">
        <v>246</v>
      </c>
      <c r="M2" s="335" t="s">
        <v>247</v>
      </c>
      <c r="N2" s="336" t="s">
        <v>248</v>
      </c>
      <c r="O2" s="337" t="s">
        <v>249</v>
      </c>
    </row>
    <row r="3" customFormat="false" ht="16.5" hidden="false" customHeight="false" outlineLevel="0" collapsed="false">
      <c r="A3" s="338" t="n">
        <f aca="false" t="array" ref="A3:C353">'Traitements par indices'!$A$3:$C$353</f>
        <v>208</v>
      </c>
      <c r="B3" s="339" t="n">
        <v>100</v>
      </c>
      <c r="C3" s="340" t="n">
        <v>12287.27</v>
      </c>
      <c r="D3" s="341" t="n">
        <f aca="false">TRUNC(TRUNC(((C3+('Traitements par indices'!F3*12))/1820),2)*1.25,2)</f>
        <v>8.87</v>
      </c>
      <c r="E3" s="342" t="n">
        <f aca="false">TRUNC(TRUNC(((C3+('Traitements par indices'!F3*12))/1820),2)*1.27,2)</f>
        <v>9.01</v>
      </c>
      <c r="F3" s="342" t="n">
        <f aca="false">TRUNC(D3+(D3*2/3),2)</f>
        <v>14.78</v>
      </c>
      <c r="G3" s="343" t="n">
        <f aca="false">TRUNC(D3*2,2)</f>
        <v>17.74</v>
      </c>
      <c r="H3" s="344" t="n">
        <f aca="false">TRUNC(TRUNC(((C3+('Traitements par indices'!G3*12))/1820),2)*1.25,2)</f>
        <v>8.57</v>
      </c>
      <c r="I3" s="344" t="n">
        <f aca="false">TRUNC(TRUNC(((C3+('Traitements par indices'!G3*12))/1820),2)*1.27,2)</f>
        <v>8.71</v>
      </c>
      <c r="J3" s="344" t="n">
        <f aca="false">TRUNC(H3+(H3*2/3),2)</f>
        <v>14.28</v>
      </c>
      <c r="K3" s="345" t="n">
        <f aca="false">TRUNC((H3*2),2)</f>
        <v>17.14</v>
      </c>
      <c r="L3" s="344" t="n">
        <f aca="false">TRUNC(TRUNC((C3/1820),2)*1.25,2)</f>
        <v>8.43</v>
      </c>
      <c r="M3" s="344" t="n">
        <f aca="false">TRUNC(TRUNC((C3/1820),2)*1.27,2)</f>
        <v>8.57</v>
      </c>
      <c r="N3" s="344" t="n">
        <f aca="false">TRUNC(L3+(L3*2/3),2)</f>
        <v>14.05</v>
      </c>
      <c r="O3" s="345" t="n">
        <f aca="false">TRUNC((L3*2),2)</f>
        <v>16.86</v>
      </c>
    </row>
    <row r="4" s="354" customFormat="true" ht="15.75" hidden="false" customHeight="true" outlineLevel="0" collapsed="false">
      <c r="A4" s="346" t="n">
        <v>209</v>
      </c>
      <c r="B4" s="347" t="n">
        <v>101</v>
      </c>
      <c r="C4" s="348" t="n">
        <v>12346.34</v>
      </c>
      <c r="D4" s="349" t="n">
        <f aca="false">TRUNC(TRUNC(((C4+('Traitements par indices'!F4*12))/1820),2)*1.25,2)</f>
        <v>8.92</v>
      </c>
      <c r="E4" s="350" t="n">
        <f aca="false">TRUNC(TRUNC(((C4+('Traitements par indices'!F4*12))/1820),2)*1.27,2)</f>
        <v>9.06</v>
      </c>
      <c r="F4" s="350" t="n">
        <f aca="false">TRUNC(D4+(D4*2/3),2)</f>
        <v>14.86</v>
      </c>
      <c r="G4" s="351" t="n">
        <f aca="false">TRUNC(D4*2,2)</f>
        <v>17.84</v>
      </c>
      <c r="H4" s="352" t="n">
        <f aca="false">TRUNC(TRUNC(((C4+('Traitements par indices'!G4*12))/1820),2)*1.25,2)</f>
        <v>8.62</v>
      </c>
      <c r="I4" s="352" t="n">
        <f aca="false">TRUNC(TRUNC(((C4+('Traitements par indices'!G4*12))/1820),2)*1.27,2)</f>
        <v>8.76</v>
      </c>
      <c r="J4" s="352" t="n">
        <f aca="false">TRUNC(H4+(H4*2/3),2)</f>
        <v>14.36</v>
      </c>
      <c r="K4" s="353" t="n">
        <f aca="false">TRUNC((H4*2),2)</f>
        <v>17.24</v>
      </c>
      <c r="L4" s="352" t="n">
        <f aca="false">TRUNC(TRUNC((C4/1820),2)*1.25,2)</f>
        <v>8.47</v>
      </c>
      <c r="M4" s="352" t="n">
        <f aca="false">TRUNC(TRUNC((C4/1820),2)*1.27,2)</f>
        <v>8.61</v>
      </c>
      <c r="N4" s="352" t="n">
        <f aca="false">TRUNC(L4+(L4*2/3),2)</f>
        <v>14.11</v>
      </c>
      <c r="O4" s="353" t="n">
        <f aca="false">TRUNC((L4*2),2)</f>
        <v>16.94</v>
      </c>
    </row>
    <row r="5" customFormat="false" ht="15.75" hidden="false" customHeight="true" outlineLevel="0" collapsed="false">
      <c r="A5" s="338" t="n">
        <v>209</v>
      </c>
      <c r="B5" s="355" t="n">
        <v>102</v>
      </c>
      <c r="C5" s="340" t="n">
        <v>12346.34</v>
      </c>
      <c r="D5" s="341" t="n">
        <f aca="false">TRUNC(TRUNC(((C5+('Traitements par indices'!F5*12))/1820),2)*1.25,2)</f>
        <v>8.92</v>
      </c>
      <c r="E5" s="342" t="n">
        <f aca="false">TRUNC(TRUNC(((C5+('Traitements par indices'!F5*12))/1820),2)*1.27,2)</f>
        <v>9.06</v>
      </c>
      <c r="F5" s="342" t="n">
        <f aca="false">TRUNC(D5+(D5*2/3),2)</f>
        <v>14.86</v>
      </c>
      <c r="G5" s="343" t="n">
        <f aca="false">TRUNC(D5*2,2)</f>
        <v>17.84</v>
      </c>
      <c r="H5" s="344" t="n">
        <f aca="false">TRUNC(TRUNC(((C5+('Traitements par indices'!G5*12))/1820),2)*1.25,2)</f>
        <v>8.62</v>
      </c>
      <c r="I5" s="344" t="n">
        <f aca="false">TRUNC(TRUNC(((C5+('Traitements par indices'!G5*12))/1820),2)*1.27,2)</f>
        <v>8.76</v>
      </c>
      <c r="J5" s="344" t="n">
        <f aca="false">TRUNC(H5+(H5*2/3),2)</f>
        <v>14.36</v>
      </c>
      <c r="K5" s="345" t="n">
        <f aca="false">TRUNC((H5*2),2)</f>
        <v>17.24</v>
      </c>
      <c r="L5" s="344" t="n">
        <f aca="false">TRUNC(TRUNC((C5/1820),2)*1.25,2)</f>
        <v>8.47</v>
      </c>
      <c r="M5" s="344" t="n">
        <f aca="false">TRUNC(TRUNC((C5/1820),2)*1.27,2)</f>
        <v>8.61</v>
      </c>
      <c r="N5" s="344" t="n">
        <f aca="false">TRUNC(L5+(L5*2/3),2)</f>
        <v>14.11</v>
      </c>
      <c r="O5" s="345" t="n">
        <f aca="false">TRUNC((L5*2),2)</f>
        <v>16.94</v>
      </c>
    </row>
    <row r="6" s="354" customFormat="true" ht="15.75" hidden="false" customHeight="true" outlineLevel="0" collapsed="false">
      <c r="A6" s="346" t="n">
        <v>210</v>
      </c>
      <c r="B6" s="347" t="n">
        <v>103</v>
      </c>
      <c r="C6" s="348" t="n">
        <v>12405.41</v>
      </c>
      <c r="D6" s="349" t="n">
        <f aca="false">TRUNC(TRUNC(((C6+('Traitements par indices'!F6*12))/1820),2)*1.25,2)</f>
        <v>8.96</v>
      </c>
      <c r="E6" s="350" t="n">
        <f aca="false">TRUNC(TRUNC(((C6+('Traitements par indices'!F6*12))/1820),2)*1.27,2)</f>
        <v>9.1</v>
      </c>
      <c r="F6" s="350" t="n">
        <f aca="false">TRUNC(D6+(D6*2/3),2)</f>
        <v>14.93</v>
      </c>
      <c r="G6" s="351" t="n">
        <f aca="false">TRUNC(D6*2,2)</f>
        <v>17.92</v>
      </c>
      <c r="H6" s="352" t="n">
        <f aca="false">TRUNC(TRUNC(((C6+('Traitements par indices'!G6*12))/1820),2)*1.25,2)</f>
        <v>8.66</v>
      </c>
      <c r="I6" s="352" t="n">
        <f aca="false">TRUNC(TRUNC(((C6+('Traitements par indices'!G6*12))/1820),2)*1.27,2)</f>
        <v>8.8</v>
      </c>
      <c r="J6" s="352" t="n">
        <f aca="false">TRUNC(H6+(H6*2/3),2)</f>
        <v>14.43</v>
      </c>
      <c r="K6" s="353" t="n">
        <f aca="false">TRUNC((H6*2),2)</f>
        <v>17.32</v>
      </c>
      <c r="L6" s="352" t="n">
        <f aca="false">TRUNC(TRUNC((C6/1820),2)*1.25,2)</f>
        <v>8.51</v>
      </c>
      <c r="M6" s="352" t="n">
        <f aca="false">TRUNC(TRUNC((C6/1820),2)*1.27,2)</f>
        <v>8.64</v>
      </c>
      <c r="N6" s="352" t="n">
        <f aca="false">TRUNC(L6+(L6*2/3),2)</f>
        <v>14.18</v>
      </c>
      <c r="O6" s="353" t="n">
        <f aca="false">TRUNC((L6*2),2)</f>
        <v>17.02</v>
      </c>
    </row>
    <row r="7" customFormat="false" ht="15.75" hidden="false" customHeight="true" outlineLevel="0" collapsed="false">
      <c r="A7" s="338" t="n">
        <v>211</v>
      </c>
      <c r="B7" s="355" t="n">
        <v>104</v>
      </c>
      <c r="C7" s="340" t="n">
        <v>12464.49</v>
      </c>
      <c r="D7" s="341" t="n">
        <f aca="false">TRUNC(TRUNC(((C7+('Traitements par indices'!F7*12))/1820),2)*1.25,2)</f>
        <v>9</v>
      </c>
      <c r="E7" s="342" t="n">
        <f aca="false">TRUNC(TRUNC(((C7+('Traitements par indices'!F7*12))/1820),2)*1.27,2)</f>
        <v>9.14</v>
      </c>
      <c r="F7" s="342" t="n">
        <f aca="false">TRUNC(D7+(D7*2/3),2)</f>
        <v>15</v>
      </c>
      <c r="G7" s="343" t="n">
        <f aca="false">TRUNC(D7*2,2)</f>
        <v>18</v>
      </c>
      <c r="H7" s="344" t="n">
        <f aca="false">TRUNC(TRUNC(((C7+('Traitements par indices'!G7*12))/1820),2)*1.25,2)</f>
        <v>8.7</v>
      </c>
      <c r="I7" s="344" t="n">
        <f aca="false">TRUNC(TRUNC(((C7+('Traitements par indices'!G7*12))/1820),2)*1.27,2)</f>
        <v>8.83</v>
      </c>
      <c r="J7" s="344" t="n">
        <f aca="false">TRUNC(H7+(H7*2/3),2)</f>
        <v>14.5</v>
      </c>
      <c r="K7" s="345" t="n">
        <f aca="false">TRUNC((H7*2),2)</f>
        <v>17.4</v>
      </c>
      <c r="L7" s="344" t="n">
        <f aca="false">TRUNC(TRUNC((C7/1820),2)*1.25,2)</f>
        <v>8.55</v>
      </c>
      <c r="M7" s="344" t="n">
        <f aca="false">TRUNC(TRUNC((C7/1820),2)*1.27,2)</f>
        <v>8.68</v>
      </c>
      <c r="N7" s="344" t="n">
        <f aca="false">TRUNC(L7+(L7*2/3),2)</f>
        <v>14.25</v>
      </c>
      <c r="O7" s="345" t="n">
        <f aca="false">TRUNC((L7*2),2)</f>
        <v>17.1</v>
      </c>
    </row>
    <row r="8" s="354" customFormat="true" ht="15.75" hidden="false" customHeight="true" outlineLevel="0" collapsed="false">
      <c r="A8" s="346" t="n">
        <v>212</v>
      </c>
      <c r="B8" s="347" t="n">
        <v>105</v>
      </c>
      <c r="C8" s="348" t="n">
        <v>12523.56</v>
      </c>
      <c r="D8" s="349" t="n">
        <f aca="false">TRUNC(TRUNC(((C8+('Traitements par indices'!F8*12))/1820),2)*1.25,2)</f>
        <v>9.03</v>
      </c>
      <c r="E8" s="350" t="n">
        <f aca="false">TRUNC(TRUNC(((C8+('Traitements par indices'!F8*12))/1820),2)*1.27,2)</f>
        <v>9.18</v>
      </c>
      <c r="F8" s="350" t="n">
        <f aca="false">TRUNC(D8+(D8*2/3),2)</f>
        <v>15.05</v>
      </c>
      <c r="G8" s="351" t="n">
        <f aca="false">TRUNC(D8*2,2)</f>
        <v>18.06</v>
      </c>
      <c r="H8" s="352" t="n">
        <f aca="false">TRUNC(TRUNC(((C8+('Traitements par indices'!G8*12))/1820),2)*1.25,2)</f>
        <v>8.73</v>
      </c>
      <c r="I8" s="352" t="n">
        <f aca="false">TRUNC(TRUNC(((C8+('Traitements par indices'!G8*12))/1820),2)*1.27,2)</f>
        <v>8.87</v>
      </c>
      <c r="J8" s="352" t="n">
        <f aca="false">TRUNC(H8+(H8*2/3),2)</f>
        <v>14.55</v>
      </c>
      <c r="K8" s="353" t="n">
        <f aca="false">TRUNC((H8*2),2)</f>
        <v>17.46</v>
      </c>
      <c r="L8" s="352" t="n">
        <f aca="false">TRUNC(TRUNC((C8/1820),2)*1.25,2)</f>
        <v>8.6</v>
      </c>
      <c r="M8" s="352" t="n">
        <f aca="false">TRUNC(TRUNC((C8/1820),2)*1.27,2)</f>
        <v>8.73</v>
      </c>
      <c r="N8" s="352" t="n">
        <f aca="false">TRUNC(L8+(L8*2/3),2)</f>
        <v>14.33</v>
      </c>
      <c r="O8" s="353" t="n">
        <f aca="false">TRUNC((L8*2),2)</f>
        <v>17.2</v>
      </c>
    </row>
    <row r="9" customFormat="false" ht="15.75" hidden="false" customHeight="true" outlineLevel="0" collapsed="false">
      <c r="A9" s="338" t="n">
        <v>212</v>
      </c>
      <c r="B9" s="355" t="n">
        <v>106</v>
      </c>
      <c r="C9" s="340" t="n">
        <v>12523.56</v>
      </c>
      <c r="D9" s="341" t="n">
        <f aca="false">TRUNC(TRUNC(((C9+('Traitements par indices'!F9*12))/1820),2)*1.25,2)</f>
        <v>9.03</v>
      </c>
      <c r="E9" s="342" t="n">
        <f aca="false">TRUNC(TRUNC(((C9+('Traitements par indices'!F9*12))/1820),2)*1.27,2)</f>
        <v>9.18</v>
      </c>
      <c r="F9" s="342" t="n">
        <f aca="false">TRUNC(D9+(D9*2/3),2)</f>
        <v>15.05</v>
      </c>
      <c r="G9" s="343" t="n">
        <f aca="false">TRUNC(D9*2,2)</f>
        <v>18.06</v>
      </c>
      <c r="H9" s="344" t="n">
        <f aca="false">TRUNC(TRUNC(((C9+('Traitements par indices'!G9*12))/1820),2)*1.25,2)</f>
        <v>8.73</v>
      </c>
      <c r="I9" s="344" t="n">
        <f aca="false">TRUNC(TRUNC(((C9+('Traitements par indices'!G9*12))/1820),2)*1.27,2)</f>
        <v>8.87</v>
      </c>
      <c r="J9" s="344" t="n">
        <f aca="false">TRUNC(H9+(H9*2/3),2)</f>
        <v>14.55</v>
      </c>
      <c r="K9" s="345" t="n">
        <f aca="false">TRUNC((H9*2),2)</f>
        <v>17.46</v>
      </c>
      <c r="L9" s="344" t="n">
        <f aca="false">TRUNC(TRUNC((C9/1820),2)*1.25,2)</f>
        <v>8.6</v>
      </c>
      <c r="M9" s="344" t="n">
        <f aca="false">TRUNC(TRUNC((C9/1820),2)*1.27,2)</f>
        <v>8.73</v>
      </c>
      <c r="N9" s="344" t="n">
        <f aca="false">TRUNC(L9+(L9*2/3),2)</f>
        <v>14.33</v>
      </c>
      <c r="O9" s="345" t="n">
        <f aca="false">TRUNC((L9*2),2)</f>
        <v>17.2</v>
      </c>
    </row>
    <row r="10" s="354" customFormat="true" ht="15.75" hidden="false" customHeight="true" outlineLevel="0" collapsed="false">
      <c r="A10" s="346" t="n">
        <v>213</v>
      </c>
      <c r="B10" s="347" t="n">
        <v>107</v>
      </c>
      <c r="C10" s="348" t="n">
        <v>12582.63</v>
      </c>
      <c r="D10" s="349" t="n">
        <f aca="false">TRUNC(TRUNC(((C10+('Traitements par indices'!F10*12))/1820),2)*1.25,2)</f>
        <v>9.07</v>
      </c>
      <c r="E10" s="350" t="n">
        <f aca="false">TRUNC(TRUNC(((C10+('Traitements par indices'!F10*12))/1820),2)*1.27,2)</f>
        <v>9.22</v>
      </c>
      <c r="F10" s="350" t="n">
        <f aca="false">TRUNC(D10+(D10*2/3),2)</f>
        <v>15.11</v>
      </c>
      <c r="G10" s="351" t="n">
        <f aca="false">TRUNC(D10*2,2)</f>
        <v>18.14</v>
      </c>
      <c r="H10" s="352" t="n">
        <f aca="false">TRUNC(TRUNC(((C10+('Traitements par indices'!G10*12))/1820),2)*1.25,2)</f>
        <v>8.78</v>
      </c>
      <c r="I10" s="352" t="n">
        <f aca="false">TRUNC(TRUNC(((C10+('Traitements par indices'!G10*12))/1820),2)*1.27,2)</f>
        <v>8.92</v>
      </c>
      <c r="J10" s="352" t="n">
        <f aca="false">TRUNC(H10+(H10*2/3),2)</f>
        <v>14.63</v>
      </c>
      <c r="K10" s="353" t="n">
        <f aca="false">TRUNC((H10*2),2)</f>
        <v>17.56</v>
      </c>
      <c r="L10" s="352" t="n">
        <f aca="false">TRUNC(TRUNC((C10/1820),2)*1.25,2)</f>
        <v>8.63</v>
      </c>
      <c r="M10" s="352" t="n">
        <f aca="false">TRUNC(TRUNC((C10/1820),2)*1.27,2)</f>
        <v>8.77</v>
      </c>
      <c r="N10" s="352" t="n">
        <f aca="false">TRUNC(L10+(L10*2/3),2)</f>
        <v>14.38</v>
      </c>
      <c r="O10" s="353" t="n">
        <f aca="false">TRUNC((L10*2),2)</f>
        <v>17.26</v>
      </c>
    </row>
    <row r="11" customFormat="false" ht="15.75" hidden="false" customHeight="true" outlineLevel="0" collapsed="false">
      <c r="A11" s="338" t="n">
        <v>214</v>
      </c>
      <c r="B11" s="355" t="n">
        <v>108</v>
      </c>
      <c r="C11" s="340" t="n">
        <v>12641.71</v>
      </c>
      <c r="D11" s="341" t="n">
        <f aca="false">TRUNC(TRUNC(((C11+('Traitements par indices'!F11*12))/1820),2)*1.25,2)</f>
        <v>9.12</v>
      </c>
      <c r="E11" s="342" t="n">
        <f aca="false">TRUNC(TRUNC(((C11+('Traitements par indices'!F11*12))/1820),2)*1.27,2)</f>
        <v>9.27</v>
      </c>
      <c r="F11" s="342" t="n">
        <f aca="false">TRUNC(D11+(D11*2/3),2)</f>
        <v>15.2</v>
      </c>
      <c r="G11" s="343" t="n">
        <f aca="false">TRUNC(D11*2,2)</f>
        <v>18.24</v>
      </c>
      <c r="H11" s="344" t="n">
        <f aca="false">TRUNC(TRUNC(((C11+('Traitements par indices'!G11*12))/1820),2)*1.25,2)</f>
        <v>8.82</v>
      </c>
      <c r="I11" s="344" t="n">
        <f aca="false">TRUNC(TRUNC(((C11+('Traitements par indices'!G11*12))/1820),2)*1.27,2)</f>
        <v>8.96</v>
      </c>
      <c r="J11" s="344" t="n">
        <f aca="false">TRUNC(H11+(H11*2/3),2)</f>
        <v>14.7</v>
      </c>
      <c r="K11" s="345" t="n">
        <f aca="false">TRUNC((H11*2),2)</f>
        <v>17.64</v>
      </c>
      <c r="L11" s="344" t="n">
        <f aca="false">TRUNC(TRUNC((C11/1820),2)*1.25,2)</f>
        <v>8.67</v>
      </c>
      <c r="M11" s="344" t="n">
        <f aca="false">TRUNC(TRUNC((C11/1820),2)*1.27,2)</f>
        <v>8.81</v>
      </c>
      <c r="N11" s="344" t="n">
        <f aca="false">TRUNC(L11+(L11*2/3),2)</f>
        <v>14.45</v>
      </c>
      <c r="O11" s="345" t="n">
        <f aca="false">TRUNC((L11*2),2)</f>
        <v>17.34</v>
      </c>
    </row>
    <row r="12" s="354" customFormat="true" ht="15.75" hidden="false" customHeight="true" outlineLevel="0" collapsed="false">
      <c r="A12" s="346" t="n">
        <v>215</v>
      </c>
      <c r="B12" s="347" t="n">
        <v>109</v>
      </c>
      <c r="C12" s="348" t="n">
        <v>12700.78</v>
      </c>
      <c r="D12" s="349" t="n">
        <f aca="false">TRUNC(TRUNC(((C12+('Traitements par indices'!F12*12))/1820),2)*1.25,2)</f>
        <v>9.16</v>
      </c>
      <c r="E12" s="350" t="n">
        <f aca="false">TRUNC(TRUNC(((C12+('Traitements par indices'!F12*12))/1820),2)*1.27,2)</f>
        <v>9.3</v>
      </c>
      <c r="F12" s="350" t="n">
        <f aca="false">TRUNC(D12+(D12*2/3),2)</f>
        <v>15.26</v>
      </c>
      <c r="G12" s="351" t="n">
        <f aca="false">TRUNC(D12*2,2)</f>
        <v>18.32</v>
      </c>
      <c r="H12" s="352" t="n">
        <f aca="false">TRUNC(TRUNC(((C12+('Traitements par indices'!G12*12))/1820),2)*1.25,2)</f>
        <v>8.86</v>
      </c>
      <c r="I12" s="352" t="n">
        <f aca="false">TRUNC(TRUNC(((C12+('Traitements par indices'!G12*12))/1820),2)*1.27,2)</f>
        <v>9</v>
      </c>
      <c r="J12" s="352" t="n">
        <f aca="false">TRUNC(H12+(H12*2/3),2)</f>
        <v>14.76</v>
      </c>
      <c r="K12" s="353" t="n">
        <f aca="false">TRUNC((H12*2),2)</f>
        <v>17.72</v>
      </c>
      <c r="L12" s="352" t="n">
        <f aca="false">TRUNC(TRUNC((C12/1820),2)*1.25,2)</f>
        <v>8.71</v>
      </c>
      <c r="M12" s="352" t="n">
        <f aca="false">TRUNC(TRUNC((C12/1820),2)*1.27,2)</f>
        <v>8.85</v>
      </c>
      <c r="N12" s="352" t="n">
        <f aca="false">TRUNC(L12+(L12*2/3),2)</f>
        <v>14.51</v>
      </c>
      <c r="O12" s="353" t="n">
        <f aca="false">TRUNC((L12*2),2)</f>
        <v>17.42</v>
      </c>
    </row>
    <row r="13" customFormat="false" ht="15.75" hidden="false" customHeight="true" outlineLevel="0" collapsed="false">
      <c r="A13" s="338" t="n">
        <v>215</v>
      </c>
      <c r="B13" s="355" t="n">
        <v>110</v>
      </c>
      <c r="C13" s="340" t="n">
        <v>12700.78</v>
      </c>
      <c r="D13" s="341" t="n">
        <f aca="false">TRUNC(TRUNC(((C13+('Traitements par indices'!F13*12))/1820),2)*1.25,2)</f>
        <v>9.16</v>
      </c>
      <c r="E13" s="342" t="n">
        <f aca="false">TRUNC(TRUNC(((C13+('Traitements par indices'!F13*12))/1820),2)*1.27,2)</f>
        <v>9.3</v>
      </c>
      <c r="F13" s="342" t="n">
        <f aca="false">TRUNC(D13+(D13*2/3),2)</f>
        <v>15.26</v>
      </c>
      <c r="G13" s="343" t="n">
        <f aca="false">TRUNC(D13*2,2)</f>
        <v>18.32</v>
      </c>
      <c r="H13" s="344" t="n">
        <f aca="false">TRUNC(TRUNC(((C13+('Traitements par indices'!G13*12))/1820),2)*1.25,2)</f>
        <v>8.86</v>
      </c>
      <c r="I13" s="344" t="n">
        <f aca="false">TRUNC(TRUNC(((C13+('Traitements par indices'!G13*12))/1820),2)*1.27,2)</f>
        <v>9</v>
      </c>
      <c r="J13" s="344" t="n">
        <f aca="false">TRUNC(H13+(H13*2/3),2)</f>
        <v>14.76</v>
      </c>
      <c r="K13" s="345" t="n">
        <f aca="false">TRUNC((H13*2),2)</f>
        <v>17.72</v>
      </c>
      <c r="L13" s="344" t="n">
        <f aca="false">TRUNC(TRUNC((C13/1820),2)*1.25,2)</f>
        <v>8.71</v>
      </c>
      <c r="M13" s="344" t="n">
        <f aca="false">TRUNC(TRUNC((C13/1820),2)*1.27,2)</f>
        <v>8.85</v>
      </c>
      <c r="N13" s="344" t="n">
        <f aca="false">TRUNC(L13+(L13*2/3),2)</f>
        <v>14.51</v>
      </c>
      <c r="O13" s="345" t="n">
        <f aca="false">TRUNC((L13*2),2)</f>
        <v>17.42</v>
      </c>
    </row>
    <row r="14" s="354" customFormat="true" ht="15.75" hidden="false" customHeight="true" outlineLevel="0" collapsed="false">
      <c r="A14" s="346" t="n">
        <v>216</v>
      </c>
      <c r="B14" s="347" t="n">
        <v>111</v>
      </c>
      <c r="C14" s="348" t="n">
        <v>12759.85</v>
      </c>
      <c r="D14" s="349" t="n">
        <f aca="false">TRUNC(TRUNC(((C14+('Traitements par indices'!F14*12))/1820),2)*1.25,2)</f>
        <v>9.2</v>
      </c>
      <c r="E14" s="350" t="n">
        <f aca="false">TRUNC(TRUNC(((C14+('Traitements par indices'!F14*12))/1820),2)*1.27,2)</f>
        <v>9.34</v>
      </c>
      <c r="F14" s="350" t="n">
        <f aca="false">TRUNC(D14+(D14*2/3),2)</f>
        <v>15.33</v>
      </c>
      <c r="G14" s="351" t="n">
        <f aca="false">TRUNC(D14*2,2)</f>
        <v>18.4</v>
      </c>
      <c r="H14" s="352" t="n">
        <f aca="false">TRUNC(TRUNC(((C14+('Traitements par indices'!G14*12))/1820),2)*1.25,2)</f>
        <v>8.9</v>
      </c>
      <c r="I14" s="352" t="n">
        <f aca="false">TRUNC(TRUNC(((C14+('Traitements par indices'!G14*12))/1820),2)*1.27,2)</f>
        <v>9.04</v>
      </c>
      <c r="J14" s="352" t="n">
        <f aca="false">TRUNC(H14+(H14*2/3),2)</f>
        <v>14.83</v>
      </c>
      <c r="K14" s="353" t="n">
        <f aca="false">TRUNC((H14*2),2)</f>
        <v>17.8</v>
      </c>
      <c r="L14" s="352" t="n">
        <f aca="false">TRUNC(TRUNC((C14/1820),2)*1.25,2)</f>
        <v>8.76</v>
      </c>
      <c r="M14" s="352" t="n">
        <f aca="false">TRUNC(TRUNC((C14/1820),2)*1.27,2)</f>
        <v>8.9</v>
      </c>
      <c r="N14" s="352" t="n">
        <f aca="false">TRUNC(L14+(L14*2/3),2)</f>
        <v>14.6</v>
      </c>
      <c r="O14" s="353" t="n">
        <f aca="false">TRUNC((L14*2),2)</f>
        <v>17.52</v>
      </c>
    </row>
    <row r="15" customFormat="false" ht="15.75" hidden="false" customHeight="true" outlineLevel="0" collapsed="false">
      <c r="A15" s="338" t="n">
        <v>217</v>
      </c>
      <c r="B15" s="355" t="n">
        <v>112</v>
      </c>
      <c r="C15" s="340" t="n">
        <v>12818.93</v>
      </c>
      <c r="D15" s="341" t="n">
        <f aca="false">TRUNC(TRUNC(((C15+('Traitements par indices'!F15*12))/1820),2)*1.25,2)</f>
        <v>9.23</v>
      </c>
      <c r="E15" s="342" t="n">
        <f aca="false">TRUNC(TRUNC(((C15+('Traitements par indices'!F15*12))/1820),2)*1.27,2)</f>
        <v>9.38</v>
      </c>
      <c r="F15" s="342" t="n">
        <f aca="false">TRUNC(D15+(D15*2/3),2)</f>
        <v>15.38</v>
      </c>
      <c r="G15" s="343" t="n">
        <f aca="false">TRUNC(D15*2,2)</f>
        <v>18.46</v>
      </c>
      <c r="H15" s="344" t="n">
        <f aca="false">TRUNC(TRUNC(((C15+('Traitements par indices'!G15*12))/1820),2)*1.25,2)</f>
        <v>8.95</v>
      </c>
      <c r="I15" s="344" t="n">
        <f aca="false">TRUNC(TRUNC(((C15+('Traitements par indices'!G15*12))/1820),2)*1.27,2)</f>
        <v>9.09</v>
      </c>
      <c r="J15" s="344" t="n">
        <f aca="false">TRUNC(H15+(H15*2/3),2)</f>
        <v>14.91</v>
      </c>
      <c r="K15" s="345" t="n">
        <f aca="false">TRUNC((H15*2),2)</f>
        <v>17.9</v>
      </c>
      <c r="L15" s="344" t="n">
        <f aca="false">TRUNC(TRUNC((C15/1820),2)*1.25,2)</f>
        <v>8.8</v>
      </c>
      <c r="M15" s="344" t="n">
        <f aca="false">TRUNC(TRUNC((C15/1820),2)*1.27,2)</f>
        <v>8.94</v>
      </c>
      <c r="N15" s="344" t="n">
        <f aca="false">TRUNC(L15+(L15*2/3),2)</f>
        <v>14.66</v>
      </c>
      <c r="O15" s="345" t="n">
        <f aca="false">TRUNC((L15*2),2)</f>
        <v>17.6</v>
      </c>
    </row>
    <row r="16" s="354" customFormat="true" ht="15.75" hidden="false" customHeight="true" outlineLevel="0" collapsed="false">
      <c r="A16" s="346" t="n">
        <v>218</v>
      </c>
      <c r="B16" s="347" t="n">
        <v>113</v>
      </c>
      <c r="C16" s="348" t="n">
        <v>12878</v>
      </c>
      <c r="D16" s="349" t="n">
        <f aca="false">TRUNC(TRUNC(((C16+('Traitements par indices'!F16*12))/1820),2)*1.25,2)</f>
        <v>9.28</v>
      </c>
      <c r="E16" s="350" t="n">
        <f aca="false">TRUNC(TRUNC(((C16+('Traitements par indices'!F16*12))/1820),2)*1.27,2)</f>
        <v>9.43</v>
      </c>
      <c r="F16" s="350" t="n">
        <f aca="false">TRUNC(D16+(D16*2/3),2)</f>
        <v>15.46</v>
      </c>
      <c r="G16" s="351" t="n">
        <f aca="false">TRUNC(D16*2,2)</f>
        <v>18.56</v>
      </c>
      <c r="H16" s="352" t="n">
        <f aca="false">TRUNC(TRUNC(((C16+('Traitements par indices'!G16*12))/1820),2)*1.25,2)</f>
        <v>8.98</v>
      </c>
      <c r="I16" s="352" t="n">
        <f aca="false">TRUNC(TRUNC(((C16+('Traitements par indices'!G16*12))/1820),2)*1.27,2)</f>
        <v>9.13</v>
      </c>
      <c r="J16" s="352" t="n">
        <f aca="false">TRUNC(H16+(H16*2/3),2)</f>
        <v>14.96</v>
      </c>
      <c r="K16" s="353" t="n">
        <f aca="false">TRUNC((H16*2),2)</f>
        <v>17.96</v>
      </c>
      <c r="L16" s="352" t="n">
        <f aca="false">TRUNC(TRUNC((C16/1820),2)*1.25,2)</f>
        <v>8.83</v>
      </c>
      <c r="M16" s="352" t="n">
        <f aca="false">TRUNC(TRUNC((C16/1820),2)*1.27,2)</f>
        <v>8.97</v>
      </c>
      <c r="N16" s="352" t="n">
        <f aca="false">TRUNC(L16+(L16*2/3),2)</f>
        <v>14.71</v>
      </c>
      <c r="O16" s="353" t="n">
        <f aca="false">TRUNC((L16*2),2)</f>
        <v>17.66</v>
      </c>
    </row>
    <row r="17" customFormat="false" ht="15.75" hidden="false" customHeight="true" outlineLevel="0" collapsed="false">
      <c r="A17" s="338" t="n">
        <v>218</v>
      </c>
      <c r="B17" s="355" t="n">
        <v>114</v>
      </c>
      <c r="C17" s="340" t="n">
        <v>12878</v>
      </c>
      <c r="D17" s="341" t="n">
        <f aca="false">TRUNC(TRUNC(((C17+('Traitements par indices'!F17*12))/1820),2)*1.25,2)</f>
        <v>9.28</v>
      </c>
      <c r="E17" s="342" t="n">
        <f aca="false">TRUNC(TRUNC(((C17+('Traitements par indices'!F17*12))/1820),2)*1.27,2)</f>
        <v>9.43</v>
      </c>
      <c r="F17" s="342" t="n">
        <f aca="false">TRUNC(D17+(D17*2/3),2)</f>
        <v>15.46</v>
      </c>
      <c r="G17" s="343" t="n">
        <f aca="false">TRUNC(D17*2,2)</f>
        <v>18.56</v>
      </c>
      <c r="H17" s="344" t="n">
        <f aca="false">TRUNC(TRUNC(((C17+('Traitements par indices'!G17*12))/1820),2)*1.25,2)</f>
        <v>8.98</v>
      </c>
      <c r="I17" s="344" t="n">
        <f aca="false">TRUNC(TRUNC(((C17+('Traitements par indices'!G17*12))/1820),2)*1.27,2)</f>
        <v>9.13</v>
      </c>
      <c r="J17" s="344" t="n">
        <f aca="false">TRUNC(H17+(H17*2/3),2)</f>
        <v>14.96</v>
      </c>
      <c r="K17" s="345" t="n">
        <f aca="false">TRUNC((H17*2),2)</f>
        <v>17.96</v>
      </c>
      <c r="L17" s="344" t="n">
        <f aca="false">TRUNC(TRUNC((C17/1820),2)*1.25,2)</f>
        <v>8.83</v>
      </c>
      <c r="M17" s="344" t="n">
        <f aca="false">TRUNC(TRUNC((C17/1820),2)*1.27,2)</f>
        <v>8.97</v>
      </c>
      <c r="N17" s="344" t="n">
        <f aca="false">TRUNC(L17+(L17*2/3),2)</f>
        <v>14.71</v>
      </c>
      <c r="O17" s="345" t="n">
        <f aca="false">TRUNC((L17*2),2)</f>
        <v>17.66</v>
      </c>
    </row>
    <row r="18" s="354" customFormat="true" ht="15.75" hidden="false" customHeight="true" outlineLevel="0" collapsed="false">
      <c r="A18" s="346" t="n">
        <v>219</v>
      </c>
      <c r="B18" s="347" t="n">
        <v>115</v>
      </c>
      <c r="C18" s="348" t="n">
        <v>12937.07</v>
      </c>
      <c r="D18" s="349" t="n">
        <f aca="false">TRUNC(TRUNC(((C18+('Traitements par indices'!F18*12))/1820),2)*1.25,2)</f>
        <v>9.32</v>
      </c>
      <c r="E18" s="350" t="n">
        <f aca="false">TRUNC(TRUNC(((C18+('Traitements par indices'!F18*12))/1820),2)*1.27,2)</f>
        <v>9.47</v>
      </c>
      <c r="F18" s="350" t="n">
        <f aca="false">TRUNC(D18+(D18*2/3),2)</f>
        <v>15.53</v>
      </c>
      <c r="G18" s="351" t="n">
        <f aca="false">TRUNC(D18*2,2)</f>
        <v>18.64</v>
      </c>
      <c r="H18" s="352" t="n">
        <f aca="false">TRUNC(TRUNC(((C18+('Traitements par indices'!G18*12))/1820),2)*1.25,2)</f>
        <v>9.02</v>
      </c>
      <c r="I18" s="352" t="n">
        <f aca="false">TRUNC(TRUNC(((C18+('Traitements par indices'!G18*12))/1820),2)*1.27,2)</f>
        <v>9.16</v>
      </c>
      <c r="J18" s="352" t="n">
        <f aca="false">TRUNC(H18+(H18*2/3),2)</f>
        <v>15.03</v>
      </c>
      <c r="K18" s="353" t="n">
        <f aca="false">TRUNC((H18*2),2)</f>
        <v>18.04</v>
      </c>
      <c r="L18" s="352" t="n">
        <f aca="false">TRUNC(TRUNC((C18/1820),2)*1.25,2)</f>
        <v>8.87</v>
      </c>
      <c r="M18" s="352" t="n">
        <f aca="false">TRUNC(TRUNC((C18/1820),2)*1.27,2)</f>
        <v>9.01</v>
      </c>
      <c r="N18" s="352" t="n">
        <f aca="false">TRUNC(L18+(L18*2/3),2)</f>
        <v>14.78</v>
      </c>
      <c r="O18" s="353" t="n">
        <f aca="false">TRUNC((L18*2),2)</f>
        <v>17.74</v>
      </c>
    </row>
    <row r="19" customFormat="false" ht="15.75" hidden="false" customHeight="true" outlineLevel="0" collapsed="false">
      <c r="A19" s="338" t="n">
        <v>220</v>
      </c>
      <c r="B19" s="355" t="n">
        <v>116</v>
      </c>
      <c r="C19" s="340" t="n">
        <v>12996.15</v>
      </c>
      <c r="D19" s="341" t="n">
        <f aca="false">TRUNC(TRUNC(((C19+('Traitements par indices'!F19*12))/1820),2)*1.25,2)</f>
        <v>9.36</v>
      </c>
      <c r="E19" s="342" t="n">
        <f aca="false">TRUNC(TRUNC(((C19+('Traitements par indices'!F19*12))/1820),2)*1.27,2)</f>
        <v>9.51</v>
      </c>
      <c r="F19" s="342" t="n">
        <f aca="false">TRUNC(D19+(D19*2/3),2)</f>
        <v>15.6</v>
      </c>
      <c r="G19" s="343" t="n">
        <f aca="false">TRUNC(D19*2,2)</f>
        <v>18.72</v>
      </c>
      <c r="H19" s="344" t="n">
        <f aca="false">TRUNC(TRUNC(((C19+('Traitements par indices'!G19*12))/1820),2)*1.25,2)</f>
        <v>9.06</v>
      </c>
      <c r="I19" s="344" t="n">
        <f aca="false">TRUNC(TRUNC(((C19+('Traitements par indices'!G19*12))/1820),2)*1.27,2)</f>
        <v>9.2</v>
      </c>
      <c r="J19" s="344" t="n">
        <f aca="false">TRUNC(H19+(H19*2/3),2)</f>
        <v>15.1</v>
      </c>
      <c r="K19" s="345" t="n">
        <f aca="false">TRUNC((H19*2),2)</f>
        <v>18.12</v>
      </c>
      <c r="L19" s="344" t="n">
        <f aca="false">TRUNC(TRUNC((C19/1820),2)*1.25,2)</f>
        <v>8.92</v>
      </c>
      <c r="M19" s="344" t="n">
        <f aca="false">TRUNC(TRUNC((C19/1820),2)*1.27,2)</f>
        <v>9.06</v>
      </c>
      <c r="N19" s="344" t="n">
        <f aca="false">TRUNC(L19+(L19*2/3),2)</f>
        <v>14.86</v>
      </c>
      <c r="O19" s="345" t="n">
        <f aca="false">TRUNC((L19*2),2)</f>
        <v>17.84</v>
      </c>
    </row>
    <row r="20" s="354" customFormat="true" ht="15.75" hidden="false" customHeight="true" outlineLevel="0" collapsed="false">
      <c r="A20" s="346" t="n">
        <v>220</v>
      </c>
      <c r="B20" s="347" t="n">
        <v>117</v>
      </c>
      <c r="C20" s="348" t="n">
        <v>12996.15</v>
      </c>
      <c r="D20" s="349" t="n">
        <f aca="false">TRUNC(TRUNC(((C20+('Traitements par indices'!F20*12))/1820),2)*1.25,2)</f>
        <v>9.36</v>
      </c>
      <c r="E20" s="350" t="n">
        <f aca="false">TRUNC(TRUNC(((C20+('Traitements par indices'!F20*12))/1820),2)*1.27,2)</f>
        <v>9.51</v>
      </c>
      <c r="F20" s="350" t="n">
        <f aca="false">TRUNC(D20+(D20*2/3),2)</f>
        <v>15.6</v>
      </c>
      <c r="G20" s="351" t="n">
        <f aca="false">TRUNC(D20*2,2)</f>
        <v>18.72</v>
      </c>
      <c r="H20" s="352" t="n">
        <f aca="false">TRUNC(TRUNC(((C20+('Traitements par indices'!G20*12))/1820),2)*1.25,2)</f>
        <v>9.06</v>
      </c>
      <c r="I20" s="352" t="n">
        <f aca="false">TRUNC(TRUNC(((C20+('Traitements par indices'!G20*12))/1820),2)*1.27,2)</f>
        <v>9.2</v>
      </c>
      <c r="J20" s="352" t="n">
        <f aca="false">TRUNC(H20+(H20*2/3),2)</f>
        <v>15.1</v>
      </c>
      <c r="K20" s="353" t="n">
        <f aca="false">TRUNC((H20*2),2)</f>
        <v>18.12</v>
      </c>
      <c r="L20" s="352" t="n">
        <f aca="false">TRUNC(TRUNC((C20/1820),2)*1.25,2)</f>
        <v>8.92</v>
      </c>
      <c r="M20" s="352" t="n">
        <f aca="false">TRUNC(TRUNC((C20/1820),2)*1.27,2)</f>
        <v>9.06</v>
      </c>
      <c r="N20" s="352" t="n">
        <f aca="false">TRUNC(L20+(L20*2/3),2)</f>
        <v>14.86</v>
      </c>
      <c r="O20" s="353" t="n">
        <f aca="false">TRUNC((L20*2),2)</f>
        <v>17.84</v>
      </c>
    </row>
    <row r="21" customFormat="false" ht="15.75" hidden="false" customHeight="true" outlineLevel="0" collapsed="false">
      <c r="A21" s="338" t="n">
        <v>221</v>
      </c>
      <c r="B21" s="355" t="n">
        <v>118</v>
      </c>
      <c r="C21" s="340" t="n">
        <v>13055.22</v>
      </c>
      <c r="D21" s="341" t="n">
        <f aca="false">TRUNC(TRUNC(((C21+('Traitements par indices'!F21*12))/1820),2)*1.25,2)</f>
        <v>9.4</v>
      </c>
      <c r="E21" s="342" t="n">
        <f aca="false">TRUNC(TRUNC(((C21+('Traitements par indices'!F21*12))/1820),2)*1.27,2)</f>
        <v>9.55</v>
      </c>
      <c r="F21" s="342" t="n">
        <f aca="false">TRUNC(D21+(D21*2/3),2)</f>
        <v>15.66</v>
      </c>
      <c r="G21" s="343" t="n">
        <f aca="false">TRUNC(D21*2,2)</f>
        <v>18.8</v>
      </c>
      <c r="H21" s="344" t="n">
        <f aca="false">TRUNC(TRUNC(((C21+('Traitements par indices'!G21*12))/1820),2)*1.25,2)</f>
        <v>9.11</v>
      </c>
      <c r="I21" s="344" t="n">
        <f aca="false">TRUNC(TRUNC(((C21+('Traitements par indices'!G21*12))/1820),2)*1.27,2)</f>
        <v>9.25</v>
      </c>
      <c r="J21" s="344" t="n">
        <f aca="false">TRUNC(H21+(H21*2/3),2)</f>
        <v>15.18</v>
      </c>
      <c r="K21" s="345" t="n">
        <f aca="false">TRUNC((H21*2),2)</f>
        <v>18.22</v>
      </c>
      <c r="L21" s="344" t="n">
        <f aca="false">TRUNC(TRUNC((C21/1820),2)*1.25,2)</f>
        <v>8.96</v>
      </c>
      <c r="M21" s="344" t="n">
        <f aca="false">TRUNC(TRUNC((C21/1820),2)*1.27,2)</f>
        <v>9.1</v>
      </c>
      <c r="N21" s="344" t="n">
        <f aca="false">TRUNC(L21+(L21*2/3),2)</f>
        <v>14.93</v>
      </c>
      <c r="O21" s="345" t="n">
        <f aca="false">TRUNC((L21*2),2)</f>
        <v>17.92</v>
      </c>
    </row>
    <row r="22" s="354" customFormat="true" ht="15.75" hidden="false" customHeight="true" outlineLevel="0" collapsed="false">
      <c r="A22" s="346" t="n">
        <v>222</v>
      </c>
      <c r="B22" s="347" t="n">
        <v>119</v>
      </c>
      <c r="C22" s="348" t="n">
        <v>13114.29</v>
      </c>
      <c r="D22" s="349" t="n">
        <f aca="false">TRUNC(TRUNC(((C22+('Traitements par indices'!F22*12))/1820),2)*1.25,2)</f>
        <v>9.45</v>
      </c>
      <c r="E22" s="350" t="n">
        <f aca="false">TRUNC(TRUNC(((C22+('Traitements par indices'!F22*12))/1820),2)*1.27,2)</f>
        <v>9.6</v>
      </c>
      <c r="F22" s="350" t="n">
        <f aca="false">TRUNC(D22+(D22*2/3),2)</f>
        <v>15.75</v>
      </c>
      <c r="G22" s="351" t="n">
        <f aca="false">TRUNC(D22*2,2)</f>
        <v>18.9</v>
      </c>
      <c r="H22" s="352" t="n">
        <f aca="false">TRUNC(TRUNC(((C22+('Traitements par indices'!G22*12))/1820),2)*1.25,2)</f>
        <v>9.15</v>
      </c>
      <c r="I22" s="352" t="n">
        <f aca="false">TRUNC(TRUNC(((C22+('Traitements par indices'!G22*12))/1820),2)*1.27,2)</f>
        <v>9.29</v>
      </c>
      <c r="J22" s="352" t="n">
        <f aca="false">TRUNC(H22+(H22*2/3),2)</f>
        <v>15.25</v>
      </c>
      <c r="K22" s="353" t="n">
        <f aca="false">TRUNC((H22*2),2)</f>
        <v>18.3</v>
      </c>
      <c r="L22" s="352" t="n">
        <f aca="false">TRUNC(TRUNC((C22/1820),2)*1.25,2)</f>
        <v>9</v>
      </c>
      <c r="M22" s="352" t="n">
        <f aca="false">TRUNC(TRUNC((C22/1820),2)*1.27,2)</f>
        <v>9.14</v>
      </c>
      <c r="N22" s="352" t="n">
        <f aca="false">TRUNC(L22+(L22*2/3),2)</f>
        <v>15</v>
      </c>
      <c r="O22" s="353" t="n">
        <f aca="false">TRUNC((L22*2),2)</f>
        <v>18</v>
      </c>
    </row>
    <row r="23" customFormat="false" ht="15.75" hidden="false" customHeight="true" outlineLevel="0" collapsed="false">
      <c r="A23" s="338" t="n">
        <v>223</v>
      </c>
      <c r="B23" s="355" t="n">
        <v>120</v>
      </c>
      <c r="C23" s="340" t="n">
        <v>13173.37</v>
      </c>
      <c r="D23" s="341" t="n">
        <f aca="false">TRUNC(TRUNC(((C23+('Traitements par indices'!F23*12))/1820),2)*1.25,2)</f>
        <v>9.48</v>
      </c>
      <c r="E23" s="342" t="n">
        <f aca="false">TRUNC(TRUNC(((C23+('Traitements par indices'!F23*12))/1820),2)*1.27,2)</f>
        <v>9.63</v>
      </c>
      <c r="F23" s="342" t="n">
        <f aca="false">TRUNC(D23+(D23*2/3),2)</f>
        <v>15.8</v>
      </c>
      <c r="G23" s="343" t="n">
        <f aca="false">TRUNC(D23*2,2)</f>
        <v>18.96</v>
      </c>
      <c r="H23" s="344" t="n">
        <f aca="false">TRUNC(TRUNC(((C23+('Traitements par indices'!G23*12))/1820),2)*1.25,2)</f>
        <v>9.18</v>
      </c>
      <c r="I23" s="344" t="n">
        <f aca="false">TRUNC(TRUNC(((C23+('Traitements par indices'!G23*12))/1820),2)*1.27,2)</f>
        <v>9.33</v>
      </c>
      <c r="J23" s="344" t="n">
        <f aca="false">TRUNC(H23+(H23*2/3),2)</f>
        <v>15.3</v>
      </c>
      <c r="K23" s="345" t="n">
        <f aca="false">TRUNC((H23*2),2)</f>
        <v>18.36</v>
      </c>
      <c r="L23" s="344" t="n">
        <f aca="false">TRUNC(TRUNC((C23/1820),2)*1.25,2)</f>
        <v>9.03</v>
      </c>
      <c r="M23" s="344" t="n">
        <f aca="false">TRUNC(TRUNC((C23/1820),2)*1.27,2)</f>
        <v>9.18</v>
      </c>
      <c r="N23" s="344" t="n">
        <f aca="false">TRUNC(L23+(L23*2/3),2)</f>
        <v>15.05</v>
      </c>
      <c r="O23" s="345" t="n">
        <f aca="false">TRUNC((L23*2),2)</f>
        <v>18.06</v>
      </c>
    </row>
    <row r="24" s="354" customFormat="true" ht="15.75" hidden="false" customHeight="true" outlineLevel="0" collapsed="false">
      <c r="A24" s="346" t="n">
        <v>224</v>
      </c>
      <c r="B24" s="347" t="n">
        <v>121</v>
      </c>
      <c r="C24" s="348" t="n">
        <v>13232.44</v>
      </c>
      <c r="D24" s="349" t="n">
        <f aca="false">TRUNC(TRUNC(((C24+('Traitements par indices'!F24*12))/1820),2)*1.25,2)</f>
        <v>9.52</v>
      </c>
      <c r="E24" s="350" t="n">
        <f aca="false">TRUNC(TRUNC(((C24+('Traitements par indices'!F24*12))/1820),2)*1.27,2)</f>
        <v>9.67</v>
      </c>
      <c r="F24" s="350" t="n">
        <f aca="false">TRUNC(D24+(D24*2/3),2)</f>
        <v>15.86</v>
      </c>
      <c r="G24" s="351" t="n">
        <f aca="false">TRUNC(D24*2,2)</f>
        <v>19.04</v>
      </c>
      <c r="H24" s="352" t="n">
        <f aca="false">TRUNC(TRUNC(((C24+('Traitements par indices'!G24*12))/1820),2)*1.25,2)</f>
        <v>9.22</v>
      </c>
      <c r="I24" s="352" t="n">
        <f aca="false">TRUNC(TRUNC(((C24+('Traitements par indices'!G24*12))/1820),2)*1.27,2)</f>
        <v>9.37</v>
      </c>
      <c r="J24" s="352" t="n">
        <f aca="false">TRUNC(H24+(H24*2/3),2)</f>
        <v>15.36</v>
      </c>
      <c r="K24" s="353" t="n">
        <f aca="false">TRUNC((H24*2),2)</f>
        <v>18.44</v>
      </c>
      <c r="L24" s="352" t="n">
        <f aca="false">TRUNC(TRUNC((C24/1820),2)*1.25,2)</f>
        <v>9.08</v>
      </c>
      <c r="M24" s="352" t="n">
        <f aca="false">TRUNC(TRUNC((C24/1820),2)*1.27,2)</f>
        <v>9.23</v>
      </c>
      <c r="N24" s="352" t="n">
        <f aca="false">TRUNC(L24+(L24*2/3),2)</f>
        <v>15.13</v>
      </c>
      <c r="O24" s="353" t="n">
        <f aca="false">TRUNC((L24*2),2)</f>
        <v>18.16</v>
      </c>
    </row>
    <row r="25" customFormat="false" ht="15.75" hidden="false" customHeight="true" outlineLevel="0" collapsed="false">
      <c r="A25" s="338" t="n">
        <v>225</v>
      </c>
      <c r="B25" s="355" t="n">
        <v>122</v>
      </c>
      <c r="C25" s="340" t="n">
        <v>13291.52</v>
      </c>
      <c r="D25" s="341" t="n">
        <f aca="false">TRUNC(TRUNC(((C25+('Traitements par indices'!F25*12))/1820),2)*1.25,2)</f>
        <v>9.56</v>
      </c>
      <c r="E25" s="342" t="n">
        <f aca="false">TRUNC(TRUNC(((C25+('Traitements par indices'!F25*12))/1820),2)*1.27,2)</f>
        <v>9.71</v>
      </c>
      <c r="F25" s="342" t="n">
        <f aca="false">TRUNC(D25+(D25*2/3),2)</f>
        <v>15.93</v>
      </c>
      <c r="G25" s="343" t="n">
        <f aca="false">TRUNC(D25*2,2)</f>
        <v>19.12</v>
      </c>
      <c r="H25" s="344" t="n">
        <f aca="false">TRUNC(TRUNC(((C25+('Traitements par indices'!G25*12))/1820),2)*1.25,2)</f>
        <v>9.27</v>
      </c>
      <c r="I25" s="344" t="n">
        <f aca="false">TRUNC(TRUNC(((C25+('Traitements par indices'!G25*12))/1820),2)*1.27,2)</f>
        <v>9.42</v>
      </c>
      <c r="J25" s="344" t="n">
        <f aca="false">TRUNC(H25+(H25*2/3),2)</f>
        <v>15.45</v>
      </c>
      <c r="K25" s="345" t="n">
        <f aca="false">TRUNC((H25*2),2)</f>
        <v>18.54</v>
      </c>
      <c r="L25" s="344" t="n">
        <f aca="false">TRUNC(TRUNC((C25/1820),2)*1.25,2)</f>
        <v>9.12</v>
      </c>
      <c r="M25" s="344" t="n">
        <f aca="false">TRUNC(TRUNC((C25/1820),2)*1.27,2)</f>
        <v>9.27</v>
      </c>
      <c r="N25" s="344" t="n">
        <f aca="false">TRUNC(L25+(L25*2/3),2)</f>
        <v>15.2</v>
      </c>
      <c r="O25" s="345" t="n">
        <f aca="false">TRUNC((L25*2),2)</f>
        <v>18.24</v>
      </c>
    </row>
    <row r="26" s="354" customFormat="true" ht="15.75" hidden="false" customHeight="true" outlineLevel="0" collapsed="false">
      <c r="A26" s="346" t="n">
        <v>226</v>
      </c>
      <c r="B26" s="347" t="n">
        <v>123</v>
      </c>
      <c r="C26" s="348" t="n">
        <v>13350.59</v>
      </c>
      <c r="D26" s="349" t="n">
        <f aca="false">TRUNC(TRUNC(((C26+('Traitements par indices'!F26*12))/1820),2)*1.25,2)</f>
        <v>9.61</v>
      </c>
      <c r="E26" s="350" t="n">
        <f aca="false">TRUNC(TRUNC(((C26+('Traitements par indices'!F26*12))/1820),2)*1.27,2)</f>
        <v>9.76</v>
      </c>
      <c r="F26" s="350" t="n">
        <f aca="false">TRUNC(D26+(D26*2/3),2)</f>
        <v>16.01</v>
      </c>
      <c r="G26" s="351" t="n">
        <f aca="false">TRUNC(D26*2,2)</f>
        <v>19.22</v>
      </c>
      <c r="H26" s="352" t="n">
        <f aca="false">TRUNC(TRUNC(((C26+('Traitements par indices'!G26*12))/1820),2)*1.25,2)</f>
        <v>9.31</v>
      </c>
      <c r="I26" s="352" t="n">
        <f aca="false">TRUNC(TRUNC(((C26+('Traitements par indices'!G26*12))/1820),2)*1.27,2)</f>
        <v>9.46</v>
      </c>
      <c r="J26" s="352" t="n">
        <f aca="false">TRUNC(H26+(H26*2/3),2)</f>
        <v>15.51</v>
      </c>
      <c r="K26" s="353" t="n">
        <f aca="false">TRUNC((H26*2),2)</f>
        <v>18.62</v>
      </c>
      <c r="L26" s="352" t="n">
        <f aca="false">TRUNC(TRUNC((C26/1820),2)*1.25,2)</f>
        <v>9.16</v>
      </c>
      <c r="M26" s="352" t="n">
        <f aca="false">TRUNC(TRUNC((C26/1820),2)*1.27,2)</f>
        <v>9.3</v>
      </c>
      <c r="N26" s="352" t="n">
        <f aca="false">TRUNC(L26+(L26*2/3),2)</f>
        <v>15.26</v>
      </c>
      <c r="O26" s="353" t="n">
        <f aca="false">TRUNC((L26*2),2)</f>
        <v>18.32</v>
      </c>
    </row>
    <row r="27" customFormat="false" ht="15.75" hidden="false" customHeight="true" outlineLevel="0" collapsed="false">
      <c r="A27" s="338" t="n">
        <v>227</v>
      </c>
      <c r="B27" s="355" t="n">
        <v>124</v>
      </c>
      <c r="C27" s="340" t="n">
        <v>13409.66</v>
      </c>
      <c r="D27" s="341" t="n">
        <f aca="false">TRUNC(TRUNC(((C27+('Traitements par indices'!F27*12))/1820),2)*1.25,2)</f>
        <v>9.65</v>
      </c>
      <c r="E27" s="342" t="n">
        <f aca="false">TRUNC(TRUNC(((C27+('Traitements par indices'!F27*12))/1820),2)*1.27,2)</f>
        <v>9.8</v>
      </c>
      <c r="F27" s="342" t="n">
        <f aca="false">TRUNC(D27+(D27*2/3),2)</f>
        <v>16.08</v>
      </c>
      <c r="G27" s="343" t="n">
        <f aca="false">TRUNC(D27*2,2)</f>
        <v>19.3</v>
      </c>
      <c r="H27" s="344" t="n">
        <f aca="false">TRUNC(TRUNC(((C27+('Traitements par indices'!G27*12))/1820),2)*1.25,2)</f>
        <v>9.35</v>
      </c>
      <c r="I27" s="344" t="n">
        <f aca="false">TRUNC(TRUNC(((C27+('Traitements par indices'!G27*12))/1820),2)*1.27,2)</f>
        <v>9.49</v>
      </c>
      <c r="J27" s="344" t="n">
        <f aca="false">TRUNC(H27+(H27*2/3),2)</f>
        <v>15.58</v>
      </c>
      <c r="K27" s="345" t="n">
        <f aca="false">TRUNC((H27*2),2)</f>
        <v>18.7</v>
      </c>
      <c r="L27" s="344" t="n">
        <f aca="false">TRUNC(TRUNC((C27/1820),2)*1.25,2)</f>
        <v>9.2</v>
      </c>
      <c r="M27" s="344" t="n">
        <f aca="false">TRUNC(TRUNC((C27/1820),2)*1.27,2)</f>
        <v>9.34</v>
      </c>
      <c r="N27" s="344" t="n">
        <f aca="false">TRUNC(L27+(L27*2/3),2)</f>
        <v>15.33</v>
      </c>
      <c r="O27" s="345" t="n">
        <f aca="false">TRUNC((L27*2),2)</f>
        <v>18.4</v>
      </c>
    </row>
    <row r="28" s="354" customFormat="true" ht="15.75" hidden="false" customHeight="true" outlineLevel="0" collapsed="false">
      <c r="A28" s="346" t="n">
        <v>227</v>
      </c>
      <c r="B28" s="347" t="n">
        <v>125</v>
      </c>
      <c r="C28" s="348" t="n">
        <v>13409.66</v>
      </c>
      <c r="D28" s="349" t="n">
        <f aca="false">TRUNC(TRUNC(((C28+('Traitements par indices'!F28*12))/1820),2)*1.25,2)</f>
        <v>9.65</v>
      </c>
      <c r="E28" s="350" t="n">
        <f aca="false">TRUNC(TRUNC(((C28+('Traitements par indices'!F28*12))/1820),2)*1.27,2)</f>
        <v>9.8</v>
      </c>
      <c r="F28" s="350" t="n">
        <f aca="false">TRUNC(D28+(D28*2/3),2)</f>
        <v>16.08</v>
      </c>
      <c r="G28" s="351" t="n">
        <f aca="false">TRUNC(D28*2,2)</f>
        <v>19.3</v>
      </c>
      <c r="H28" s="352" t="n">
        <f aca="false">TRUNC(TRUNC(((C28+('Traitements par indices'!G28*12))/1820),2)*1.25,2)</f>
        <v>9.35</v>
      </c>
      <c r="I28" s="352" t="n">
        <f aca="false">TRUNC(TRUNC(((C28+('Traitements par indices'!G28*12))/1820),2)*1.27,2)</f>
        <v>9.49</v>
      </c>
      <c r="J28" s="352" t="n">
        <f aca="false">TRUNC(H28+(H28*2/3),2)</f>
        <v>15.58</v>
      </c>
      <c r="K28" s="353" t="n">
        <f aca="false">TRUNC((H28*2),2)</f>
        <v>18.7</v>
      </c>
      <c r="L28" s="352" t="n">
        <f aca="false">TRUNC(TRUNC((C28/1820),2)*1.25,2)</f>
        <v>9.2</v>
      </c>
      <c r="M28" s="352" t="n">
        <f aca="false">TRUNC(TRUNC((C28/1820),2)*1.27,2)</f>
        <v>9.34</v>
      </c>
      <c r="N28" s="352" t="n">
        <f aca="false">TRUNC(L28+(L28*2/3),2)</f>
        <v>15.33</v>
      </c>
      <c r="O28" s="353" t="n">
        <f aca="false">TRUNC((L28*2),2)</f>
        <v>18.4</v>
      </c>
    </row>
    <row r="29" customFormat="false" ht="15.75" hidden="false" customHeight="true" outlineLevel="0" collapsed="false">
      <c r="A29" s="338" t="n">
        <v>228</v>
      </c>
      <c r="B29" s="355" t="n">
        <v>126</v>
      </c>
      <c r="C29" s="340" t="n">
        <v>13468.74</v>
      </c>
      <c r="D29" s="341" t="n">
        <f aca="false">TRUNC(TRUNC(((C29+('Traitements par indices'!F29*12))/1820),2)*1.25,2)</f>
        <v>9.68</v>
      </c>
      <c r="E29" s="342" t="n">
        <f aca="false">TRUNC(TRUNC(((C29+('Traitements par indices'!F29*12))/1820),2)*1.27,2)</f>
        <v>9.84</v>
      </c>
      <c r="F29" s="342" t="n">
        <f aca="false">TRUNC(D29+(D29*2/3),2)</f>
        <v>16.13</v>
      </c>
      <c r="G29" s="343" t="n">
        <f aca="false">TRUNC(D29*2,2)</f>
        <v>19.36</v>
      </c>
      <c r="H29" s="344" t="n">
        <f aca="false">TRUNC(TRUNC(((C29+('Traitements par indices'!G29*12))/1820),2)*1.25,2)</f>
        <v>9.38</v>
      </c>
      <c r="I29" s="344" t="n">
        <f aca="false">TRUNC(TRUNC(((C29+('Traitements par indices'!G29*12))/1820),2)*1.27,2)</f>
        <v>9.53</v>
      </c>
      <c r="J29" s="344" t="n">
        <f aca="false">TRUNC(H29+(H29*2/3),2)</f>
        <v>15.63</v>
      </c>
      <c r="K29" s="345" t="n">
        <f aca="false">TRUNC((H29*2),2)</f>
        <v>18.76</v>
      </c>
      <c r="L29" s="344" t="n">
        <f aca="false">TRUNC(TRUNC((C29/1820),2)*1.25,2)</f>
        <v>9.25</v>
      </c>
      <c r="M29" s="344" t="n">
        <f aca="false">TRUNC(TRUNC((C29/1820),2)*1.27,2)</f>
        <v>9.39</v>
      </c>
      <c r="N29" s="344" t="n">
        <f aca="false">TRUNC(L29+(L29*2/3),2)</f>
        <v>15.41</v>
      </c>
      <c r="O29" s="345" t="n">
        <f aca="false">TRUNC((L29*2),2)</f>
        <v>18.5</v>
      </c>
    </row>
    <row r="30" s="354" customFormat="true" ht="15.75" hidden="false" customHeight="true" outlineLevel="0" collapsed="false">
      <c r="A30" s="346" t="n">
        <v>229</v>
      </c>
      <c r="B30" s="347" t="n">
        <v>127</v>
      </c>
      <c r="C30" s="348" t="n">
        <v>13527.81</v>
      </c>
      <c r="D30" s="349" t="n">
        <f aca="false">TRUNC(TRUNC(((C30+('Traitements par indices'!F30*12))/1820),2)*1.25,2)</f>
        <v>9.72</v>
      </c>
      <c r="E30" s="350" t="n">
        <f aca="false">TRUNC(TRUNC(((C30+('Traitements par indices'!F30*12))/1820),2)*1.27,2)</f>
        <v>9.88</v>
      </c>
      <c r="F30" s="350" t="n">
        <f aca="false">TRUNC(D30+(D30*2/3),2)</f>
        <v>16.2</v>
      </c>
      <c r="G30" s="351" t="n">
        <f aca="false">TRUNC(D30*2,2)</f>
        <v>19.44</v>
      </c>
      <c r="H30" s="352" t="n">
        <f aca="false">TRUNC(TRUNC(((C30+('Traitements par indices'!G30*12))/1820),2)*1.25,2)</f>
        <v>9.43</v>
      </c>
      <c r="I30" s="352" t="n">
        <f aca="false">TRUNC(TRUNC(((C30+('Traitements par indices'!G30*12))/1820),2)*1.27,2)</f>
        <v>9.58</v>
      </c>
      <c r="J30" s="352" t="n">
        <f aca="false">TRUNC(H30+(H30*2/3),2)</f>
        <v>15.71</v>
      </c>
      <c r="K30" s="353" t="n">
        <f aca="false">TRUNC((H30*2),2)</f>
        <v>18.86</v>
      </c>
      <c r="L30" s="352" t="n">
        <f aca="false">TRUNC(TRUNC((C30/1820),2)*1.25,2)</f>
        <v>9.28</v>
      </c>
      <c r="M30" s="352" t="n">
        <f aca="false">TRUNC(TRUNC((C30/1820),2)*1.27,2)</f>
        <v>9.43</v>
      </c>
      <c r="N30" s="352" t="n">
        <f aca="false">TRUNC(L30+(L30*2/3),2)</f>
        <v>15.46</v>
      </c>
      <c r="O30" s="353" t="n">
        <f aca="false">TRUNC((L30*2),2)</f>
        <v>18.56</v>
      </c>
    </row>
    <row r="31" customFormat="false" ht="15.75" hidden="false" customHeight="true" outlineLevel="0" collapsed="false">
      <c r="A31" s="338" t="n">
        <v>230</v>
      </c>
      <c r="B31" s="355" t="n">
        <v>128</v>
      </c>
      <c r="C31" s="340" t="n">
        <v>13586.88</v>
      </c>
      <c r="D31" s="341" t="n">
        <f aca="false">TRUNC(TRUNC(((C31+('Traitements par indices'!F31*12))/1820),2)*1.25,2)</f>
        <v>9.77</v>
      </c>
      <c r="E31" s="342" t="n">
        <f aca="false">TRUNC(TRUNC(((C31+('Traitements par indices'!F31*12))/1820),2)*1.27,2)</f>
        <v>9.93</v>
      </c>
      <c r="F31" s="342" t="n">
        <f aca="false">TRUNC(D31+(D31*2/3),2)</f>
        <v>16.28</v>
      </c>
      <c r="G31" s="343" t="n">
        <f aca="false">TRUNC(D31*2,2)</f>
        <v>19.54</v>
      </c>
      <c r="H31" s="344" t="n">
        <f aca="false">TRUNC(TRUNC(((C31+('Traitements par indices'!G31*12))/1820),2)*1.25,2)</f>
        <v>9.47</v>
      </c>
      <c r="I31" s="344" t="n">
        <f aca="false">TRUNC(TRUNC(((C31+('Traitements par indices'!G31*12))/1820),2)*1.27,2)</f>
        <v>9.62</v>
      </c>
      <c r="J31" s="344" t="n">
        <f aca="false">TRUNC(H31+(H31*2/3),2)</f>
        <v>15.78</v>
      </c>
      <c r="K31" s="345" t="n">
        <f aca="false">TRUNC((H31*2),2)</f>
        <v>18.94</v>
      </c>
      <c r="L31" s="344" t="n">
        <f aca="false">TRUNC(TRUNC((C31/1820),2)*1.25,2)</f>
        <v>9.32</v>
      </c>
      <c r="M31" s="344" t="n">
        <f aca="false">TRUNC(TRUNC((C31/1820),2)*1.27,2)</f>
        <v>9.47</v>
      </c>
      <c r="N31" s="344" t="n">
        <f aca="false">TRUNC(L31+(L31*2/3),2)</f>
        <v>15.53</v>
      </c>
      <c r="O31" s="345" t="n">
        <f aca="false">TRUNC((L31*2),2)</f>
        <v>18.64</v>
      </c>
    </row>
    <row r="32" s="354" customFormat="true" ht="15.75" hidden="false" customHeight="true" outlineLevel="0" collapsed="false">
      <c r="A32" s="346" t="n">
        <v>230</v>
      </c>
      <c r="B32" s="347" t="n">
        <v>129</v>
      </c>
      <c r="C32" s="348" t="n">
        <v>13586.88</v>
      </c>
      <c r="D32" s="349" t="n">
        <f aca="false">TRUNC(TRUNC(((C32+('Traitements par indices'!F32*12))/1820),2)*1.25,2)</f>
        <v>9.77</v>
      </c>
      <c r="E32" s="350" t="n">
        <f aca="false">TRUNC(TRUNC(((C32+('Traitements par indices'!F32*12))/1820),2)*1.27,2)</f>
        <v>9.93</v>
      </c>
      <c r="F32" s="350" t="n">
        <f aca="false">TRUNC(D32+(D32*2/3),2)</f>
        <v>16.28</v>
      </c>
      <c r="G32" s="351" t="n">
        <f aca="false">TRUNC(D32*2,2)</f>
        <v>19.54</v>
      </c>
      <c r="H32" s="352" t="n">
        <f aca="false">TRUNC(TRUNC(((C32+('Traitements par indices'!G32*12))/1820),2)*1.25,2)</f>
        <v>9.47</v>
      </c>
      <c r="I32" s="352" t="n">
        <f aca="false">TRUNC(TRUNC(((C32+('Traitements par indices'!G32*12))/1820),2)*1.27,2)</f>
        <v>9.62</v>
      </c>
      <c r="J32" s="352" t="n">
        <f aca="false">TRUNC(H32+(H32*2/3),2)</f>
        <v>15.78</v>
      </c>
      <c r="K32" s="353" t="n">
        <f aca="false">TRUNC((H32*2),2)</f>
        <v>18.94</v>
      </c>
      <c r="L32" s="352" t="n">
        <f aca="false">TRUNC(TRUNC((C32/1820),2)*1.25,2)</f>
        <v>9.32</v>
      </c>
      <c r="M32" s="352" t="n">
        <f aca="false">TRUNC(TRUNC((C32/1820),2)*1.27,2)</f>
        <v>9.47</v>
      </c>
      <c r="N32" s="352" t="n">
        <f aca="false">TRUNC(L32+(L32*2/3),2)</f>
        <v>15.53</v>
      </c>
      <c r="O32" s="353" t="n">
        <f aca="false">TRUNC((L32*2),2)</f>
        <v>18.64</v>
      </c>
    </row>
    <row r="33" customFormat="false" ht="15.75" hidden="false" customHeight="true" outlineLevel="0" collapsed="false">
      <c r="A33" s="338" t="n">
        <v>231</v>
      </c>
      <c r="B33" s="355" t="n">
        <v>130</v>
      </c>
      <c r="C33" s="340" t="n">
        <v>13645.96</v>
      </c>
      <c r="D33" s="341" t="n">
        <f aca="false">TRUNC(TRUNC(((C33+('Traitements par indices'!F33*12))/1820),2)*1.25,2)</f>
        <v>9.81</v>
      </c>
      <c r="E33" s="342" t="n">
        <f aca="false">TRUNC(TRUNC(((C33+('Traitements par indices'!F33*12))/1820),2)*1.27,2)</f>
        <v>9.96</v>
      </c>
      <c r="F33" s="342" t="n">
        <f aca="false">TRUNC(D33+(D33*2/3),2)</f>
        <v>16.35</v>
      </c>
      <c r="G33" s="343" t="n">
        <f aca="false">TRUNC(D33*2,2)</f>
        <v>19.62</v>
      </c>
      <c r="H33" s="344" t="n">
        <f aca="false">TRUNC(TRUNC(((C33+('Traitements par indices'!G33*12))/1820),2)*1.25,2)</f>
        <v>9.51</v>
      </c>
      <c r="I33" s="344" t="n">
        <f aca="false">TRUNC(TRUNC(((C33+('Traitements par indices'!G33*12))/1820),2)*1.27,2)</f>
        <v>9.66</v>
      </c>
      <c r="J33" s="344" t="n">
        <f aca="false">TRUNC(H33+(H33*2/3),2)</f>
        <v>15.85</v>
      </c>
      <c r="K33" s="345" t="n">
        <f aca="false">TRUNC((H33*2),2)</f>
        <v>19.02</v>
      </c>
      <c r="L33" s="344" t="n">
        <f aca="false">TRUNC(TRUNC((C33/1820),2)*1.25,2)</f>
        <v>9.36</v>
      </c>
      <c r="M33" s="344" t="n">
        <f aca="false">TRUNC(TRUNC((C33/1820),2)*1.27,2)</f>
        <v>9.51</v>
      </c>
      <c r="N33" s="344" t="n">
        <f aca="false">TRUNC(L33+(L33*2/3),2)</f>
        <v>15.6</v>
      </c>
      <c r="O33" s="345" t="n">
        <f aca="false">TRUNC((L33*2),2)</f>
        <v>18.72</v>
      </c>
    </row>
    <row r="34" s="354" customFormat="true" ht="15.75" hidden="false" customHeight="true" outlineLevel="0" collapsed="false">
      <c r="A34" s="346" t="n">
        <v>232</v>
      </c>
      <c r="B34" s="347" t="n">
        <v>131</v>
      </c>
      <c r="C34" s="348" t="n">
        <v>13705.03</v>
      </c>
      <c r="D34" s="349" t="n">
        <f aca="false">TRUNC(TRUNC(((C34+('Traitements par indices'!F34*12))/1820),2)*1.25,2)</f>
        <v>9.85</v>
      </c>
      <c r="E34" s="350" t="n">
        <f aca="false">TRUNC(TRUNC(((C34+('Traitements par indices'!F34*12))/1820),2)*1.27,2)</f>
        <v>10</v>
      </c>
      <c r="F34" s="350" t="n">
        <f aca="false">TRUNC(D34+(D34*2/3),2)</f>
        <v>16.41</v>
      </c>
      <c r="G34" s="351" t="n">
        <f aca="false">TRUNC(D34*2,2)</f>
        <v>19.7</v>
      </c>
      <c r="H34" s="352" t="n">
        <f aca="false">TRUNC(TRUNC(((C34+('Traitements par indices'!G34*12))/1820),2)*1.25,2)</f>
        <v>9.55</v>
      </c>
      <c r="I34" s="352" t="n">
        <f aca="false">TRUNC(TRUNC(((C34+('Traitements par indices'!G34*12))/1820),2)*1.27,2)</f>
        <v>9.7</v>
      </c>
      <c r="J34" s="352" t="n">
        <f aca="false">TRUNC(H34+(H34*2/3),2)</f>
        <v>15.91</v>
      </c>
      <c r="K34" s="353" t="n">
        <f aca="false">TRUNC((H34*2),2)</f>
        <v>19.1</v>
      </c>
      <c r="L34" s="352" t="n">
        <f aca="false">TRUNC(TRUNC((C34/1820),2)*1.25,2)</f>
        <v>9.41</v>
      </c>
      <c r="M34" s="352" t="n">
        <f aca="false">TRUNC(TRUNC((C34/1820),2)*1.27,2)</f>
        <v>9.56</v>
      </c>
      <c r="N34" s="352" t="n">
        <f aca="false">TRUNC(L34+(L34*2/3),2)</f>
        <v>15.68</v>
      </c>
      <c r="O34" s="353" t="n">
        <f aca="false">TRUNC((L34*2),2)</f>
        <v>18.82</v>
      </c>
    </row>
    <row r="35" customFormat="false" ht="15.75" hidden="false" customHeight="true" outlineLevel="0" collapsed="false">
      <c r="A35" s="338" t="n">
        <v>233</v>
      </c>
      <c r="B35" s="355" t="n">
        <v>132</v>
      </c>
      <c r="C35" s="340" t="n">
        <v>13764.1</v>
      </c>
      <c r="D35" s="341" t="n">
        <f aca="false">TRUNC(TRUNC(((C35+('Traitements par indices'!F35*12))/1820),2)*1.25,2)</f>
        <v>9.88</v>
      </c>
      <c r="E35" s="342" t="n">
        <f aca="false">TRUNC(TRUNC(((C35+('Traitements par indices'!F35*12))/1820),2)*1.27,2)</f>
        <v>10.04</v>
      </c>
      <c r="F35" s="342" t="n">
        <f aca="false">TRUNC(D35+(D35*2/3),2)</f>
        <v>16.46</v>
      </c>
      <c r="G35" s="343" t="n">
        <f aca="false">TRUNC(D35*2,2)</f>
        <v>19.76</v>
      </c>
      <c r="H35" s="344" t="n">
        <f aca="false">TRUNC(TRUNC(((C35+('Traitements par indices'!G35*12))/1820),2)*1.25,2)</f>
        <v>9.6</v>
      </c>
      <c r="I35" s="344" t="n">
        <f aca="false">TRUNC(TRUNC(((C35+('Traitements par indices'!G35*12))/1820),2)*1.27,2)</f>
        <v>9.75</v>
      </c>
      <c r="J35" s="344" t="n">
        <f aca="false">TRUNC(H35+(H35*2/3),2)</f>
        <v>16</v>
      </c>
      <c r="K35" s="345" t="n">
        <f aca="false">TRUNC((H35*2),2)</f>
        <v>19.2</v>
      </c>
      <c r="L35" s="344" t="n">
        <f aca="false">TRUNC(TRUNC((C35/1820),2)*1.25,2)</f>
        <v>9.45</v>
      </c>
      <c r="M35" s="344" t="n">
        <f aca="false">TRUNC(TRUNC((C35/1820),2)*1.27,2)</f>
        <v>9.6</v>
      </c>
      <c r="N35" s="344" t="n">
        <f aca="false">TRUNC(L35+(L35*2/3),2)</f>
        <v>15.75</v>
      </c>
      <c r="O35" s="345" t="n">
        <f aca="false">TRUNC((L35*2),2)</f>
        <v>18.9</v>
      </c>
    </row>
    <row r="36" s="354" customFormat="true" ht="15.75" hidden="false" customHeight="true" outlineLevel="0" collapsed="false">
      <c r="A36" s="346" t="n">
        <v>233</v>
      </c>
      <c r="B36" s="347" t="n">
        <v>133</v>
      </c>
      <c r="C36" s="348" t="n">
        <v>13764.1</v>
      </c>
      <c r="D36" s="349" t="n">
        <f aca="false">TRUNC(TRUNC(((C36+('Traitements par indices'!F36*12))/1820),2)*1.25,2)</f>
        <v>9.88</v>
      </c>
      <c r="E36" s="350" t="n">
        <f aca="false">TRUNC(TRUNC(((C36+('Traitements par indices'!F36*12))/1820),2)*1.27,2)</f>
        <v>10.04</v>
      </c>
      <c r="F36" s="350" t="n">
        <f aca="false">TRUNC(D36+(D36*2/3),2)</f>
        <v>16.46</v>
      </c>
      <c r="G36" s="351" t="n">
        <f aca="false">TRUNC(D36*2,2)</f>
        <v>19.76</v>
      </c>
      <c r="H36" s="352" t="n">
        <f aca="false">TRUNC(TRUNC(((C36+('Traitements par indices'!G36*12))/1820),2)*1.25,2)</f>
        <v>9.6</v>
      </c>
      <c r="I36" s="352" t="n">
        <f aca="false">TRUNC(TRUNC(((C36+('Traitements par indices'!G36*12))/1820),2)*1.27,2)</f>
        <v>9.75</v>
      </c>
      <c r="J36" s="352" t="n">
        <f aca="false">TRUNC(H36+(H36*2/3),2)</f>
        <v>16</v>
      </c>
      <c r="K36" s="353" t="n">
        <f aca="false">TRUNC((H36*2),2)</f>
        <v>19.2</v>
      </c>
      <c r="L36" s="352" t="n">
        <f aca="false">TRUNC(TRUNC((C36/1820),2)*1.25,2)</f>
        <v>9.45</v>
      </c>
      <c r="M36" s="352" t="n">
        <f aca="false">TRUNC(TRUNC((C36/1820),2)*1.27,2)</f>
        <v>9.6</v>
      </c>
      <c r="N36" s="352" t="n">
        <f aca="false">TRUNC(L36+(L36*2/3),2)</f>
        <v>15.75</v>
      </c>
      <c r="O36" s="353" t="n">
        <f aca="false">TRUNC((L36*2),2)</f>
        <v>18.9</v>
      </c>
    </row>
    <row r="37" customFormat="false" ht="15.75" hidden="false" customHeight="true" outlineLevel="0" collapsed="false">
      <c r="A37" s="338" t="n">
        <v>234</v>
      </c>
      <c r="B37" s="355" t="n">
        <v>134</v>
      </c>
      <c r="C37" s="340" t="n">
        <v>13823.18</v>
      </c>
      <c r="D37" s="341" t="n">
        <f aca="false">TRUNC(TRUNC(((C37+('Traitements par indices'!F37*12))/1820),2)*1.25,2)</f>
        <v>9.93</v>
      </c>
      <c r="E37" s="342" t="n">
        <f aca="false">TRUNC(TRUNC(((C37+('Traitements par indices'!F37*12))/1820),2)*1.27,2)</f>
        <v>10.09</v>
      </c>
      <c r="F37" s="342" t="n">
        <f aca="false">TRUNC(D37+(D37*2/3),2)</f>
        <v>16.55</v>
      </c>
      <c r="G37" s="343" t="n">
        <f aca="false">TRUNC(D37*2,2)</f>
        <v>19.86</v>
      </c>
      <c r="H37" s="344" t="n">
        <f aca="false">TRUNC(TRUNC(((C37+('Traitements par indices'!G37*12))/1820),2)*1.25,2)</f>
        <v>9.63</v>
      </c>
      <c r="I37" s="344" t="n">
        <f aca="false">TRUNC(TRUNC(((C37+('Traitements par indices'!G37*12))/1820),2)*1.27,2)</f>
        <v>9.79</v>
      </c>
      <c r="J37" s="344" t="n">
        <f aca="false">TRUNC(H37+(H37*2/3),2)</f>
        <v>16.05</v>
      </c>
      <c r="K37" s="345" t="n">
        <f aca="false">TRUNC((H37*2),2)</f>
        <v>19.26</v>
      </c>
      <c r="L37" s="344" t="n">
        <f aca="false">TRUNC(TRUNC((C37/1820),2)*1.25,2)</f>
        <v>9.48</v>
      </c>
      <c r="M37" s="344" t="n">
        <f aca="false">TRUNC(TRUNC((C37/1820),2)*1.27,2)</f>
        <v>9.63</v>
      </c>
      <c r="N37" s="344" t="n">
        <f aca="false">TRUNC(L37+(L37*2/3),2)</f>
        <v>15.8</v>
      </c>
      <c r="O37" s="345" t="n">
        <f aca="false">TRUNC((L37*2),2)</f>
        <v>18.96</v>
      </c>
    </row>
    <row r="38" s="354" customFormat="true" ht="15.75" hidden="false" customHeight="true" outlineLevel="0" collapsed="false">
      <c r="A38" s="346" t="n">
        <v>235</v>
      </c>
      <c r="B38" s="347" t="n">
        <v>135</v>
      </c>
      <c r="C38" s="348" t="n">
        <v>13882.25</v>
      </c>
      <c r="D38" s="349" t="n">
        <f aca="false">TRUNC(TRUNC(((C38+('Traitements par indices'!F38*12))/1820),2)*1.25,2)</f>
        <v>9.97</v>
      </c>
      <c r="E38" s="350" t="n">
        <f aca="false">TRUNC(TRUNC(((C38+('Traitements par indices'!F38*12))/1820),2)*1.27,2)</f>
        <v>10.13</v>
      </c>
      <c r="F38" s="350" t="n">
        <f aca="false">TRUNC(D38+(D38*2/3),2)</f>
        <v>16.61</v>
      </c>
      <c r="G38" s="351" t="n">
        <f aca="false">TRUNC(D38*2,2)</f>
        <v>19.94</v>
      </c>
      <c r="H38" s="352" t="n">
        <f aca="false">TRUNC(TRUNC(((C38+('Traitements par indices'!G38*12))/1820),2)*1.25,2)</f>
        <v>9.67</v>
      </c>
      <c r="I38" s="352" t="n">
        <f aca="false">TRUNC(TRUNC(((C38+('Traitements par indices'!G38*12))/1820),2)*1.27,2)</f>
        <v>9.82</v>
      </c>
      <c r="J38" s="352" t="n">
        <f aca="false">TRUNC(H38+(H38*2/3),2)</f>
        <v>16.11</v>
      </c>
      <c r="K38" s="353" t="n">
        <f aca="false">TRUNC((H38*2),2)</f>
        <v>19.34</v>
      </c>
      <c r="L38" s="352" t="n">
        <f aca="false">TRUNC(TRUNC((C38/1820),2)*1.25,2)</f>
        <v>9.52</v>
      </c>
      <c r="M38" s="352" t="n">
        <f aca="false">TRUNC(TRUNC((C38/1820),2)*1.27,2)</f>
        <v>9.67</v>
      </c>
      <c r="N38" s="352" t="n">
        <f aca="false">TRUNC(L38+(L38*2/3),2)</f>
        <v>15.86</v>
      </c>
      <c r="O38" s="353" t="n">
        <f aca="false">TRUNC((L38*2),2)</f>
        <v>19.04</v>
      </c>
    </row>
    <row r="39" customFormat="false" ht="15.75" hidden="false" customHeight="true" outlineLevel="0" collapsed="false">
      <c r="A39" s="338" t="n">
        <v>235</v>
      </c>
      <c r="B39" s="355" t="n">
        <v>136</v>
      </c>
      <c r="C39" s="340" t="n">
        <v>13882.25</v>
      </c>
      <c r="D39" s="341" t="n">
        <f aca="false">TRUNC(TRUNC(((C39+('Traitements par indices'!F39*12))/1820),2)*1.25,2)</f>
        <v>9.97</v>
      </c>
      <c r="E39" s="342" t="n">
        <f aca="false">TRUNC(TRUNC(((C39+('Traitements par indices'!F39*12))/1820),2)*1.27,2)</f>
        <v>10.13</v>
      </c>
      <c r="F39" s="342" t="n">
        <f aca="false">TRUNC(D39+(D39*2/3),2)</f>
        <v>16.61</v>
      </c>
      <c r="G39" s="343" t="n">
        <f aca="false">TRUNC(D39*2,2)</f>
        <v>19.94</v>
      </c>
      <c r="H39" s="344" t="n">
        <f aca="false">TRUNC(TRUNC(((C39+('Traitements par indices'!G39*12))/1820),2)*1.25,2)</f>
        <v>9.67</v>
      </c>
      <c r="I39" s="344" t="n">
        <f aca="false">TRUNC(TRUNC(((C39+('Traitements par indices'!G39*12))/1820),2)*1.27,2)</f>
        <v>9.82</v>
      </c>
      <c r="J39" s="344" t="n">
        <f aca="false">TRUNC(H39+(H39*2/3),2)</f>
        <v>16.11</v>
      </c>
      <c r="K39" s="345" t="n">
        <f aca="false">TRUNC((H39*2),2)</f>
        <v>19.34</v>
      </c>
      <c r="L39" s="344" t="n">
        <f aca="false">TRUNC(TRUNC((C39/1820),2)*1.25,2)</f>
        <v>9.52</v>
      </c>
      <c r="M39" s="344" t="n">
        <f aca="false">TRUNC(TRUNC((C39/1820),2)*1.27,2)</f>
        <v>9.67</v>
      </c>
      <c r="N39" s="344" t="n">
        <f aca="false">TRUNC(L39+(L39*2/3),2)</f>
        <v>15.86</v>
      </c>
      <c r="O39" s="345" t="n">
        <f aca="false">TRUNC((L39*2),2)</f>
        <v>19.04</v>
      </c>
    </row>
    <row r="40" s="354" customFormat="true" ht="15.75" hidden="false" customHeight="true" outlineLevel="0" collapsed="false">
      <c r="A40" s="346" t="n">
        <v>236</v>
      </c>
      <c r="B40" s="347" t="n">
        <v>137</v>
      </c>
      <c r="C40" s="348" t="n">
        <v>13941.32</v>
      </c>
      <c r="D40" s="349" t="n">
        <f aca="false">TRUNC(TRUNC(((C40+('Traitements par indices'!F40*12))/1820),2)*1.25,2)</f>
        <v>10.01</v>
      </c>
      <c r="E40" s="350" t="n">
        <f aca="false">TRUNC(TRUNC(((C40+('Traitements par indices'!F40*12))/1820),2)*1.27,2)</f>
        <v>10.17</v>
      </c>
      <c r="F40" s="350" t="n">
        <f aca="false">TRUNC(D40+(D40*2/3),2)</f>
        <v>16.68</v>
      </c>
      <c r="G40" s="351" t="n">
        <f aca="false">TRUNC(D40*2,2)</f>
        <v>20.02</v>
      </c>
      <c r="H40" s="352" t="n">
        <f aca="false">TRUNC(TRUNC(((C40+('Traitements par indices'!G40*12))/1820),2)*1.25,2)</f>
        <v>9.71</v>
      </c>
      <c r="I40" s="352" t="n">
        <f aca="false">TRUNC(TRUNC(((C40+('Traitements par indices'!G40*12))/1820),2)*1.27,2)</f>
        <v>9.86</v>
      </c>
      <c r="J40" s="352" t="n">
        <f aca="false">TRUNC(H40+(H40*2/3),2)</f>
        <v>16.18</v>
      </c>
      <c r="K40" s="353" t="n">
        <f aca="false">TRUNC((H40*2),2)</f>
        <v>19.42</v>
      </c>
      <c r="L40" s="352" t="n">
        <f aca="false">TRUNC(TRUNC((C40/1820),2)*1.25,2)</f>
        <v>9.57</v>
      </c>
      <c r="M40" s="352" t="n">
        <f aca="false">TRUNC(TRUNC((C40/1820),2)*1.27,2)</f>
        <v>9.72</v>
      </c>
      <c r="N40" s="352" t="n">
        <f aca="false">TRUNC(L40+(L40*2/3),2)</f>
        <v>15.95</v>
      </c>
      <c r="O40" s="353" t="n">
        <f aca="false">TRUNC((L40*2),2)</f>
        <v>19.14</v>
      </c>
    </row>
    <row r="41" customFormat="false" ht="15.75" hidden="false" customHeight="true" outlineLevel="0" collapsed="false">
      <c r="A41" s="338" t="n">
        <v>236</v>
      </c>
      <c r="B41" s="355" t="n">
        <v>138</v>
      </c>
      <c r="C41" s="340" t="n">
        <v>13941.32</v>
      </c>
      <c r="D41" s="341" t="n">
        <f aca="false">TRUNC(TRUNC(((C41+('Traitements par indices'!F41*12))/1820),2)*1.25,2)</f>
        <v>10.01</v>
      </c>
      <c r="E41" s="342" t="n">
        <f aca="false">TRUNC(TRUNC(((C41+('Traitements par indices'!F41*12))/1820),2)*1.27,2)</f>
        <v>10.17</v>
      </c>
      <c r="F41" s="342" t="n">
        <f aca="false">TRUNC(D41+(D41*2/3),2)</f>
        <v>16.68</v>
      </c>
      <c r="G41" s="343" t="n">
        <f aca="false">TRUNC(D41*2,2)</f>
        <v>20.02</v>
      </c>
      <c r="H41" s="344" t="n">
        <f aca="false">TRUNC(TRUNC(((C41+('Traitements par indices'!G41*12))/1820),2)*1.25,2)</f>
        <v>9.71</v>
      </c>
      <c r="I41" s="344" t="n">
        <f aca="false">TRUNC(TRUNC(((C41+('Traitements par indices'!G41*12))/1820),2)*1.27,2)</f>
        <v>9.86</v>
      </c>
      <c r="J41" s="344" t="n">
        <f aca="false">TRUNC(H41+(H41*2/3),2)</f>
        <v>16.18</v>
      </c>
      <c r="K41" s="345" t="n">
        <f aca="false">TRUNC((H41*2),2)</f>
        <v>19.42</v>
      </c>
      <c r="L41" s="344" t="n">
        <f aca="false">TRUNC(TRUNC((C41/1820),2)*1.25,2)</f>
        <v>9.57</v>
      </c>
      <c r="M41" s="344" t="n">
        <f aca="false">TRUNC(TRUNC((C41/1820),2)*1.27,2)</f>
        <v>9.72</v>
      </c>
      <c r="N41" s="344" t="n">
        <f aca="false">TRUNC(L41+(L41*2/3),2)</f>
        <v>15.95</v>
      </c>
      <c r="O41" s="345" t="n">
        <f aca="false">TRUNC((L41*2),2)</f>
        <v>19.14</v>
      </c>
    </row>
    <row r="42" s="354" customFormat="true" ht="15.75" hidden="false" customHeight="true" outlineLevel="0" collapsed="false">
      <c r="A42" s="346" t="n">
        <v>236</v>
      </c>
      <c r="B42" s="347" t="n">
        <v>139</v>
      </c>
      <c r="C42" s="348" t="n">
        <v>13941.32</v>
      </c>
      <c r="D42" s="349" t="n">
        <f aca="false">TRUNC(TRUNC(((C42+('Traitements par indices'!F42*12))/1820),2)*1.25,2)</f>
        <v>10.01</v>
      </c>
      <c r="E42" s="350" t="n">
        <f aca="false">TRUNC(TRUNC(((C42+('Traitements par indices'!F42*12))/1820),2)*1.27,2)</f>
        <v>10.17</v>
      </c>
      <c r="F42" s="350" t="n">
        <f aca="false">TRUNC(D42+(D42*2/3),2)</f>
        <v>16.68</v>
      </c>
      <c r="G42" s="351" t="n">
        <f aca="false">TRUNC(D42*2,2)</f>
        <v>20.02</v>
      </c>
      <c r="H42" s="352" t="n">
        <f aca="false">TRUNC(TRUNC(((C42+('Traitements par indices'!G42*12))/1820),2)*1.25,2)</f>
        <v>9.71</v>
      </c>
      <c r="I42" s="352" t="n">
        <f aca="false">TRUNC(TRUNC(((C42+('Traitements par indices'!G42*12))/1820),2)*1.27,2)</f>
        <v>9.86</v>
      </c>
      <c r="J42" s="352" t="n">
        <f aca="false">TRUNC(H42+(H42*2/3),2)</f>
        <v>16.18</v>
      </c>
      <c r="K42" s="353" t="n">
        <f aca="false">TRUNC((H42*2),2)</f>
        <v>19.42</v>
      </c>
      <c r="L42" s="352" t="n">
        <f aca="false">TRUNC(TRUNC((C42/1820),2)*1.25,2)</f>
        <v>9.57</v>
      </c>
      <c r="M42" s="352" t="n">
        <f aca="false">TRUNC(TRUNC((C42/1820),2)*1.27,2)</f>
        <v>9.72</v>
      </c>
      <c r="N42" s="352" t="n">
        <f aca="false">TRUNC(L42+(L42*2/3),2)</f>
        <v>15.95</v>
      </c>
      <c r="O42" s="353" t="n">
        <f aca="false">TRUNC((L42*2),2)</f>
        <v>19.14</v>
      </c>
    </row>
    <row r="43" customFormat="false" ht="15.75" hidden="false" customHeight="true" outlineLevel="0" collapsed="false">
      <c r="A43" s="338" t="n">
        <v>237</v>
      </c>
      <c r="B43" s="355" t="n">
        <v>140</v>
      </c>
      <c r="C43" s="340" t="n">
        <v>14000.4</v>
      </c>
      <c r="D43" s="341" t="n">
        <f aca="false">TRUNC(TRUNC(((C43+('Traitements par indices'!F43*12))/1820),2)*1.25,2)</f>
        <v>10.05</v>
      </c>
      <c r="E43" s="342" t="n">
        <f aca="false">TRUNC(TRUNC(((C43+('Traitements par indices'!F43*12))/1820),2)*1.27,2)</f>
        <v>10.21</v>
      </c>
      <c r="F43" s="342" t="n">
        <f aca="false">TRUNC(D43+(D43*2/3),2)</f>
        <v>16.75</v>
      </c>
      <c r="G43" s="343" t="n">
        <f aca="false">TRUNC(D43*2,2)</f>
        <v>20.1</v>
      </c>
      <c r="H43" s="344" t="n">
        <f aca="false">TRUNC(TRUNC(((C43+('Traitements par indices'!G43*12))/1820),2)*1.25,2)</f>
        <v>9.76</v>
      </c>
      <c r="I43" s="344" t="n">
        <f aca="false">TRUNC(TRUNC(((C43+('Traitements par indices'!G43*12))/1820),2)*1.27,2)</f>
        <v>9.91</v>
      </c>
      <c r="J43" s="344" t="n">
        <f aca="false">TRUNC(H43+(H43*2/3),2)</f>
        <v>16.26</v>
      </c>
      <c r="K43" s="345" t="n">
        <f aca="false">TRUNC((H43*2),2)</f>
        <v>19.52</v>
      </c>
      <c r="L43" s="344" t="n">
        <f aca="false">TRUNC(TRUNC((C43/1820),2)*1.25,2)</f>
        <v>9.61</v>
      </c>
      <c r="M43" s="344" t="n">
        <f aca="false">TRUNC(TRUNC((C43/1820),2)*1.27,2)</f>
        <v>9.76</v>
      </c>
      <c r="N43" s="344" t="n">
        <f aca="false">TRUNC(L43+(L43*2/3),2)</f>
        <v>16.01</v>
      </c>
      <c r="O43" s="345" t="n">
        <f aca="false">TRUNC((L43*2),2)</f>
        <v>19.22</v>
      </c>
    </row>
    <row r="44" s="354" customFormat="true" ht="15.75" hidden="false" customHeight="true" outlineLevel="0" collapsed="false">
      <c r="A44" s="346" t="n">
        <v>237</v>
      </c>
      <c r="B44" s="347" t="n">
        <v>141</v>
      </c>
      <c r="C44" s="348" t="n">
        <v>14000.4</v>
      </c>
      <c r="D44" s="349" t="n">
        <f aca="false">TRUNC(TRUNC(((C44+('Traitements par indices'!F44*12))/1820),2)*1.25,2)</f>
        <v>10.05</v>
      </c>
      <c r="E44" s="350" t="n">
        <f aca="false">TRUNC(TRUNC(((C44+('Traitements par indices'!F44*12))/1820),2)*1.27,2)</f>
        <v>10.21</v>
      </c>
      <c r="F44" s="350" t="n">
        <f aca="false">TRUNC(D44+(D44*2/3),2)</f>
        <v>16.75</v>
      </c>
      <c r="G44" s="351" t="n">
        <f aca="false">TRUNC(D44*2,2)</f>
        <v>20.1</v>
      </c>
      <c r="H44" s="352" t="n">
        <f aca="false">TRUNC(TRUNC(((C44+('Traitements par indices'!G44*12))/1820),2)*1.25,2)</f>
        <v>9.76</v>
      </c>
      <c r="I44" s="352" t="n">
        <f aca="false">TRUNC(TRUNC(((C44+('Traitements par indices'!G44*12))/1820),2)*1.27,2)</f>
        <v>9.91</v>
      </c>
      <c r="J44" s="352" t="n">
        <f aca="false">TRUNC(H44+(H44*2/3),2)</f>
        <v>16.26</v>
      </c>
      <c r="K44" s="353" t="n">
        <f aca="false">TRUNC((H44*2),2)</f>
        <v>19.52</v>
      </c>
      <c r="L44" s="352" t="n">
        <f aca="false">TRUNC(TRUNC((C44/1820),2)*1.25,2)</f>
        <v>9.61</v>
      </c>
      <c r="M44" s="352" t="n">
        <f aca="false">TRUNC(TRUNC((C44/1820),2)*1.27,2)</f>
        <v>9.76</v>
      </c>
      <c r="N44" s="352" t="n">
        <f aca="false">TRUNC(L44+(L44*2/3),2)</f>
        <v>16.01</v>
      </c>
      <c r="O44" s="353" t="n">
        <f aca="false">TRUNC((L44*2),2)</f>
        <v>19.22</v>
      </c>
    </row>
    <row r="45" customFormat="false" ht="15.75" hidden="false" customHeight="true" outlineLevel="0" collapsed="false">
      <c r="A45" s="338" t="n">
        <v>238</v>
      </c>
      <c r="B45" s="355" t="n">
        <v>142</v>
      </c>
      <c r="C45" s="340" t="n">
        <v>14059.47</v>
      </c>
      <c r="D45" s="341" t="n">
        <f aca="false">TRUNC(TRUNC(((C45+('Traitements par indices'!F45*12))/1820),2)*1.25,2)</f>
        <v>10.1</v>
      </c>
      <c r="E45" s="342" t="n">
        <f aca="false">TRUNC(TRUNC(((C45+('Traitements par indices'!F45*12))/1820),2)*1.27,2)</f>
        <v>10.26</v>
      </c>
      <c r="F45" s="342" t="n">
        <f aca="false">TRUNC(D45+(D45*2/3),2)</f>
        <v>16.83</v>
      </c>
      <c r="G45" s="343" t="n">
        <f aca="false">TRUNC(D45*2,2)</f>
        <v>20.2</v>
      </c>
      <c r="H45" s="344" t="n">
        <f aca="false">TRUNC(TRUNC(((C45+('Traitements par indices'!G45*12))/1820),2)*1.25,2)</f>
        <v>9.8</v>
      </c>
      <c r="I45" s="344" t="n">
        <f aca="false">TRUNC(TRUNC(((C45+('Traitements par indices'!G45*12))/1820),2)*1.27,2)</f>
        <v>9.95</v>
      </c>
      <c r="J45" s="344" t="n">
        <f aca="false">TRUNC(H45+(H45*2/3),2)</f>
        <v>16.33</v>
      </c>
      <c r="K45" s="345" t="n">
        <f aca="false">TRUNC((H45*2),2)</f>
        <v>19.6</v>
      </c>
      <c r="L45" s="344" t="n">
        <f aca="false">TRUNC(TRUNC((C45/1820),2)*1.25,2)</f>
        <v>9.65</v>
      </c>
      <c r="M45" s="344" t="n">
        <f aca="false">TRUNC(TRUNC((C45/1820),2)*1.27,2)</f>
        <v>9.8</v>
      </c>
      <c r="N45" s="344" t="n">
        <f aca="false">TRUNC(L45+(L45*2/3),2)</f>
        <v>16.08</v>
      </c>
      <c r="O45" s="345" t="n">
        <f aca="false">TRUNC((L45*2),2)</f>
        <v>19.3</v>
      </c>
    </row>
    <row r="46" s="354" customFormat="true" ht="15.75" hidden="false" customHeight="true" outlineLevel="0" collapsed="false">
      <c r="A46" s="346" t="n">
        <v>238</v>
      </c>
      <c r="B46" s="347" t="n">
        <v>143</v>
      </c>
      <c r="C46" s="348" t="n">
        <v>14059.47</v>
      </c>
      <c r="D46" s="349" t="n">
        <f aca="false">TRUNC(TRUNC(((C46+('Traitements par indices'!F46*12))/1820),2)*1.25,2)</f>
        <v>10.1</v>
      </c>
      <c r="E46" s="350" t="n">
        <f aca="false">TRUNC(TRUNC(((C46+('Traitements par indices'!F46*12))/1820),2)*1.27,2)</f>
        <v>10.26</v>
      </c>
      <c r="F46" s="350" t="n">
        <f aca="false">TRUNC(D46+(D46*2/3),2)</f>
        <v>16.83</v>
      </c>
      <c r="G46" s="351" t="n">
        <f aca="false">TRUNC(D46*2,2)</f>
        <v>20.2</v>
      </c>
      <c r="H46" s="352" t="n">
        <f aca="false">TRUNC(TRUNC(((C46+('Traitements par indices'!G46*12))/1820),2)*1.25,2)</f>
        <v>9.8</v>
      </c>
      <c r="I46" s="352" t="n">
        <f aca="false">TRUNC(TRUNC(((C46+('Traitements par indices'!G46*12))/1820),2)*1.27,2)</f>
        <v>9.95</v>
      </c>
      <c r="J46" s="352" t="n">
        <f aca="false">TRUNC(H46+(H46*2/3),2)</f>
        <v>16.33</v>
      </c>
      <c r="K46" s="353" t="n">
        <f aca="false">TRUNC((H46*2),2)</f>
        <v>19.6</v>
      </c>
      <c r="L46" s="352" t="n">
        <f aca="false">TRUNC(TRUNC((C46/1820),2)*1.25,2)</f>
        <v>9.65</v>
      </c>
      <c r="M46" s="352" t="n">
        <f aca="false">TRUNC(TRUNC((C46/1820),2)*1.27,2)</f>
        <v>9.8</v>
      </c>
      <c r="N46" s="352" t="n">
        <f aca="false">TRUNC(L46+(L46*2/3),2)</f>
        <v>16.08</v>
      </c>
      <c r="O46" s="353" t="n">
        <f aca="false">TRUNC((L46*2),2)</f>
        <v>19.3</v>
      </c>
    </row>
    <row r="47" customFormat="false" ht="15.75" hidden="false" customHeight="true" outlineLevel="0" collapsed="false">
      <c r="A47" s="338" t="n">
        <v>239</v>
      </c>
      <c r="B47" s="355" t="n">
        <v>144</v>
      </c>
      <c r="C47" s="340" t="n">
        <v>14118.54</v>
      </c>
      <c r="D47" s="341" t="n">
        <f aca="false">TRUNC(TRUNC(((C47+('Traitements par indices'!F47*12))/1820),2)*1.25,2)</f>
        <v>10.13</v>
      </c>
      <c r="E47" s="342" t="n">
        <f aca="false">TRUNC(TRUNC(((C47+('Traitements par indices'!F47*12))/1820),2)*1.27,2)</f>
        <v>10.29</v>
      </c>
      <c r="F47" s="342" t="n">
        <f aca="false">TRUNC(D47+(D47*2/3),2)</f>
        <v>16.88</v>
      </c>
      <c r="G47" s="343" t="n">
        <f aca="false">TRUNC(D47*2,2)</f>
        <v>20.26</v>
      </c>
      <c r="H47" s="344" t="n">
        <f aca="false">TRUNC(TRUNC(((C47+('Traitements par indices'!G47*12))/1820),2)*1.25,2)</f>
        <v>9.83</v>
      </c>
      <c r="I47" s="344" t="n">
        <f aca="false">TRUNC(TRUNC(((C47+('Traitements par indices'!G47*12))/1820),2)*1.27,2)</f>
        <v>9.99</v>
      </c>
      <c r="J47" s="344" t="n">
        <f aca="false">TRUNC(H47+(H47*2/3),2)</f>
        <v>16.38</v>
      </c>
      <c r="K47" s="345" t="n">
        <f aca="false">TRUNC((H47*2),2)</f>
        <v>19.66</v>
      </c>
      <c r="L47" s="344" t="n">
        <f aca="false">TRUNC(TRUNC((C47/1820),2)*1.25,2)</f>
        <v>9.68</v>
      </c>
      <c r="M47" s="344" t="n">
        <f aca="false">TRUNC(TRUNC((C47/1820),2)*1.27,2)</f>
        <v>9.84</v>
      </c>
      <c r="N47" s="344" t="n">
        <f aca="false">TRUNC(L47+(L47*2/3),2)</f>
        <v>16.13</v>
      </c>
      <c r="O47" s="345" t="n">
        <f aca="false">TRUNC((L47*2),2)</f>
        <v>19.36</v>
      </c>
    </row>
    <row r="48" s="354" customFormat="true" ht="15.75" hidden="false" customHeight="true" outlineLevel="0" collapsed="false">
      <c r="A48" s="346" t="n">
        <v>239</v>
      </c>
      <c r="B48" s="347" t="n">
        <v>145</v>
      </c>
      <c r="C48" s="348" t="n">
        <v>14118.54</v>
      </c>
      <c r="D48" s="349" t="n">
        <f aca="false">TRUNC(TRUNC(((C48+('Traitements par indices'!F48*12))/1820),2)*1.25,2)</f>
        <v>10.13</v>
      </c>
      <c r="E48" s="350" t="n">
        <f aca="false">TRUNC(TRUNC(((C48+('Traitements par indices'!F48*12))/1820),2)*1.27,2)</f>
        <v>10.29</v>
      </c>
      <c r="F48" s="350" t="n">
        <f aca="false">TRUNC(D48+(D48*2/3),2)</f>
        <v>16.88</v>
      </c>
      <c r="G48" s="351" t="n">
        <f aca="false">TRUNC(D48*2,2)</f>
        <v>20.26</v>
      </c>
      <c r="H48" s="352" t="n">
        <f aca="false">TRUNC(TRUNC(((C48+('Traitements par indices'!G48*12))/1820),2)*1.25,2)</f>
        <v>9.83</v>
      </c>
      <c r="I48" s="352" t="n">
        <f aca="false">TRUNC(TRUNC(((C48+('Traitements par indices'!G48*12))/1820),2)*1.27,2)</f>
        <v>9.99</v>
      </c>
      <c r="J48" s="352" t="n">
        <f aca="false">TRUNC(H48+(H48*2/3),2)</f>
        <v>16.38</v>
      </c>
      <c r="K48" s="353" t="n">
        <f aca="false">TRUNC((H48*2),2)</f>
        <v>19.66</v>
      </c>
      <c r="L48" s="352" t="n">
        <f aca="false">TRUNC(TRUNC((C48/1820),2)*1.25,2)</f>
        <v>9.68</v>
      </c>
      <c r="M48" s="352" t="n">
        <f aca="false">TRUNC(TRUNC((C48/1820),2)*1.27,2)</f>
        <v>9.84</v>
      </c>
      <c r="N48" s="352" t="n">
        <f aca="false">TRUNC(L48+(L48*2/3),2)</f>
        <v>16.13</v>
      </c>
      <c r="O48" s="353" t="n">
        <f aca="false">TRUNC((L48*2),2)</f>
        <v>19.36</v>
      </c>
    </row>
    <row r="49" customFormat="false" ht="15.75" hidden="false" customHeight="true" outlineLevel="0" collapsed="false">
      <c r="A49" s="338" t="n">
        <v>240</v>
      </c>
      <c r="B49" s="355" t="n">
        <v>146</v>
      </c>
      <c r="C49" s="340" t="n">
        <v>14177.62</v>
      </c>
      <c r="D49" s="341" t="n">
        <f aca="false">TRUNC(TRUNC(((C49+('Traitements par indices'!F49*12))/1820),2)*1.25,2)</f>
        <v>10.17</v>
      </c>
      <c r="E49" s="342" t="n">
        <f aca="false">TRUNC(TRUNC(((C49+('Traitements par indices'!F49*12))/1820),2)*1.27,2)</f>
        <v>10.33</v>
      </c>
      <c r="F49" s="342" t="n">
        <f aca="false">TRUNC(D49+(D49*2/3),2)</f>
        <v>16.95</v>
      </c>
      <c r="G49" s="343" t="n">
        <f aca="false">TRUNC(D49*2,2)</f>
        <v>20.34</v>
      </c>
      <c r="H49" s="344" t="n">
        <f aca="false">TRUNC(TRUNC(((C49+('Traitements par indices'!G49*12))/1820),2)*1.25,2)</f>
        <v>9.87</v>
      </c>
      <c r="I49" s="344" t="n">
        <f aca="false">TRUNC(TRUNC(((C49+('Traitements par indices'!G49*12))/1820),2)*1.27,2)</f>
        <v>10.03</v>
      </c>
      <c r="J49" s="344" t="n">
        <f aca="false">TRUNC(H49+(H49*2/3),2)</f>
        <v>16.45</v>
      </c>
      <c r="K49" s="345" t="n">
        <f aca="false">TRUNC((H49*2),2)</f>
        <v>19.74</v>
      </c>
      <c r="L49" s="344" t="n">
        <f aca="false">TRUNC(TRUNC((C49/1820),2)*1.25,2)</f>
        <v>9.72</v>
      </c>
      <c r="M49" s="344" t="n">
        <f aca="false">TRUNC(TRUNC((C49/1820),2)*1.27,2)</f>
        <v>9.88</v>
      </c>
      <c r="N49" s="344" t="n">
        <f aca="false">TRUNC(L49+(L49*2/3),2)</f>
        <v>16.2</v>
      </c>
      <c r="O49" s="345" t="n">
        <f aca="false">TRUNC((L49*2),2)</f>
        <v>19.44</v>
      </c>
    </row>
    <row r="50" s="354" customFormat="true" ht="15.75" hidden="false" customHeight="true" outlineLevel="0" collapsed="false">
      <c r="A50" s="346" t="n">
        <v>241</v>
      </c>
      <c r="B50" s="347" t="n">
        <v>147</v>
      </c>
      <c r="C50" s="348" t="n">
        <v>14236.69</v>
      </c>
      <c r="D50" s="349" t="n">
        <f aca="false">TRUNC(TRUNC(((C50+('Traitements par indices'!F50*12))/1820),2)*1.25,2)</f>
        <v>10.21</v>
      </c>
      <c r="E50" s="350" t="n">
        <f aca="false">TRUNC(TRUNC(((C50+('Traitements par indices'!F50*12))/1820),2)*1.27,2)</f>
        <v>10.37</v>
      </c>
      <c r="F50" s="350" t="n">
        <f aca="false">TRUNC(D50+(D50*2/3),2)</f>
        <v>17.01</v>
      </c>
      <c r="G50" s="351" t="n">
        <f aca="false">TRUNC(D50*2,2)</f>
        <v>20.42</v>
      </c>
      <c r="H50" s="352" t="n">
        <f aca="false">TRUNC(TRUNC(((C50+('Traitements par indices'!G50*12))/1820),2)*1.25,2)</f>
        <v>9.92</v>
      </c>
      <c r="I50" s="352" t="n">
        <f aca="false">TRUNC(TRUNC(((C50+('Traitements par indices'!G50*12))/1820),2)*1.27,2)</f>
        <v>10.08</v>
      </c>
      <c r="J50" s="352" t="n">
        <f aca="false">TRUNC(H50+(H50*2/3),2)</f>
        <v>16.53</v>
      </c>
      <c r="K50" s="353" t="n">
        <f aca="false">TRUNC((H50*2),2)</f>
        <v>19.84</v>
      </c>
      <c r="L50" s="352" t="n">
        <f aca="false">TRUNC(TRUNC((C50/1820),2)*1.25,2)</f>
        <v>9.77</v>
      </c>
      <c r="M50" s="352" t="n">
        <f aca="false">TRUNC(TRUNC((C50/1820),2)*1.27,2)</f>
        <v>9.93</v>
      </c>
      <c r="N50" s="352" t="n">
        <f aca="false">TRUNC(L50+(L50*2/3),2)</f>
        <v>16.28</v>
      </c>
      <c r="O50" s="353" t="n">
        <f aca="false">TRUNC((L50*2),2)</f>
        <v>19.54</v>
      </c>
    </row>
    <row r="51" customFormat="false" ht="15.75" hidden="false" customHeight="true" outlineLevel="0" collapsed="false">
      <c r="A51" s="338" t="n">
        <v>241</v>
      </c>
      <c r="B51" s="355" t="n">
        <v>148</v>
      </c>
      <c r="C51" s="340" t="n">
        <v>14236.69</v>
      </c>
      <c r="D51" s="341" t="n">
        <f aca="false">TRUNC(TRUNC(((C51+('Traitements par indices'!F51*12))/1820),2)*1.25,2)</f>
        <v>10.21</v>
      </c>
      <c r="E51" s="342" t="n">
        <f aca="false">TRUNC(TRUNC(((C51+('Traitements par indices'!F51*12))/1820),2)*1.27,2)</f>
        <v>10.37</v>
      </c>
      <c r="F51" s="342" t="n">
        <f aca="false">TRUNC(D51+(D51*2/3),2)</f>
        <v>17.01</v>
      </c>
      <c r="G51" s="343" t="n">
        <f aca="false">TRUNC(D51*2,2)</f>
        <v>20.42</v>
      </c>
      <c r="H51" s="344" t="n">
        <f aca="false">TRUNC(TRUNC(((C51+('Traitements par indices'!G51*12))/1820),2)*1.25,2)</f>
        <v>9.92</v>
      </c>
      <c r="I51" s="344" t="n">
        <f aca="false">TRUNC(TRUNC(((C51+('Traitements par indices'!G51*12))/1820),2)*1.27,2)</f>
        <v>10.08</v>
      </c>
      <c r="J51" s="344" t="n">
        <f aca="false">TRUNC(H51+(H51*2/3),2)</f>
        <v>16.53</v>
      </c>
      <c r="K51" s="345" t="n">
        <f aca="false">TRUNC((H51*2),2)</f>
        <v>19.84</v>
      </c>
      <c r="L51" s="344" t="n">
        <f aca="false">TRUNC(TRUNC((C51/1820),2)*1.25,2)</f>
        <v>9.77</v>
      </c>
      <c r="M51" s="344" t="n">
        <f aca="false">TRUNC(TRUNC((C51/1820),2)*1.27,2)</f>
        <v>9.93</v>
      </c>
      <c r="N51" s="344" t="n">
        <f aca="false">TRUNC(L51+(L51*2/3),2)</f>
        <v>16.28</v>
      </c>
      <c r="O51" s="345" t="n">
        <f aca="false">TRUNC((L51*2),2)</f>
        <v>19.54</v>
      </c>
    </row>
    <row r="52" s="354" customFormat="true" ht="15.75" hidden="false" customHeight="true" outlineLevel="0" collapsed="false">
      <c r="A52" s="346" t="n">
        <v>242</v>
      </c>
      <c r="B52" s="347" t="n">
        <v>149</v>
      </c>
      <c r="C52" s="348" t="n">
        <v>14295.76</v>
      </c>
      <c r="D52" s="349" t="n">
        <f aca="false">TRUNC(TRUNC(((C52+('Traitements par indices'!F52*12))/1820),2)*1.25,2)</f>
        <v>10.26</v>
      </c>
      <c r="E52" s="350" t="n">
        <f aca="false">TRUNC(TRUNC(((C52+('Traitements par indices'!F52*12))/1820),2)*1.27,2)</f>
        <v>10.42</v>
      </c>
      <c r="F52" s="350" t="n">
        <f aca="false">TRUNC(D52+(D52*2/3),2)</f>
        <v>17.1</v>
      </c>
      <c r="G52" s="351" t="n">
        <f aca="false">TRUNC(D52*2,2)</f>
        <v>20.52</v>
      </c>
      <c r="H52" s="352" t="n">
        <f aca="false">TRUNC(TRUNC(((C52+('Traitements par indices'!G52*12))/1820),2)*1.25,2)</f>
        <v>9.96</v>
      </c>
      <c r="I52" s="352" t="n">
        <f aca="false">TRUNC(TRUNC(((C52+('Traitements par indices'!G52*12))/1820),2)*1.27,2)</f>
        <v>10.12</v>
      </c>
      <c r="J52" s="352" t="n">
        <f aca="false">TRUNC(H52+(H52*2/3),2)</f>
        <v>16.6</v>
      </c>
      <c r="K52" s="353" t="n">
        <f aca="false">TRUNC((H52*2),2)</f>
        <v>19.92</v>
      </c>
      <c r="L52" s="352" t="n">
        <f aca="false">TRUNC(TRUNC((C52/1820),2)*1.25,2)</f>
        <v>9.81</v>
      </c>
      <c r="M52" s="352" t="n">
        <f aca="false">TRUNC(TRUNC((C52/1820),2)*1.27,2)</f>
        <v>9.96</v>
      </c>
      <c r="N52" s="352" t="n">
        <f aca="false">TRUNC(L52+(L52*2/3),2)</f>
        <v>16.35</v>
      </c>
      <c r="O52" s="353" t="n">
        <f aca="false">TRUNC((L52*2),2)</f>
        <v>19.62</v>
      </c>
    </row>
    <row r="53" customFormat="false" ht="15.75" hidden="false" customHeight="true" outlineLevel="0" collapsed="false">
      <c r="A53" s="338" t="n">
        <v>242</v>
      </c>
      <c r="B53" s="355" t="n">
        <v>150</v>
      </c>
      <c r="C53" s="340" t="n">
        <v>14295.76</v>
      </c>
      <c r="D53" s="341" t="n">
        <f aca="false">TRUNC(TRUNC(((C53+('Traitements par indices'!F53*12))/1820),2)*1.25,2)</f>
        <v>10.26</v>
      </c>
      <c r="E53" s="342" t="n">
        <f aca="false">TRUNC(TRUNC(((C53+('Traitements par indices'!F53*12))/1820),2)*1.27,2)</f>
        <v>10.42</v>
      </c>
      <c r="F53" s="342" t="n">
        <f aca="false">TRUNC(D53+(D53*2/3),2)</f>
        <v>17.1</v>
      </c>
      <c r="G53" s="343" t="n">
        <f aca="false">TRUNC(D53*2,2)</f>
        <v>20.52</v>
      </c>
      <c r="H53" s="344" t="n">
        <f aca="false">TRUNC(TRUNC(((C53+('Traitements par indices'!G53*12))/1820),2)*1.25,2)</f>
        <v>9.96</v>
      </c>
      <c r="I53" s="344" t="n">
        <f aca="false">TRUNC(TRUNC(((C53+('Traitements par indices'!G53*12))/1820),2)*1.27,2)</f>
        <v>10.12</v>
      </c>
      <c r="J53" s="344" t="n">
        <f aca="false">TRUNC(H53+(H53*2/3),2)</f>
        <v>16.6</v>
      </c>
      <c r="K53" s="345" t="n">
        <f aca="false">TRUNC((H53*2),2)</f>
        <v>19.92</v>
      </c>
      <c r="L53" s="344" t="n">
        <f aca="false">TRUNC(TRUNC((C53/1820),2)*1.25,2)</f>
        <v>9.81</v>
      </c>
      <c r="M53" s="344" t="n">
        <f aca="false">TRUNC(TRUNC((C53/1820),2)*1.27,2)</f>
        <v>9.96</v>
      </c>
      <c r="N53" s="344" t="n">
        <f aca="false">TRUNC(L53+(L53*2/3),2)</f>
        <v>16.35</v>
      </c>
      <c r="O53" s="345" t="n">
        <f aca="false">TRUNC((L53*2),2)</f>
        <v>19.62</v>
      </c>
    </row>
    <row r="54" s="354" customFormat="true" ht="15.75" hidden="false" customHeight="true" outlineLevel="0" collapsed="false">
      <c r="A54" s="346" t="n">
        <v>243</v>
      </c>
      <c r="B54" s="347" t="n">
        <v>151</v>
      </c>
      <c r="C54" s="348" t="n">
        <v>14354.84</v>
      </c>
      <c r="D54" s="349" t="n">
        <f aca="false">TRUNC(TRUNC(((C54+('Traitements par indices'!F54*12))/1820),2)*1.25,2)</f>
        <v>10.3</v>
      </c>
      <c r="E54" s="350" t="n">
        <f aca="false">TRUNC(TRUNC(((C54+('Traitements par indices'!F54*12))/1820),2)*1.27,2)</f>
        <v>10.46</v>
      </c>
      <c r="F54" s="350" t="n">
        <f aca="false">TRUNC(D54+(D54*2/3),2)</f>
        <v>17.16</v>
      </c>
      <c r="G54" s="351" t="n">
        <f aca="false">TRUNC(D54*2,2)</f>
        <v>20.6</v>
      </c>
      <c r="H54" s="352" t="n">
        <f aca="false">TRUNC(TRUNC(((C54+('Traitements par indices'!G54*12))/1820),2)*1.25,2)</f>
        <v>10</v>
      </c>
      <c r="I54" s="352" t="n">
        <f aca="false">TRUNC(TRUNC(((C54+('Traitements par indices'!G54*12))/1820),2)*1.27,2)</f>
        <v>10.16</v>
      </c>
      <c r="J54" s="352" t="n">
        <f aca="false">TRUNC(H54+(H54*2/3),2)</f>
        <v>16.66</v>
      </c>
      <c r="K54" s="353" t="n">
        <f aca="false">TRUNC((H54*2),2)</f>
        <v>20</v>
      </c>
      <c r="L54" s="352" t="n">
        <f aca="false">TRUNC(TRUNC((C54/1820),2)*1.25,2)</f>
        <v>9.85</v>
      </c>
      <c r="M54" s="352" t="n">
        <f aca="false">TRUNC(TRUNC((C54/1820),2)*1.27,2)</f>
        <v>10</v>
      </c>
      <c r="N54" s="352" t="n">
        <f aca="false">TRUNC(L54+(L54*2/3),2)</f>
        <v>16.41</v>
      </c>
      <c r="O54" s="353" t="n">
        <f aca="false">TRUNC((L54*2),2)</f>
        <v>19.7</v>
      </c>
    </row>
    <row r="55" customFormat="false" ht="15.75" hidden="false" customHeight="true" outlineLevel="0" collapsed="false">
      <c r="A55" s="338" t="n">
        <v>243</v>
      </c>
      <c r="B55" s="355" t="n">
        <v>152</v>
      </c>
      <c r="C55" s="340" t="n">
        <v>14354.84</v>
      </c>
      <c r="D55" s="341" t="n">
        <f aca="false">TRUNC(TRUNC(((C55+('Traitements par indices'!F55*12))/1820),2)*1.25,2)</f>
        <v>10.3</v>
      </c>
      <c r="E55" s="342" t="n">
        <f aca="false">TRUNC(TRUNC(((C55+('Traitements par indices'!F55*12))/1820),2)*1.27,2)</f>
        <v>10.46</v>
      </c>
      <c r="F55" s="342" t="n">
        <f aca="false">TRUNC(D55+(D55*2/3),2)</f>
        <v>17.16</v>
      </c>
      <c r="G55" s="343" t="n">
        <f aca="false">TRUNC(D55*2,2)</f>
        <v>20.6</v>
      </c>
      <c r="H55" s="344" t="n">
        <f aca="false">TRUNC(TRUNC(((C55+('Traitements par indices'!G55*12))/1820),2)*1.25,2)</f>
        <v>10</v>
      </c>
      <c r="I55" s="344" t="n">
        <f aca="false">TRUNC(TRUNC(((C55+('Traitements par indices'!G55*12))/1820),2)*1.27,2)</f>
        <v>10.16</v>
      </c>
      <c r="J55" s="344" t="n">
        <f aca="false">TRUNC(H55+(H55*2/3),2)</f>
        <v>16.66</v>
      </c>
      <c r="K55" s="345" t="n">
        <f aca="false">TRUNC((H55*2),2)</f>
        <v>20</v>
      </c>
      <c r="L55" s="344" t="n">
        <f aca="false">TRUNC(TRUNC((C55/1820),2)*1.25,2)</f>
        <v>9.85</v>
      </c>
      <c r="M55" s="344" t="n">
        <f aca="false">TRUNC(TRUNC((C55/1820),2)*1.27,2)</f>
        <v>10</v>
      </c>
      <c r="N55" s="344" t="n">
        <f aca="false">TRUNC(L55+(L55*2/3),2)</f>
        <v>16.41</v>
      </c>
      <c r="O55" s="345" t="n">
        <f aca="false">TRUNC((L55*2),2)</f>
        <v>19.7</v>
      </c>
    </row>
    <row r="56" s="354" customFormat="true" ht="15.75" hidden="false" customHeight="true" outlineLevel="0" collapsed="false">
      <c r="A56" s="346" t="n">
        <v>243</v>
      </c>
      <c r="B56" s="347" t="n">
        <v>153</v>
      </c>
      <c r="C56" s="348" t="n">
        <v>14354.84</v>
      </c>
      <c r="D56" s="349" t="n">
        <f aca="false">TRUNC(TRUNC(((C56+('Traitements par indices'!F56*12))/1820),2)*1.25,2)</f>
        <v>10.3</v>
      </c>
      <c r="E56" s="350" t="n">
        <f aca="false">TRUNC(TRUNC(((C56+('Traitements par indices'!F56*12))/1820),2)*1.27,2)</f>
        <v>10.46</v>
      </c>
      <c r="F56" s="350" t="n">
        <f aca="false">TRUNC(D56+(D56*2/3),2)</f>
        <v>17.16</v>
      </c>
      <c r="G56" s="351" t="n">
        <f aca="false">TRUNC(D56*2,2)</f>
        <v>20.6</v>
      </c>
      <c r="H56" s="352" t="n">
        <f aca="false">TRUNC(TRUNC(((C56+('Traitements par indices'!G56*12))/1820),2)*1.25,2)</f>
        <v>10</v>
      </c>
      <c r="I56" s="352" t="n">
        <f aca="false">TRUNC(TRUNC(((C56+('Traitements par indices'!G56*12))/1820),2)*1.27,2)</f>
        <v>10.16</v>
      </c>
      <c r="J56" s="352" t="n">
        <f aca="false">TRUNC(H56+(H56*2/3),2)</f>
        <v>16.66</v>
      </c>
      <c r="K56" s="353" t="n">
        <f aca="false">TRUNC((H56*2),2)</f>
        <v>20</v>
      </c>
      <c r="L56" s="352" t="n">
        <f aca="false">TRUNC(TRUNC((C56/1820),2)*1.25,2)</f>
        <v>9.85</v>
      </c>
      <c r="M56" s="352" t="n">
        <f aca="false">TRUNC(TRUNC((C56/1820),2)*1.27,2)</f>
        <v>10</v>
      </c>
      <c r="N56" s="352" t="n">
        <f aca="false">TRUNC(L56+(L56*2/3),2)</f>
        <v>16.41</v>
      </c>
      <c r="O56" s="353" t="n">
        <f aca="false">TRUNC((L56*2),2)</f>
        <v>19.7</v>
      </c>
    </row>
    <row r="57" customFormat="false" ht="15.75" hidden="false" customHeight="true" outlineLevel="0" collapsed="false">
      <c r="A57" s="338" t="n">
        <v>244</v>
      </c>
      <c r="B57" s="355" t="n">
        <v>154</v>
      </c>
      <c r="C57" s="340" t="n">
        <v>14413.91</v>
      </c>
      <c r="D57" s="341" t="n">
        <f aca="false">TRUNC(TRUNC(((C57+('Traitements par indices'!F57*12))/1820),2)*1.25,2)</f>
        <v>10.33</v>
      </c>
      <c r="E57" s="342" t="n">
        <f aca="false">TRUNC(TRUNC(((C57+('Traitements par indices'!F57*12))/1820),2)*1.27,2)</f>
        <v>10.5</v>
      </c>
      <c r="F57" s="342" t="n">
        <f aca="false">TRUNC(D57+(D57*2/3),2)</f>
        <v>17.21</v>
      </c>
      <c r="G57" s="343" t="n">
        <f aca="false">TRUNC(D57*2,2)</f>
        <v>20.66</v>
      </c>
      <c r="H57" s="344" t="n">
        <f aca="false">TRUNC(TRUNC(((C57+('Traitements par indices'!G57*12))/1820),2)*1.25,2)</f>
        <v>10.03</v>
      </c>
      <c r="I57" s="344" t="n">
        <f aca="false">TRUNC(TRUNC(((C57+('Traitements par indices'!G57*12))/1820),2)*1.27,2)</f>
        <v>10.19</v>
      </c>
      <c r="J57" s="344" t="n">
        <f aca="false">TRUNC(H57+(H57*2/3),2)</f>
        <v>16.71</v>
      </c>
      <c r="K57" s="345" t="n">
        <f aca="false">TRUNC((H57*2),2)</f>
        <v>20.06</v>
      </c>
      <c r="L57" s="344" t="n">
        <f aca="false">TRUNC(TRUNC((C57/1820),2)*1.25,2)</f>
        <v>9.88</v>
      </c>
      <c r="M57" s="344" t="n">
        <f aca="false">TRUNC(TRUNC((C57/1820),2)*1.27,2)</f>
        <v>10.04</v>
      </c>
      <c r="N57" s="344" t="n">
        <f aca="false">TRUNC(L57+(L57*2/3),2)</f>
        <v>16.46</v>
      </c>
      <c r="O57" s="345" t="n">
        <f aca="false">TRUNC((L57*2),2)</f>
        <v>19.76</v>
      </c>
    </row>
    <row r="58" s="354" customFormat="true" ht="15.75" hidden="false" customHeight="true" outlineLevel="0" collapsed="false">
      <c r="A58" s="346" t="n">
        <v>244</v>
      </c>
      <c r="B58" s="347" t="n">
        <v>155</v>
      </c>
      <c r="C58" s="348" t="n">
        <v>14413.91</v>
      </c>
      <c r="D58" s="349" t="n">
        <f aca="false">TRUNC(TRUNC(((C58+('Traitements par indices'!F58*12))/1820),2)*1.25,2)</f>
        <v>10.33</v>
      </c>
      <c r="E58" s="350" t="n">
        <f aca="false">TRUNC(TRUNC(((C58+('Traitements par indices'!F58*12))/1820),2)*1.27,2)</f>
        <v>10.5</v>
      </c>
      <c r="F58" s="350" t="n">
        <f aca="false">TRUNC(D58+(D58*2/3),2)</f>
        <v>17.21</v>
      </c>
      <c r="G58" s="351" t="n">
        <f aca="false">TRUNC(D58*2,2)</f>
        <v>20.66</v>
      </c>
      <c r="H58" s="352" t="n">
        <f aca="false">TRUNC(TRUNC(((C58+('Traitements par indices'!G58*12))/1820),2)*1.25,2)</f>
        <v>10.03</v>
      </c>
      <c r="I58" s="352" t="n">
        <f aca="false">TRUNC(TRUNC(((C58+('Traitements par indices'!G58*12))/1820),2)*1.27,2)</f>
        <v>10.19</v>
      </c>
      <c r="J58" s="352" t="n">
        <f aca="false">TRUNC(H58+(H58*2/3),2)</f>
        <v>16.71</v>
      </c>
      <c r="K58" s="353" t="n">
        <f aca="false">TRUNC((H58*2),2)</f>
        <v>20.06</v>
      </c>
      <c r="L58" s="352" t="n">
        <f aca="false">TRUNC(TRUNC((C58/1820),2)*1.25,2)</f>
        <v>9.88</v>
      </c>
      <c r="M58" s="352" t="n">
        <f aca="false">TRUNC(TRUNC((C58/1820),2)*1.27,2)</f>
        <v>10.04</v>
      </c>
      <c r="N58" s="352" t="n">
        <f aca="false">TRUNC(L58+(L58*2/3),2)</f>
        <v>16.46</v>
      </c>
      <c r="O58" s="353" t="n">
        <f aca="false">TRUNC((L58*2),2)</f>
        <v>19.76</v>
      </c>
    </row>
    <row r="59" customFormat="false" ht="15.75" hidden="false" customHeight="true" outlineLevel="0" collapsed="false">
      <c r="A59" s="338" t="n">
        <v>244</v>
      </c>
      <c r="B59" s="355" t="n">
        <v>156</v>
      </c>
      <c r="C59" s="340" t="n">
        <v>14413.91</v>
      </c>
      <c r="D59" s="341" t="n">
        <f aca="false">TRUNC(TRUNC(((C59+('Traitements par indices'!F59*12))/1820),2)*1.25,2)</f>
        <v>10.33</v>
      </c>
      <c r="E59" s="342" t="n">
        <f aca="false">TRUNC(TRUNC(((C59+('Traitements par indices'!F59*12))/1820),2)*1.27,2)</f>
        <v>10.5</v>
      </c>
      <c r="F59" s="342" t="n">
        <f aca="false">TRUNC(D59+(D59*2/3),2)</f>
        <v>17.21</v>
      </c>
      <c r="G59" s="343" t="n">
        <f aca="false">TRUNC(D59*2,2)</f>
        <v>20.66</v>
      </c>
      <c r="H59" s="344" t="n">
        <f aca="false">TRUNC(TRUNC(((C59+('Traitements par indices'!G59*12))/1820),2)*1.25,2)</f>
        <v>10.03</v>
      </c>
      <c r="I59" s="344" t="n">
        <f aca="false">TRUNC(TRUNC(((C59+('Traitements par indices'!G59*12))/1820),2)*1.27,2)</f>
        <v>10.19</v>
      </c>
      <c r="J59" s="344" t="n">
        <f aca="false">TRUNC(H59+(H59*2/3),2)</f>
        <v>16.71</v>
      </c>
      <c r="K59" s="345" t="n">
        <f aca="false">TRUNC((H59*2),2)</f>
        <v>20.06</v>
      </c>
      <c r="L59" s="344" t="n">
        <f aca="false">TRUNC(TRUNC((C59/1820),2)*1.25,2)</f>
        <v>9.88</v>
      </c>
      <c r="M59" s="344" t="n">
        <f aca="false">TRUNC(TRUNC((C59/1820),2)*1.27,2)</f>
        <v>10.04</v>
      </c>
      <c r="N59" s="344" t="n">
        <f aca="false">TRUNC(L59+(L59*2/3),2)</f>
        <v>16.46</v>
      </c>
      <c r="O59" s="345" t="n">
        <f aca="false">TRUNC((L59*2),2)</f>
        <v>19.76</v>
      </c>
    </row>
    <row r="60" s="354" customFormat="true" ht="15.75" hidden="false" customHeight="true" outlineLevel="0" collapsed="false">
      <c r="A60" s="346" t="n">
        <v>245</v>
      </c>
      <c r="B60" s="347" t="n">
        <v>157</v>
      </c>
      <c r="C60" s="348" t="n">
        <v>14472.98</v>
      </c>
      <c r="D60" s="349" t="n">
        <f aca="false">TRUNC(TRUNC(((C60+('Traitements par indices'!F60*12))/1820),2)*1.25,2)</f>
        <v>10.37</v>
      </c>
      <c r="E60" s="350" t="n">
        <f aca="false">TRUNC(TRUNC(((C60+('Traitements par indices'!F60*12))/1820),2)*1.27,2)</f>
        <v>10.54</v>
      </c>
      <c r="F60" s="350" t="n">
        <f aca="false">TRUNC(D60+(D60*2/3),2)</f>
        <v>17.28</v>
      </c>
      <c r="G60" s="351" t="n">
        <f aca="false">TRUNC(D60*2,2)</f>
        <v>20.74</v>
      </c>
      <c r="H60" s="352" t="n">
        <f aca="false">TRUNC(TRUNC(((C60+('Traitements par indices'!G60*12))/1820),2)*1.25,2)</f>
        <v>10.08</v>
      </c>
      <c r="I60" s="352" t="n">
        <f aca="false">TRUNC(TRUNC(((C60+('Traitements par indices'!G60*12))/1820),2)*1.27,2)</f>
        <v>10.24</v>
      </c>
      <c r="J60" s="352" t="n">
        <f aca="false">TRUNC(H60+(H60*2/3),2)</f>
        <v>16.8</v>
      </c>
      <c r="K60" s="353" t="n">
        <f aca="false">TRUNC((H60*2),2)</f>
        <v>20.16</v>
      </c>
      <c r="L60" s="352" t="n">
        <f aca="false">TRUNC(TRUNC((C60/1820),2)*1.25,2)</f>
        <v>9.93</v>
      </c>
      <c r="M60" s="352" t="n">
        <f aca="false">TRUNC(TRUNC((C60/1820),2)*1.27,2)</f>
        <v>10.09</v>
      </c>
      <c r="N60" s="352" t="n">
        <f aca="false">TRUNC(L60+(L60*2/3),2)</f>
        <v>16.55</v>
      </c>
      <c r="O60" s="353" t="n">
        <f aca="false">TRUNC((L60*2),2)</f>
        <v>19.86</v>
      </c>
    </row>
    <row r="61" customFormat="false" ht="15.75" hidden="false" customHeight="true" outlineLevel="0" collapsed="false">
      <c r="A61" s="338" t="n">
        <v>245</v>
      </c>
      <c r="B61" s="355" t="n">
        <v>158</v>
      </c>
      <c r="C61" s="340" t="n">
        <v>14472.98</v>
      </c>
      <c r="D61" s="341" t="n">
        <f aca="false">TRUNC(TRUNC(((C61+('Traitements par indices'!F61*12))/1820),2)*1.25,2)</f>
        <v>10.37</v>
      </c>
      <c r="E61" s="342" t="n">
        <f aca="false">TRUNC(TRUNC(((C61+('Traitements par indices'!F61*12))/1820),2)*1.27,2)</f>
        <v>10.54</v>
      </c>
      <c r="F61" s="342" t="n">
        <f aca="false">TRUNC(D61+(D61*2/3),2)</f>
        <v>17.28</v>
      </c>
      <c r="G61" s="343" t="n">
        <f aca="false">TRUNC(D61*2,2)</f>
        <v>20.74</v>
      </c>
      <c r="H61" s="344" t="n">
        <f aca="false">TRUNC(TRUNC(((C61+('Traitements par indices'!G61*12))/1820),2)*1.25,2)</f>
        <v>10.08</v>
      </c>
      <c r="I61" s="344" t="n">
        <f aca="false">TRUNC(TRUNC(((C61+('Traitements par indices'!G61*12))/1820),2)*1.27,2)</f>
        <v>10.24</v>
      </c>
      <c r="J61" s="344" t="n">
        <f aca="false">TRUNC(H61+(H61*2/3),2)</f>
        <v>16.8</v>
      </c>
      <c r="K61" s="345" t="n">
        <f aca="false">TRUNC((H61*2),2)</f>
        <v>20.16</v>
      </c>
      <c r="L61" s="344" t="n">
        <f aca="false">TRUNC(TRUNC((C61/1820),2)*1.25,2)</f>
        <v>9.93</v>
      </c>
      <c r="M61" s="344" t="n">
        <f aca="false">TRUNC(TRUNC((C61/1820),2)*1.27,2)</f>
        <v>10.09</v>
      </c>
      <c r="N61" s="344" t="n">
        <f aca="false">TRUNC(L61+(L61*2/3),2)</f>
        <v>16.55</v>
      </c>
      <c r="O61" s="345" t="n">
        <f aca="false">TRUNC((L61*2),2)</f>
        <v>19.86</v>
      </c>
    </row>
    <row r="62" s="354" customFormat="true" ht="15.75" hidden="false" customHeight="true" outlineLevel="0" collapsed="false">
      <c r="A62" s="346" t="n">
        <v>246</v>
      </c>
      <c r="B62" s="347" t="n">
        <v>159</v>
      </c>
      <c r="C62" s="348" t="n">
        <v>14532.06</v>
      </c>
      <c r="D62" s="349" t="n">
        <f aca="false">TRUNC(TRUNC(((C62+('Traitements par indices'!F62*12))/1820),2)*1.25,2)</f>
        <v>10.42</v>
      </c>
      <c r="E62" s="350" t="n">
        <f aca="false">TRUNC(TRUNC(((C62+('Traitements par indices'!F62*12))/1820),2)*1.27,2)</f>
        <v>10.59</v>
      </c>
      <c r="F62" s="350" t="n">
        <f aca="false">TRUNC(D62+(D62*2/3),2)</f>
        <v>17.36</v>
      </c>
      <c r="G62" s="351" t="n">
        <f aca="false">TRUNC(D62*2,2)</f>
        <v>20.84</v>
      </c>
      <c r="H62" s="352" t="n">
        <f aca="false">TRUNC(TRUNC(((C62+('Traitements par indices'!G62*12))/1820),2)*1.25,2)</f>
        <v>10.12</v>
      </c>
      <c r="I62" s="352" t="n">
        <f aca="false">TRUNC(TRUNC(((C62+('Traitements par indices'!G62*12))/1820),2)*1.27,2)</f>
        <v>10.28</v>
      </c>
      <c r="J62" s="352" t="n">
        <f aca="false">TRUNC(H62+(H62*2/3),2)</f>
        <v>16.86</v>
      </c>
      <c r="K62" s="353" t="n">
        <f aca="false">TRUNC((H62*2),2)</f>
        <v>20.24</v>
      </c>
      <c r="L62" s="352" t="n">
        <f aca="false">TRUNC(TRUNC((C62/1820),2)*1.25,2)</f>
        <v>9.97</v>
      </c>
      <c r="M62" s="352" t="n">
        <f aca="false">TRUNC(TRUNC((C62/1820),2)*1.27,2)</f>
        <v>10.13</v>
      </c>
      <c r="N62" s="352" t="n">
        <f aca="false">TRUNC(L62+(L62*2/3),2)</f>
        <v>16.61</v>
      </c>
      <c r="O62" s="353" t="n">
        <f aca="false">TRUNC((L62*2),2)</f>
        <v>19.94</v>
      </c>
    </row>
    <row r="63" customFormat="false" ht="15.75" hidden="false" customHeight="true" outlineLevel="0" collapsed="false">
      <c r="A63" s="338" t="n">
        <v>246</v>
      </c>
      <c r="B63" s="355" t="n">
        <v>160</v>
      </c>
      <c r="C63" s="340" t="n">
        <v>14532.06</v>
      </c>
      <c r="D63" s="341" t="n">
        <f aca="false">TRUNC(TRUNC(((C63+('Traitements par indices'!F63*12))/1820),2)*1.25,2)</f>
        <v>10.42</v>
      </c>
      <c r="E63" s="342" t="n">
        <f aca="false">TRUNC(TRUNC(((C63+('Traitements par indices'!F63*12))/1820),2)*1.27,2)</f>
        <v>10.59</v>
      </c>
      <c r="F63" s="342" t="n">
        <f aca="false">TRUNC(D63+(D63*2/3),2)</f>
        <v>17.36</v>
      </c>
      <c r="G63" s="343" t="n">
        <f aca="false">TRUNC(D63*2,2)</f>
        <v>20.84</v>
      </c>
      <c r="H63" s="344" t="n">
        <f aca="false">TRUNC(TRUNC(((C63+('Traitements par indices'!G63*12))/1820),2)*1.25,2)</f>
        <v>10.12</v>
      </c>
      <c r="I63" s="344" t="n">
        <f aca="false">TRUNC(TRUNC(((C63+('Traitements par indices'!G63*12))/1820),2)*1.27,2)</f>
        <v>10.28</v>
      </c>
      <c r="J63" s="344" t="n">
        <f aca="false">TRUNC(H63+(H63*2/3),2)</f>
        <v>16.86</v>
      </c>
      <c r="K63" s="345" t="n">
        <f aca="false">TRUNC((H63*2),2)</f>
        <v>20.24</v>
      </c>
      <c r="L63" s="344" t="n">
        <f aca="false">TRUNC(TRUNC((C63/1820),2)*1.25,2)</f>
        <v>9.97</v>
      </c>
      <c r="M63" s="344" t="n">
        <f aca="false">TRUNC(TRUNC((C63/1820),2)*1.27,2)</f>
        <v>10.13</v>
      </c>
      <c r="N63" s="344" t="n">
        <f aca="false">TRUNC(L63+(L63*2/3),2)</f>
        <v>16.61</v>
      </c>
      <c r="O63" s="345" t="n">
        <f aca="false">TRUNC((L63*2),2)</f>
        <v>19.94</v>
      </c>
    </row>
    <row r="64" s="354" customFormat="true" ht="15.75" hidden="false" customHeight="true" outlineLevel="0" collapsed="false">
      <c r="A64" s="346" t="n">
        <v>246</v>
      </c>
      <c r="B64" s="347" t="n">
        <v>161</v>
      </c>
      <c r="C64" s="348" t="n">
        <v>14532.06</v>
      </c>
      <c r="D64" s="349" t="n">
        <f aca="false">TRUNC(TRUNC(((C64+('Traitements par indices'!F64*12))/1820),2)*1.25,2)</f>
        <v>10.42</v>
      </c>
      <c r="E64" s="350" t="n">
        <f aca="false">TRUNC(TRUNC(((C64+('Traitements par indices'!F64*12))/1820),2)*1.27,2)</f>
        <v>10.59</v>
      </c>
      <c r="F64" s="350" t="n">
        <f aca="false">TRUNC(D64+(D64*2/3),2)</f>
        <v>17.36</v>
      </c>
      <c r="G64" s="351" t="n">
        <f aca="false">TRUNC(D64*2,2)</f>
        <v>20.84</v>
      </c>
      <c r="H64" s="352" t="n">
        <f aca="false">TRUNC(TRUNC(((C64+('Traitements par indices'!G64*12))/1820),2)*1.25,2)</f>
        <v>10.12</v>
      </c>
      <c r="I64" s="352" t="n">
        <f aca="false">TRUNC(TRUNC(((C64+('Traitements par indices'!G64*12))/1820),2)*1.27,2)</f>
        <v>10.28</v>
      </c>
      <c r="J64" s="352" t="n">
        <f aca="false">TRUNC(H64+(H64*2/3),2)</f>
        <v>16.86</v>
      </c>
      <c r="K64" s="353" t="n">
        <f aca="false">TRUNC((H64*2),2)</f>
        <v>20.24</v>
      </c>
      <c r="L64" s="352" t="n">
        <f aca="false">TRUNC(TRUNC((C64/1820),2)*1.25,2)</f>
        <v>9.97</v>
      </c>
      <c r="M64" s="352" t="n">
        <f aca="false">TRUNC(TRUNC((C64/1820),2)*1.27,2)</f>
        <v>10.13</v>
      </c>
      <c r="N64" s="352" t="n">
        <f aca="false">TRUNC(L64+(L64*2/3),2)</f>
        <v>16.61</v>
      </c>
      <c r="O64" s="353" t="n">
        <f aca="false">TRUNC((L64*2),2)</f>
        <v>19.94</v>
      </c>
    </row>
    <row r="65" customFormat="false" ht="15.75" hidden="false" customHeight="true" outlineLevel="0" collapsed="false">
      <c r="A65" s="338" t="n">
        <v>247</v>
      </c>
      <c r="B65" s="355" t="n">
        <v>162</v>
      </c>
      <c r="C65" s="340" t="n">
        <v>14591.13</v>
      </c>
      <c r="D65" s="341" t="n">
        <f aca="false">TRUNC(TRUNC(((C65+('Traitements par indices'!F65*12))/1820),2)*1.25,2)</f>
        <v>10.46</v>
      </c>
      <c r="E65" s="342" t="n">
        <f aca="false">TRUNC(TRUNC(((C65+('Traitements par indices'!F65*12))/1820),2)*1.27,2)</f>
        <v>10.62</v>
      </c>
      <c r="F65" s="342" t="n">
        <f aca="false">TRUNC(D65+(D65*2/3),2)</f>
        <v>17.43</v>
      </c>
      <c r="G65" s="343" t="n">
        <f aca="false">TRUNC(D65*2,2)</f>
        <v>20.92</v>
      </c>
      <c r="H65" s="344" t="n">
        <f aca="false">TRUNC(TRUNC(((C65+('Traitements par indices'!G65*12))/1820),2)*1.25,2)</f>
        <v>10.16</v>
      </c>
      <c r="I65" s="344" t="n">
        <f aca="false">TRUNC(TRUNC(((C65+('Traitements par indices'!G65*12))/1820),2)*1.27,2)</f>
        <v>10.32</v>
      </c>
      <c r="J65" s="344" t="n">
        <f aca="false">TRUNC(H65+(H65*2/3),2)</f>
        <v>16.93</v>
      </c>
      <c r="K65" s="345" t="n">
        <f aca="false">TRUNC((H65*2),2)</f>
        <v>20.32</v>
      </c>
      <c r="L65" s="344" t="n">
        <f aca="false">TRUNC(TRUNC((C65/1820),2)*1.25,2)</f>
        <v>10.01</v>
      </c>
      <c r="M65" s="344" t="n">
        <f aca="false">TRUNC(TRUNC((C65/1820),2)*1.27,2)</f>
        <v>10.17</v>
      </c>
      <c r="N65" s="344" t="n">
        <f aca="false">TRUNC(L65+(L65*2/3),2)</f>
        <v>16.68</v>
      </c>
      <c r="O65" s="345" t="n">
        <f aca="false">TRUNC((L65*2),2)</f>
        <v>20.02</v>
      </c>
    </row>
    <row r="66" s="354" customFormat="true" ht="15.75" hidden="false" customHeight="true" outlineLevel="0" collapsed="false">
      <c r="A66" s="346" t="n">
        <v>247</v>
      </c>
      <c r="B66" s="347" t="n">
        <v>163</v>
      </c>
      <c r="C66" s="348" t="n">
        <v>14591.13</v>
      </c>
      <c r="D66" s="349" t="n">
        <f aca="false">TRUNC(TRUNC(((C66+('Traitements par indices'!F66*12))/1820),2)*1.25,2)</f>
        <v>10.46</v>
      </c>
      <c r="E66" s="350" t="n">
        <f aca="false">TRUNC(TRUNC(((C66+('Traitements par indices'!F66*12))/1820),2)*1.27,2)</f>
        <v>10.62</v>
      </c>
      <c r="F66" s="350" t="n">
        <f aca="false">TRUNC(D66+(D66*2/3),2)</f>
        <v>17.43</v>
      </c>
      <c r="G66" s="351" t="n">
        <f aca="false">TRUNC(D66*2,2)</f>
        <v>20.92</v>
      </c>
      <c r="H66" s="352" t="n">
        <f aca="false">TRUNC(TRUNC(((C66+('Traitements par indices'!G66*12))/1820),2)*1.25,2)</f>
        <v>10.16</v>
      </c>
      <c r="I66" s="352" t="n">
        <f aca="false">TRUNC(TRUNC(((C66+('Traitements par indices'!G66*12))/1820),2)*1.27,2)</f>
        <v>10.32</v>
      </c>
      <c r="J66" s="352" t="n">
        <f aca="false">TRUNC(H66+(H66*2/3),2)</f>
        <v>16.93</v>
      </c>
      <c r="K66" s="353" t="n">
        <f aca="false">TRUNC((H66*2),2)</f>
        <v>20.32</v>
      </c>
      <c r="L66" s="352" t="n">
        <f aca="false">TRUNC(TRUNC((C66/1820),2)*1.25,2)</f>
        <v>10.01</v>
      </c>
      <c r="M66" s="352" t="n">
        <f aca="false">TRUNC(TRUNC((C66/1820),2)*1.27,2)</f>
        <v>10.17</v>
      </c>
      <c r="N66" s="352" t="n">
        <f aca="false">TRUNC(L66+(L66*2/3),2)</f>
        <v>16.68</v>
      </c>
      <c r="O66" s="353" t="n">
        <f aca="false">TRUNC((L66*2),2)</f>
        <v>20.02</v>
      </c>
    </row>
    <row r="67" customFormat="false" ht="15.75" hidden="false" customHeight="true" outlineLevel="0" collapsed="false">
      <c r="A67" s="338" t="n">
        <v>248</v>
      </c>
      <c r="B67" s="355" t="n">
        <v>164</v>
      </c>
      <c r="C67" s="340" t="n">
        <v>14650.2</v>
      </c>
      <c r="D67" s="341" t="n">
        <f aca="false">TRUNC(TRUNC(((C67+('Traitements par indices'!F67*12))/1820),2)*1.25,2)</f>
        <v>10.5</v>
      </c>
      <c r="E67" s="342" t="n">
        <f aca="false">TRUNC(TRUNC(((C67+('Traitements par indices'!F67*12))/1820),2)*1.27,2)</f>
        <v>10.66</v>
      </c>
      <c r="F67" s="342" t="n">
        <f aca="false">TRUNC(D67+(D67*2/3),2)</f>
        <v>17.5</v>
      </c>
      <c r="G67" s="343" t="n">
        <f aca="false">TRUNC(D67*2,2)</f>
        <v>21</v>
      </c>
      <c r="H67" s="344" t="n">
        <f aca="false">TRUNC(TRUNC(((C67+('Traitements par indices'!G67*12))/1820),2)*1.25,2)</f>
        <v>10.2</v>
      </c>
      <c r="I67" s="344" t="n">
        <f aca="false">TRUNC(TRUNC(((C67+('Traitements par indices'!G67*12))/1820),2)*1.27,2)</f>
        <v>10.36</v>
      </c>
      <c r="J67" s="344" t="n">
        <f aca="false">TRUNC(H67+(H67*2/3),2)</f>
        <v>17</v>
      </c>
      <c r="K67" s="345" t="n">
        <f aca="false">TRUNC((H67*2),2)</f>
        <v>20.4</v>
      </c>
      <c r="L67" s="344" t="n">
        <f aca="false">TRUNC(TRUNC((C67/1820),2)*1.25,2)</f>
        <v>10.05</v>
      </c>
      <c r="M67" s="344" t="n">
        <f aca="false">TRUNC(TRUNC((C67/1820),2)*1.27,2)</f>
        <v>10.21</v>
      </c>
      <c r="N67" s="344" t="n">
        <f aca="false">TRUNC(L67+(L67*2/3),2)</f>
        <v>16.75</v>
      </c>
      <c r="O67" s="345" t="n">
        <f aca="false">TRUNC((L67*2),2)</f>
        <v>20.1</v>
      </c>
    </row>
    <row r="68" s="354" customFormat="true" ht="15.75" hidden="false" customHeight="true" outlineLevel="0" collapsed="false">
      <c r="A68" s="346" t="n">
        <v>249</v>
      </c>
      <c r="B68" s="347" t="n">
        <v>165</v>
      </c>
      <c r="C68" s="348" t="n">
        <v>14709.28</v>
      </c>
      <c r="D68" s="349" t="n">
        <f aca="false">TRUNC(TRUNC(((C68+('Traitements par indices'!F68*12))/1820),2)*1.25,2)</f>
        <v>10.53</v>
      </c>
      <c r="E68" s="350" t="n">
        <f aca="false">TRUNC(TRUNC(((C68+('Traitements par indices'!F68*12))/1820),2)*1.27,2)</f>
        <v>10.7</v>
      </c>
      <c r="F68" s="350" t="n">
        <f aca="false">TRUNC(D68+(D68*2/3),2)</f>
        <v>17.55</v>
      </c>
      <c r="G68" s="351" t="n">
        <f aca="false">TRUNC(D68*2,2)</f>
        <v>21.06</v>
      </c>
      <c r="H68" s="352" t="n">
        <f aca="false">TRUNC(TRUNC(((C68+('Traitements par indices'!G68*12))/1820),2)*1.25,2)</f>
        <v>10.25</v>
      </c>
      <c r="I68" s="352" t="n">
        <f aca="false">TRUNC(TRUNC(((C68+('Traitements par indices'!G68*12))/1820),2)*1.27,2)</f>
        <v>10.41</v>
      </c>
      <c r="J68" s="352" t="n">
        <f aca="false">TRUNC(H68+(H68*2/3),2)</f>
        <v>17.08</v>
      </c>
      <c r="K68" s="353" t="n">
        <f aca="false">TRUNC((H68*2),2)</f>
        <v>20.5</v>
      </c>
      <c r="L68" s="352" t="n">
        <f aca="false">TRUNC(TRUNC((C68/1820),2)*1.25,2)</f>
        <v>10.1</v>
      </c>
      <c r="M68" s="352" t="n">
        <f aca="false">TRUNC(TRUNC((C68/1820),2)*1.27,2)</f>
        <v>10.26</v>
      </c>
      <c r="N68" s="352" t="n">
        <f aca="false">TRUNC(L68+(L68*2/3),2)</f>
        <v>16.83</v>
      </c>
      <c r="O68" s="353" t="n">
        <f aca="false">TRUNC((L68*2),2)</f>
        <v>20.2</v>
      </c>
    </row>
    <row r="69" customFormat="false" ht="15.75" hidden="false" customHeight="true" outlineLevel="0" collapsed="false">
      <c r="A69" s="338" t="n">
        <v>249</v>
      </c>
      <c r="B69" s="355" t="n">
        <v>166</v>
      </c>
      <c r="C69" s="340" t="n">
        <v>14709.28</v>
      </c>
      <c r="D69" s="341" t="n">
        <f aca="false">TRUNC(TRUNC(((C69+('Traitements par indices'!F69*12))/1820),2)*1.25,2)</f>
        <v>10.53</v>
      </c>
      <c r="E69" s="342" t="n">
        <f aca="false">TRUNC(TRUNC(((C69+('Traitements par indices'!F69*12))/1820),2)*1.27,2)</f>
        <v>10.7</v>
      </c>
      <c r="F69" s="342" t="n">
        <f aca="false">TRUNC(D69+(D69*2/3),2)</f>
        <v>17.55</v>
      </c>
      <c r="G69" s="343" t="n">
        <f aca="false">TRUNC(D69*2,2)</f>
        <v>21.06</v>
      </c>
      <c r="H69" s="344" t="n">
        <f aca="false">TRUNC(TRUNC(((C69+('Traitements par indices'!G69*12))/1820),2)*1.25,2)</f>
        <v>10.25</v>
      </c>
      <c r="I69" s="344" t="n">
        <f aca="false">TRUNC(TRUNC(((C69+('Traitements par indices'!G69*12))/1820),2)*1.27,2)</f>
        <v>10.41</v>
      </c>
      <c r="J69" s="344" t="n">
        <f aca="false">TRUNC(H69+(H69*2/3),2)</f>
        <v>17.08</v>
      </c>
      <c r="K69" s="345" t="n">
        <f aca="false">TRUNC((H69*2),2)</f>
        <v>20.5</v>
      </c>
      <c r="L69" s="344" t="n">
        <f aca="false">TRUNC(TRUNC((C69/1820),2)*1.25,2)</f>
        <v>10.1</v>
      </c>
      <c r="M69" s="344" t="n">
        <f aca="false">TRUNC(TRUNC((C69/1820),2)*1.27,2)</f>
        <v>10.26</v>
      </c>
      <c r="N69" s="344" t="n">
        <f aca="false">TRUNC(L69+(L69*2/3),2)</f>
        <v>16.83</v>
      </c>
      <c r="O69" s="345" t="n">
        <f aca="false">TRUNC((L69*2),2)</f>
        <v>20.2</v>
      </c>
    </row>
    <row r="70" s="354" customFormat="true" ht="15.75" hidden="false" customHeight="true" outlineLevel="0" collapsed="false">
      <c r="A70" s="346" t="n">
        <v>249</v>
      </c>
      <c r="B70" s="347" t="n">
        <v>167</v>
      </c>
      <c r="C70" s="348" t="n">
        <v>14709.28</v>
      </c>
      <c r="D70" s="349" t="n">
        <f aca="false">TRUNC(TRUNC(((C70+('Traitements par indices'!F70*12))/1820),2)*1.25,2)</f>
        <v>10.53</v>
      </c>
      <c r="E70" s="350" t="n">
        <f aca="false">TRUNC(TRUNC(((C70+('Traitements par indices'!F70*12))/1820),2)*1.27,2)</f>
        <v>10.7</v>
      </c>
      <c r="F70" s="350" t="n">
        <f aca="false">TRUNC(D70+(D70*2/3),2)</f>
        <v>17.55</v>
      </c>
      <c r="G70" s="351" t="n">
        <f aca="false">TRUNC(D70*2,2)</f>
        <v>21.06</v>
      </c>
      <c r="H70" s="352" t="n">
        <f aca="false">TRUNC(TRUNC(((C70+('Traitements par indices'!G70*12))/1820),2)*1.25,2)</f>
        <v>10.25</v>
      </c>
      <c r="I70" s="352" t="n">
        <f aca="false">TRUNC(TRUNC(((C70+('Traitements par indices'!G70*12))/1820),2)*1.27,2)</f>
        <v>10.41</v>
      </c>
      <c r="J70" s="352" t="n">
        <f aca="false">TRUNC(H70+(H70*2/3),2)</f>
        <v>17.08</v>
      </c>
      <c r="K70" s="353" t="n">
        <f aca="false">TRUNC((H70*2),2)</f>
        <v>20.5</v>
      </c>
      <c r="L70" s="352" t="n">
        <f aca="false">TRUNC(TRUNC((C70/1820),2)*1.25,2)</f>
        <v>10.1</v>
      </c>
      <c r="M70" s="352" t="n">
        <f aca="false">TRUNC(TRUNC((C70/1820),2)*1.27,2)</f>
        <v>10.26</v>
      </c>
      <c r="N70" s="352" t="n">
        <f aca="false">TRUNC(L70+(L70*2/3),2)</f>
        <v>16.83</v>
      </c>
      <c r="O70" s="353" t="n">
        <f aca="false">TRUNC((L70*2),2)</f>
        <v>20.2</v>
      </c>
    </row>
    <row r="71" customFormat="false" ht="15.75" hidden="false" customHeight="true" outlineLevel="0" collapsed="false">
      <c r="A71" s="338" t="n">
        <v>250</v>
      </c>
      <c r="B71" s="355" t="n">
        <v>168</v>
      </c>
      <c r="C71" s="340" t="n">
        <v>14768.35</v>
      </c>
      <c r="D71" s="341" t="n">
        <f aca="false">TRUNC(TRUNC(((C71+('Traitements par indices'!F71*12))/1820),2)*1.25,2)</f>
        <v>10.58</v>
      </c>
      <c r="E71" s="342" t="n">
        <f aca="false">TRUNC(TRUNC(((C71+('Traitements par indices'!F71*12))/1820),2)*1.27,2)</f>
        <v>10.75</v>
      </c>
      <c r="F71" s="342" t="n">
        <f aca="false">TRUNC(D71+(D71*2/3),2)</f>
        <v>17.63</v>
      </c>
      <c r="G71" s="343" t="n">
        <f aca="false">TRUNC(D71*2,2)</f>
        <v>21.16</v>
      </c>
      <c r="H71" s="344" t="n">
        <f aca="false">TRUNC(TRUNC(((C71+('Traitements par indices'!G71*12))/1820),2)*1.25,2)</f>
        <v>10.28</v>
      </c>
      <c r="I71" s="344" t="n">
        <f aca="false">TRUNC(TRUNC(((C71+('Traitements par indices'!G71*12))/1820),2)*1.27,2)</f>
        <v>10.45</v>
      </c>
      <c r="J71" s="344" t="n">
        <f aca="false">TRUNC(H71+(H71*2/3),2)</f>
        <v>17.13</v>
      </c>
      <c r="K71" s="345" t="n">
        <f aca="false">TRUNC((H71*2),2)</f>
        <v>20.56</v>
      </c>
      <c r="L71" s="344" t="n">
        <f aca="false">TRUNC(TRUNC((C71/1820),2)*1.25,2)</f>
        <v>10.13</v>
      </c>
      <c r="M71" s="344" t="n">
        <f aca="false">TRUNC(TRUNC((C71/1820),2)*1.27,2)</f>
        <v>10.29</v>
      </c>
      <c r="N71" s="344" t="n">
        <f aca="false">TRUNC(L71+(L71*2/3),2)</f>
        <v>16.88</v>
      </c>
      <c r="O71" s="345" t="n">
        <f aca="false">TRUNC((L71*2),2)</f>
        <v>20.26</v>
      </c>
    </row>
    <row r="72" s="354" customFormat="true" ht="15.75" hidden="false" customHeight="true" outlineLevel="0" collapsed="false">
      <c r="A72" s="346" t="n">
        <v>250</v>
      </c>
      <c r="B72" s="347" t="n">
        <v>169</v>
      </c>
      <c r="C72" s="348" t="n">
        <v>14768.35</v>
      </c>
      <c r="D72" s="349" t="n">
        <f aca="false">TRUNC(TRUNC(((C72+('Traitements par indices'!F72*12))/1820),2)*1.25,2)</f>
        <v>10.58</v>
      </c>
      <c r="E72" s="350" t="n">
        <f aca="false">TRUNC(TRUNC(((C72+('Traitements par indices'!F72*12))/1820),2)*1.27,2)</f>
        <v>10.75</v>
      </c>
      <c r="F72" s="350" t="n">
        <f aca="false">TRUNC(D72+(D72*2/3),2)</f>
        <v>17.63</v>
      </c>
      <c r="G72" s="351" t="n">
        <f aca="false">TRUNC(D72*2,2)</f>
        <v>21.16</v>
      </c>
      <c r="H72" s="352" t="n">
        <f aca="false">TRUNC(TRUNC(((C72+('Traitements par indices'!G72*12))/1820),2)*1.25,2)</f>
        <v>10.28</v>
      </c>
      <c r="I72" s="352" t="n">
        <f aca="false">TRUNC(TRUNC(((C72+('Traitements par indices'!G72*12))/1820),2)*1.27,2)</f>
        <v>10.45</v>
      </c>
      <c r="J72" s="352" t="n">
        <f aca="false">TRUNC(H72+(H72*2/3),2)</f>
        <v>17.13</v>
      </c>
      <c r="K72" s="353" t="n">
        <f aca="false">TRUNC((H72*2),2)</f>
        <v>20.56</v>
      </c>
      <c r="L72" s="352" t="n">
        <f aca="false">TRUNC(TRUNC((C72/1820),2)*1.25,2)</f>
        <v>10.13</v>
      </c>
      <c r="M72" s="352" t="n">
        <f aca="false">TRUNC(TRUNC((C72/1820),2)*1.27,2)</f>
        <v>10.29</v>
      </c>
      <c r="N72" s="352" t="n">
        <f aca="false">TRUNC(L72+(L72*2/3),2)</f>
        <v>16.88</v>
      </c>
      <c r="O72" s="353" t="n">
        <f aca="false">TRUNC((L72*2),2)</f>
        <v>20.26</v>
      </c>
    </row>
    <row r="73" customFormat="false" ht="15.75" hidden="false" customHeight="true" outlineLevel="0" collapsed="false">
      <c r="A73" s="338" t="n">
        <v>251</v>
      </c>
      <c r="B73" s="355" t="n">
        <v>170</v>
      </c>
      <c r="C73" s="340" t="n">
        <v>14827.42</v>
      </c>
      <c r="D73" s="341" t="n">
        <f aca="false">TRUNC(TRUNC(((C73+('Traitements par indices'!F73*12))/1820),2)*1.25,2)</f>
        <v>10.62</v>
      </c>
      <c r="E73" s="342" t="n">
        <f aca="false">TRUNC(TRUNC(((C73+('Traitements par indices'!F73*12))/1820),2)*1.27,2)</f>
        <v>10.79</v>
      </c>
      <c r="F73" s="342" t="n">
        <f aca="false">TRUNC(D73+(D73*2/3),2)</f>
        <v>17.7</v>
      </c>
      <c r="G73" s="343" t="n">
        <f aca="false">TRUNC(D73*2,2)</f>
        <v>21.24</v>
      </c>
      <c r="H73" s="344" t="n">
        <f aca="false">TRUNC(TRUNC(((C73+('Traitements par indices'!G73*12))/1820),2)*1.25,2)</f>
        <v>10.32</v>
      </c>
      <c r="I73" s="344" t="n">
        <f aca="false">TRUNC(TRUNC(((C73+('Traitements par indices'!G73*12))/1820),2)*1.27,2)</f>
        <v>10.49</v>
      </c>
      <c r="J73" s="344" t="n">
        <f aca="false">TRUNC(H73+(H73*2/3),2)</f>
        <v>17.2</v>
      </c>
      <c r="K73" s="345" t="n">
        <f aca="false">TRUNC((H73*2),2)</f>
        <v>20.64</v>
      </c>
      <c r="L73" s="344" t="n">
        <f aca="false">TRUNC(TRUNC((C73/1820),2)*1.25,2)</f>
        <v>10.17</v>
      </c>
      <c r="M73" s="344" t="n">
        <f aca="false">TRUNC(TRUNC((C73/1820),2)*1.27,2)</f>
        <v>10.33</v>
      </c>
      <c r="N73" s="344" t="n">
        <f aca="false">TRUNC(L73+(L73*2/3),2)</f>
        <v>16.95</v>
      </c>
      <c r="O73" s="345" t="n">
        <f aca="false">TRUNC((L73*2),2)</f>
        <v>20.34</v>
      </c>
    </row>
    <row r="74" s="354" customFormat="true" ht="15.75" hidden="false" customHeight="true" outlineLevel="0" collapsed="false">
      <c r="A74" s="346" t="n">
        <v>251</v>
      </c>
      <c r="B74" s="347" t="n">
        <v>171</v>
      </c>
      <c r="C74" s="348" t="n">
        <v>14827.42</v>
      </c>
      <c r="D74" s="349" t="n">
        <f aca="false">TRUNC(TRUNC(((C74+('Traitements par indices'!F74*12))/1820),2)*1.25,2)</f>
        <v>10.62</v>
      </c>
      <c r="E74" s="350" t="n">
        <f aca="false">TRUNC(TRUNC(((C74+('Traitements par indices'!F74*12))/1820),2)*1.27,2)</f>
        <v>10.79</v>
      </c>
      <c r="F74" s="350" t="n">
        <f aca="false">TRUNC(D74+(D74*2/3),2)</f>
        <v>17.7</v>
      </c>
      <c r="G74" s="351" t="n">
        <f aca="false">TRUNC(D74*2,2)</f>
        <v>21.24</v>
      </c>
      <c r="H74" s="352" t="n">
        <f aca="false">TRUNC(TRUNC(((C74+('Traitements par indices'!G74*12))/1820),2)*1.25,2)</f>
        <v>10.32</v>
      </c>
      <c r="I74" s="352" t="n">
        <f aca="false">TRUNC(TRUNC(((C74+('Traitements par indices'!G74*12))/1820),2)*1.27,2)</f>
        <v>10.49</v>
      </c>
      <c r="J74" s="352" t="n">
        <f aca="false">TRUNC(H74+(H74*2/3),2)</f>
        <v>17.2</v>
      </c>
      <c r="K74" s="353" t="n">
        <f aca="false">TRUNC((H74*2),2)</f>
        <v>20.64</v>
      </c>
      <c r="L74" s="352" t="n">
        <f aca="false">TRUNC(TRUNC((C74/1820),2)*1.25,2)</f>
        <v>10.17</v>
      </c>
      <c r="M74" s="352" t="n">
        <f aca="false">TRUNC(TRUNC((C74/1820),2)*1.27,2)</f>
        <v>10.33</v>
      </c>
      <c r="N74" s="352" t="n">
        <f aca="false">TRUNC(L74+(L74*2/3),2)</f>
        <v>16.95</v>
      </c>
      <c r="O74" s="353" t="n">
        <f aca="false">TRUNC((L74*2),2)</f>
        <v>20.34</v>
      </c>
    </row>
    <row r="75" customFormat="false" ht="15.75" hidden="false" customHeight="true" outlineLevel="0" collapsed="false">
      <c r="A75" s="338" t="n">
        <v>251</v>
      </c>
      <c r="B75" s="355" t="n">
        <v>172</v>
      </c>
      <c r="C75" s="340" t="n">
        <v>14827.42</v>
      </c>
      <c r="D75" s="341" t="n">
        <f aca="false">TRUNC(TRUNC(((C75+('Traitements par indices'!F75*12))/1820),2)*1.25,2)</f>
        <v>10.62</v>
      </c>
      <c r="E75" s="342" t="n">
        <f aca="false">TRUNC(TRUNC(((C75+('Traitements par indices'!F75*12))/1820),2)*1.27,2)</f>
        <v>10.79</v>
      </c>
      <c r="F75" s="342" t="n">
        <f aca="false">TRUNC(D75+(D75*2/3),2)</f>
        <v>17.7</v>
      </c>
      <c r="G75" s="343" t="n">
        <f aca="false">TRUNC(D75*2,2)</f>
        <v>21.24</v>
      </c>
      <c r="H75" s="344" t="n">
        <f aca="false">TRUNC(TRUNC(((C75+('Traitements par indices'!G75*12))/1820),2)*1.25,2)</f>
        <v>10.32</v>
      </c>
      <c r="I75" s="344" t="n">
        <f aca="false">TRUNC(TRUNC(((C75+('Traitements par indices'!G75*12))/1820),2)*1.27,2)</f>
        <v>10.49</v>
      </c>
      <c r="J75" s="344" t="n">
        <f aca="false">TRUNC(H75+(H75*2/3),2)</f>
        <v>17.2</v>
      </c>
      <c r="K75" s="345" t="n">
        <f aca="false">TRUNC((H75*2),2)</f>
        <v>20.64</v>
      </c>
      <c r="L75" s="344" t="n">
        <f aca="false">TRUNC(TRUNC((C75/1820),2)*1.25,2)</f>
        <v>10.17</v>
      </c>
      <c r="M75" s="344" t="n">
        <f aca="false">TRUNC(TRUNC((C75/1820),2)*1.27,2)</f>
        <v>10.33</v>
      </c>
      <c r="N75" s="344" t="n">
        <f aca="false">TRUNC(L75+(L75*2/3),2)</f>
        <v>16.95</v>
      </c>
      <c r="O75" s="345" t="n">
        <f aca="false">TRUNC((L75*2),2)</f>
        <v>20.34</v>
      </c>
    </row>
    <row r="76" s="354" customFormat="true" ht="15.75" hidden="false" customHeight="true" outlineLevel="0" collapsed="false">
      <c r="A76" s="346" t="n">
        <v>252</v>
      </c>
      <c r="B76" s="347" t="n">
        <v>173</v>
      </c>
      <c r="C76" s="348" t="n">
        <v>14886.5</v>
      </c>
      <c r="D76" s="349" t="n">
        <f aca="false">TRUNC(TRUNC(((C76+('Traitements par indices'!F76*12))/1820),2)*1.25,2)</f>
        <v>10.66</v>
      </c>
      <c r="E76" s="350" t="n">
        <f aca="false">TRUNC(TRUNC(((C76+('Traitements par indices'!F76*12))/1820),2)*1.27,2)</f>
        <v>10.83</v>
      </c>
      <c r="F76" s="350" t="n">
        <f aca="false">TRUNC(D76+(D76*2/3),2)</f>
        <v>17.76</v>
      </c>
      <c r="G76" s="351" t="n">
        <f aca="false">TRUNC(D76*2,2)</f>
        <v>21.32</v>
      </c>
      <c r="H76" s="352" t="n">
        <f aca="false">TRUNC(TRUNC(((C76+('Traitements par indices'!G76*12))/1820),2)*1.25,2)</f>
        <v>10.36</v>
      </c>
      <c r="I76" s="352" t="n">
        <f aca="false">TRUNC(TRUNC(((C76+('Traitements par indices'!G76*12))/1820),2)*1.27,2)</f>
        <v>10.52</v>
      </c>
      <c r="J76" s="352" t="n">
        <f aca="false">TRUNC(H76+(H76*2/3),2)</f>
        <v>17.26</v>
      </c>
      <c r="K76" s="353" t="n">
        <f aca="false">TRUNC((H76*2),2)</f>
        <v>20.72</v>
      </c>
      <c r="L76" s="352" t="n">
        <f aca="false">TRUNC(TRUNC((C76/1820),2)*1.25,2)</f>
        <v>10.21</v>
      </c>
      <c r="M76" s="352" t="n">
        <f aca="false">TRUNC(TRUNC((C76/1820),2)*1.27,2)</f>
        <v>10.37</v>
      </c>
      <c r="N76" s="352" t="n">
        <f aca="false">TRUNC(L76+(L76*2/3),2)</f>
        <v>17.01</v>
      </c>
      <c r="O76" s="353" t="n">
        <f aca="false">TRUNC((L76*2),2)</f>
        <v>20.42</v>
      </c>
    </row>
    <row r="77" customFormat="false" ht="15.75" hidden="false" customHeight="true" outlineLevel="0" collapsed="false">
      <c r="A77" s="338" t="n">
        <v>252</v>
      </c>
      <c r="B77" s="355" t="n">
        <v>174</v>
      </c>
      <c r="C77" s="340" t="n">
        <v>14886.5</v>
      </c>
      <c r="D77" s="341" t="n">
        <f aca="false">TRUNC(TRUNC(((C77+('Traitements par indices'!F77*12))/1820),2)*1.25,2)</f>
        <v>10.66</v>
      </c>
      <c r="E77" s="342" t="n">
        <f aca="false">TRUNC(TRUNC(((C77+('Traitements par indices'!F77*12))/1820),2)*1.27,2)</f>
        <v>10.83</v>
      </c>
      <c r="F77" s="342" t="n">
        <f aca="false">TRUNC(D77+(D77*2/3),2)</f>
        <v>17.76</v>
      </c>
      <c r="G77" s="343" t="n">
        <f aca="false">TRUNC(D77*2,2)</f>
        <v>21.32</v>
      </c>
      <c r="H77" s="344" t="n">
        <f aca="false">TRUNC(TRUNC(((C77+('Traitements par indices'!G77*12))/1820),2)*1.25,2)</f>
        <v>10.36</v>
      </c>
      <c r="I77" s="344" t="n">
        <f aca="false">TRUNC(TRUNC(((C77+('Traitements par indices'!G77*12))/1820),2)*1.27,2)</f>
        <v>10.52</v>
      </c>
      <c r="J77" s="344" t="n">
        <f aca="false">TRUNC(H77+(H77*2/3),2)</f>
        <v>17.26</v>
      </c>
      <c r="K77" s="345" t="n">
        <f aca="false">TRUNC((H77*2),2)</f>
        <v>20.72</v>
      </c>
      <c r="L77" s="344" t="n">
        <f aca="false">TRUNC(TRUNC((C77/1820),2)*1.25,2)</f>
        <v>10.21</v>
      </c>
      <c r="M77" s="344" t="n">
        <f aca="false">TRUNC(TRUNC((C77/1820),2)*1.27,2)</f>
        <v>10.37</v>
      </c>
      <c r="N77" s="344" t="n">
        <f aca="false">TRUNC(L77+(L77*2/3),2)</f>
        <v>17.01</v>
      </c>
      <c r="O77" s="345" t="n">
        <f aca="false">TRUNC((L77*2),2)</f>
        <v>20.42</v>
      </c>
    </row>
    <row r="78" s="354" customFormat="true" ht="15.75" hidden="false" customHeight="true" outlineLevel="0" collapsed="false">
      <c r="A78" s="346" t="n">
        <v>252</v>
      </c>
      <c r="B78" s="347" t="n">
        <v>175</v>
      </c>
      <c r="C78" s="348" t="n">
        <v>14886.5</v>
      </c>
      <c r="D78" s="349" t="n">
        <f aca="false">TRUNC(TRUNC(((C78+('Traitements par indices'!F78*12))/1820),2)*1.25,2)</f>
        <v>10.66</v>
      </c>
      <c r="E78" s="350" t="n">
        <f aca="false">TRUNC(TRUNC(((C78+('Traitements par indices'!F78*12))/1820),2)*1.27,2)</f>
        <v>10.83</v>
      </c>
      <c r="F78" s="350" t="n">
        <f aca="false">TRUNC(D78+(D78*2/3),2)</f>
        <v>17.76</v>
      </c>
      <c r="G78" s="351" t="n">
        <f aca="false">TRUNC(D78*2,2)</f>
        <v>21.32</v>
      </c>
      <c r="H78" s="352" t="n">
        <f aca="false">TRUNC(TRUNC(((C78+('Traitements par indices'!G78*12))/1820),2)*1.25,2)</f>
        <v>10.36</v>
      </c>
      <c r="I78" s="352" t="n">
        <f aca="false">TRUNC(TRUNC(((C78+('Traitements par indices'!G78*12))/1820),2)*1.27,2)</f>
        <v>10.52</v>
      </c>
      <c r="J78" s="352" t="n">
        <f aca="false">TRUNC(H78+(H78*2/3),2)</f>
        <v>17.26</v>
      </c>
      <c r="K78" s="353" t="n">
        <f aca="false">TRUNC((H78*2),2)</f>
        <v>20.72</v>
      </c>
      <c r="L78" s="352" t="n">
        <f aca="false">TRUNC(TRUNC((C78/1820),2)*1.25,2)</f>
        <v>10.21</v>
      </c>
      <c r="M78" s="352" t="n">
        <f aca="false">TRUNC(TRUNC((C78/1820),2)*1.27,2)</f>
        <v>10.37</v>
      </c>
      <c r="N78" s="352" t="n">
        <f aca="false">TRUNC(L78+(L78*2/3),2)</f>
        <v>17.01</v>
      </c>
      <c r="O78" s="353" t="n">
        <f aca="false">TRUNC((L78*2),2)</f>
        <v>20.42</v>
      </c>
    </row>
    <row r="79" customFormat="false" ht="15.75" hidden="false" customHeight="true" outlineLevel="0" collapsed="false">
      <c r="A79" s="338" t="n">
        <v>253</v>
      </c>
      <c r="B79" s="355" t="n">
        <v>176</v>
      </c>
      <c r="C79" s="340" t="n">
        <v>14945.57</v>
      </c>
      <c r="D79" s="341" t="n">
        <f aca="false">TRUNC(TRUNC(((C79+('Traitements par indices'!F79*12))/1820),2)*1.25,2)</f>
        <v>10.7</v>
      </c>
      <c r="E79" s="342" t="n">
        <f aca="false">TRUNC(TRUNC(((C79+('Traitements par indices'!F79*12))/1820),2)*1.27,2)</f>
        <v>10.87</v>
      </c>
      <c r="F79" s="342" t="n">
        <f aca="false">TRUNC(D79+(D79*2/3),2)</f>
        <v>17.83</v>
      </c>
      <c r="G79" s="343" t="n">
        <f aca="false">TRUNC(D79*2,2)</f>
        <v>21.4</v>
      </c>
      <c r="H79" s="344" t="n">
        <f aca="false">TRUNC(TRUNC(((C79+('Traitements par indices'!G79*12))/1820),2)*1.25,2)</f>
        <v>10.41</v>
      </c>
      <c r="I79" s="344" t="n">
        <f aca="false">TRUNC(TRUNC(((C79+('Traitements par indices'!G79*12))/1820),2)*1.27,2)</f>
        <v>10.57</v>
      </c>
      <c r="J79" s="344" t="n">
        <f aca="false">TRUNC(H79+(H79*2/3),2)</f>
        <v>17.35</v>
      </c>
      <c r="K79" s="345" t="n">
        <f aca="false">TRUNC((H79*2),2)</f>
        <v>20.82</v>
      </c>
      <c r="L79" s="344" t="n">
        <f aca="false">TRUNC(TRUNC((C79/1820),2)*1.25,2)</f>
        <v>10.26</v>
      </c>
      <c r="M79" s="344" t="n">
        <f aca="false">TRUNC(TRUNC((C79/1820),2)*1.27,2)</f>
        <v>10.42</v>
      </c>
      <c r="N79" s="344" t="n">
        <f aca="false">TRUNC(L79+(L79*2/3),2)</f>
        <v>17.1</v>
      </c>
      <c r="O79" s="345" t="n">
        <f aca="false">TRUNC((L79*2),2)</f>
        <v>20.52</v>
      </c>
    </row>
    <row r="80" s="354" customFormat="true" ht="15.75" hidden="false" customHeight="true" outlineLevel="0" collapsed="false">
      <c r="A80" s="346" t="n">
        <v>253</v>
      </c>
      <c r="B80" s="347" t="n">
        <v>177</v>
      </c>
      <c r="C80" s="348" t="n">
        <v>14945.57</v>
      </c>
      <c r="D80" s="349" t="n">
        <f aca="false">TRUNC(TRUNC(((C80+('Traitements par indices'!F80*12))/1820),2)*1.25,2)</f>
        <v>10.7</v>
      </c>
      <c r="E80" s="350" t="n">
        <f aca="false">TRUNC(TRUNC(((C80+('Traitements par indices'!F80*12))/1820),2)*1.27,2)</f>
        <v>10.87</v>
      </c>
      <c r="F80" s="350" t="n">
        <f aca="false">TRUNC(D80+(D80*2/3),2)</f>
        <v>17.83</v>
      </c>
      <c r="G80" s="351" t="n">
        <f aca="false">TRUNC(D80*2,2)</f>
        <v>21.4</v>
      </c>
      <c r="H80" s="352" t="n">
        <f aca="false">TRUNC(TRUNC(((C80+('Traitements par indices'!G80*12))/1820),2)*1.25,2)</f>
        <v>10.41</v>
      </c>
      <c r="I80" s="352" t="n">
        <f aca="false">TRUNC(TRUNC(((C80+('Traitements par indices'!G80*12))/1820),2)*1.27,2)</f>
        <v>10.57</v>
      </c>
      <c r="J80" s="352" t="n">
        <f aca="false">TRUNC(H80+(H80*2/3),2)</f>
        <v>17.35</v>
      </c>
      <c r="K80" s="353" t="n">
        <f aca="false">TRUNC((H80*2),2)</f>
        <v>20.82</v>
      </c>
      <c r="L80" s="352" t="n">
        <f aca="false">TRUNC(TRUNC((C80/1820),2)*1.25,2)</f>
        <v>10.26</v>
      </c>
      <c r="M80" s="352" t="n">
        <f aca="false">TRUNC(TRUNC((C80/1820),2)*1.27,2)</f>
        <v>10.42</v>
      </c>
      <c r="N80" s="352" t="n">
        <f aca="false">TRUNC(L80+(L80*2/3),2)</f>
        <v>17.1</v>
      </c>
      <c r="O80" s="353" t="n">
        <f aca="false">TRUNC((L80*2),2)</f>
        <v>20.52</v>
      </c>
    </row>
    <row r="81" customFormat="false" ht="15.75" hidden="false" customHeight="true" outlineLevel="0" collapsed="false">
      <c r="A81" s="338" t="n">
        <v>253</v>
      </c>
      <c r="B81" s="355" t="n">
        <v>178</v>
      </c>
      <c r="C81" s="340" t="n">
        <v>14945.57</v>
      </c>
      <c r="D81" s="341" t="n">
        <f aca="false">TRUNC(TRUNC(((C81+('Traitements par indices'!F81*12))/1820),2)*1.25,2)</f>
        <v>10.7</v>
      </c>
      <c r="E81" s="342" t="n">
        <f aca="false">TRUNC(TRUNC(((C81+('Traitements par indices'!F81*12))/1820),2)*1.27,2)</f>
        <v>10.87</v>
      </c>
      <c r="F81" s="342" t="n">
        <f aca="false">TRUNC(D81+(D81*2/3),2)</f>
        <v>17.83</v>
      </c>
      <c r="G81" s="343" t="n">
        <f aca="false">TRUNC(D81*2,2)</f>
        <v>21.4</v>
      </c>
      <c r="H81" s="344" t="n">
        <f aca="false">TRUNC(TRUNC(((C81+('Traitements par indices'!G81*12))/1820),2)*1.25,2)</f>
        <v>10.41</v>
      </c>
      <c r="I81" s="344" t="n">
        <f aca="false">TRUNC(TRUNC(((C81+('Traitements par indices'!G81*12))/1820),2)*1.27,2)</f>
        <v>10.57</v>
      </c>
      <c r="J81" s="344" t="n">
        <f aca="false">TRUNC(H81+(H81*2/3),2)</f>
        <v>17.35</v>
      </c>
      <c r="K81" s="345" t="n">
        <f aca="false">TRUNC((H81*2),2)</f>
        <v>20.82</v>
      </c>
      <c r="L81" s="344" t="n">
        <f aca="false">TRUNC(TRUNC((C81/1820),2)*1.25,2)</f>
        <v>10.26</v>
      </c>
      <c r="M81" s="344" t="n">
        <f aca="false">TRUNC(TRUNC((C81/1820),2)*1.27,2)</f>
        <v>10.42</v>
      </c>
      <c r="N81" s="344" t="n">
        <f aca="false">TRUNC(L81+(L81*2/3),2)</f>
        <v>17.1</v>
      </c>
      <c r="O81" s="345" t="n">
        <f aca="false">TRUNC((L81*2),2)</f>
        <v>20.52</v>
      </c>
    </row>
    <row r="82" s="354" customFormat="true" ht="15.75" hidden="false" customHeight="true" outlineLevel="0" collapsed="false">
      <c r="A82" s="346" t="n">
        <v>254</v>
      </c>
      <c r="B82" s="347" t="n">
        <v>179</v>
      </c>
      <c r="C82" s="348" t="n">
        <v>15004.64</v>
      </c>
      <c r="D82" s="349" t="n">
        <f aca="false">TRUNC(TRUNC(((C82+('Traitements par indices'!F82*12))/1820),2)*1.25,2)</f>
        <v>10.75</v>
      </c>
      <c r="E82" s="350" t="n">
        <f aca="false">TRUNC(TRUNC(((C82+('Traitements par indices'!F82*12))/1820),2)*1.27,2)</f>
        <v>10.92</v>
      </c>
      <c r="F82" s="350" t="n">
        <f aca="false">TRUNC(D82+(D82*2/3),2)</f>
        <v>17.91</v>
      </c>
      <c r="G82" s="351" t="n">
        <f aca="false">TRUNC(D82*2,2)</f>
        <v>21.5</v>
      </c>
      <c r="H82" s="352" t="n">
        <f aca="false">TRUNC(TRUNC(((C82+('Traitements par indices'!G82*12))/1820),2)*1.25,2)</f>
        <v>10.45</v>
      </c>
      <c r="I82" s="352" t="n">
        <f aca="false">TRUNC(TRUNC(((C82+('Traitements par indices'!G82*12))/1820),2)*1.27,2)</f>
        <v>10.61</v>
      </c>
      <c r="J82" s="352" t="n">
        <f aca="false">TRUNC(H82+(H82*2/3),2)</f>
        <v>17.41</v>
      </c>
      <c r="K82" s="353" t="n">
        <f aca="false">TRUNC((H82*2),2)</f>
        <v>20.9</v>
      </c>
      <c r="L82" s="352" t="n">
        <f aca="false">TRUNC(TRUNC((C82/1820),2)*1.25,2)</f>
        <v>10.3</v>
      </c>
      <c r="M82" s="352" t="n">
        <f aca="false">TRUNC(TRUNC((C82/1820),2)*1.27,2)</f>
        <v>10.46</v>
      </c>
      <c r="N82" s="352" t="n">
        <f aca="false">TRUNC(L82+(L82*2/3),2)</f>
        <v>17.16</v>
      </c>
      <c r="O82" s="353" t="n">
        <f aca="false">TRUNC((L82*2),2)</f>
        <v>20.6</v>
      </c>
    </row>
    <row r="83" customFormat="false" ht="15.75" hidden="false" customHeight="true" outlineLevel="0" collapsed="false">
      <c r="A83" s="338" t="n">
        <v>254</v>
      </c>
      <c r="B83" s="355" t="n">
        <v>180</v>
      </c>
      <c r="C83" s="340" t="n">
        <v>15004.64</v>
      </c>
      <c r="D83" s="341" t="n">
        <f aca="false">TRUNC(TRUNC(((C83+('Traitements par indices'!F83*12))/1820),2)*1.25,2)</f>
        <v>10.75</v>
      </c>
      <c r="E83" s="342" t="n">
        <f aca="false">TRUNC(TRUNC(((C83+('Traitements par indices'!F83*12))/1820),2)*1.27,2)</f>
        <v>10.92</v>
      </c>
      <c r="F83" s="342" t="n">
        <f aca="false">TRUNC(D83+(D83*2/3),2)</f>
        <v>17.91</v>
      </c>
      <c r="G83" s="343" t="n">
        <f aca="false">TRUNC(D83*2,2)</f>
        <v>21.5</v>
      </c>
      <c r="H83" s="344" t="n">
        <f aca="false">TRUNC(TRUNC(((C83+('Traitements par indices'!G83*12))/1820),2)*1.25,2)</f>
        <v>10.45</v>
      </c>
      <c r="I83" s="344" t="n">
        <f aca="false">TRUNC(TRUNC(((C83+('Traitements par indices'!G83*12))/1820),2)*1.27,2)</f>
        <v>10.61</v>
      </c>
      <c r="J83" s="344" t="n">
        <f aca="false">TRUNC(H83+(H83*2/3),2)</f>
        <v>17.41</v>
      </c>
      <c r="K83" s="345" t="n">
        <f aca="false">TRUNC((H83*2),2)</f>
        <v>20.9</v>
      </c>
      <c r="L83" s="344" t="n">
        <f aca="false">TRUNC(TRUNC((C83/1820),2)*1.25,2)</f>
        <v>10.3</v>
      </c>
      <c r="M83" s="344" t="n">
        <f aca="false">TRUNC(TRUNC((C83/1820),2)*1.27,2)</f>
        <v>10.46</v>
      </c>
      <c r="N83" s="344" t="n">
        <f aca="false">TRUNC(L83+(L83*2/3),2)</f>
        <v>17.16</v>
      </c>
      <c r="O83" s="345" t="n">
        <f aca="false">TRUNC((L83*2),2)</f>
        <v>20.6</v>
      </c>
    </row>
    <row r="84" s="354" customFormat="true" ht="15.75" hidden="false" customHeight="true" outlineLevel="0" collapsed="false">
      <c r="A84" s="346" t="n">
        <v>255</v>
      </c>
      <c r="B84" s="347" t="n">
        <v>181</v>
      </c>
      <c r="C84" s="348" t="n">
        <v>15063.72</v>
      </c>
      <c r="D84" s="349" t="n">
        <f aca="false">TRUNC(TRUNC(((C84+('Traitements par indices'!F84*12))/1820),2)*1.25,2)</f>
        <v>10.78</v>
      </c>
      <c r="E84" s="350" t="n">
        <f aca="false">TRUNC(TRUNC(((C84+('Traitements par indices'!F84*12))/1820),2)*1.27,2)</f>
        <v>10.96</v>
      </c>
      <c r="F84" s="350" t="n">
        <f aca="false">TRUNC(D84+(D84*2/3),2)</f>
        <v>17.96</v>
      </c>
      <c r="G84" s="351" t="n">
        <f aca="false">TRUNC(D84*2,2)</f>
        <v>21.56</v>
      </c>
      <c r="H84" s="352" t="n">
        <f aca="false">TRUNC(TRUNC(((C84+('Traitements par indices'!G84*12))/1820),2)*1.25,2)</f>
        <v>10.48</v>
      </c>
      <c r="I84" s="352" t="n">
        <f aca="false">TRUNC(TRUNC(((C84+('Traitements par indices'!G84*12))/1820),2)*1.27,2)</f>
        <v>10.65</v>
      </c>
      <c r="J84" s="352" t="n">
        <f aca="false">TRUNC(H84+(H84*2/3),2)</f>
        <v>17.46</v>
      </c>
      <c r="K84" s="353" t="n">
        <f aca="false">TRUNC((H84*2),2)</f>
        <v>20.96</v>
      </c>
      <c r="L84" s="352" t="n">
        <f aca="false">TRUNC(TRUNC((C84/1820),2)*1.25,2)</f>
        <v>10.33</v>
      </c>
      <c r="M84" s="352" t="n">
        <f aca="false">TRUNC(TRUNC((C84/1820),2)*1.27,2)</f>
        <v>10.5</v>
      </c>
      <c r="N84" s="352" t="n">
        <f aca="false">TRUNC(L84+(L84*2/3),2)</f>
        <v>17.21</v>
      </c>
      <c r="O84" s="353" t="n">
        <f aca="false">TRUNC((L84*2),2)</f>
        <v>20.66</v>
      </c>
    </row>
    <row r="85" customFormat="false" ht="15.75" hidden="false" customHeight="true" outlineLevel="0" collapsed="false">
      <c r="A85" s="338" t="n">
        <v>256</v>
      </c>
      <c r="B85" s="355" t="n">
        <v>182</v>
      </c>
      <c r="C85" s="340" t="n">
        <v>15122.79</v>
      </c>
      <c r="D85" s="341" t="n">
        <f aca="false">TRUNC(TRUNC(((C85+('Traitements par indices'!F85*12))/1820),2)*1.25,2)</f>
        <v>10.82</v>
      </c>
      <c r="E85" s="342" t="n">
        <f aca="false">TRUNC(TRUNC(((C85+('Traitements par indices'!F85*12))/1820),2)*1.27,2)</f>
        <v>10.99</v>
      </c>
      <c r="F85" s="342" t="n">
        <f aca="false">TRUNC(D85+(D85*2/3),2)</f>
        <v>18.03</v>
      </c>
      <c r="G85" s="343" t="n">
        <f aca="false">TRUNC(D85*2,2)</f>
        <v>21.64</v>
      </c>
      <c r="H85" s="344" t="n">
        <f aca="false">TRUNC(TRUNC(((C85+('Traitements par indices'!G85*12))/1820),2)*1.25,2)</f>
        <v>10.52</v>
      </c>
      <c r="I85" s="344" t="n">
        <f aca="false">TRUNC(TRUNC(((C85+('Traitements par indices'!G85*12))/1820),2)*1.27,2)</f>
        <v>10.69</v>
      </c>
      <c r="J85" s="344" t="n">
        <f aca="false">TRUNC(H85+(H85*2/3),2)</f>
        <v>17.53</v>
      </c>
      <c r="K85" s="345" t="n">
        <f aca="false">TRUNC((H85*2),2)</f>
        <v>21.04</v>
      </c>
      <c r="L85" s="344" t="n">
        <f aca="false">TRUNC(TRUNC((C85/1820),2)*1.25,2)</f>
        <v>10.37</v>
      </c>
      <c r="M85" s="344" t="n">
        <f aca="false">TRUNC(TRUNC((C85/1820),2)*1.27,2)</f>
        <v>10.54</v>
      </c>
      <c r="N85" s="344" t="n">
        <f aca="false">TRUNC(L85+(L85*2/3),2)</f>
        <v>17.28</v>
      </c>
      <c r="O85" s="345" t="n">
        <f aca="false">TRUNC((L85*2),2)</f>
        <v>20.74</v>
      </c>
    </row>
    <row r="86" s="354" customFormat="true" ht="15.75" hidden="false" customHeight="true" outlineLevel="0" collapsed="false">
      <c r="A86" s="346" t="n">
        <v>256</v>
      </c>
      <c r="B86" s="347" t="n">
        <v>183</v>
      </c>
      <c r="C86" s="348" t="n">
        <v>15122.79</v>
      </c>
      <c r="D86" s="349" t="n">
        <f aca="false">TRUNC(TRUNC(((C86+('Traitements par indices'!F86*12))/1820),2)*1.25,2)</f>
        <v>10.82</v>
      </c>
      <c r="E86" s="350" t="n">
        <f aca="false">TRUNC(TRUNC(((C86+('Traitements par indices'!F86*12))/1820),2)*1.27,2)</f>
        <v>10.99</v>
      </c>
      <c r="F86" s="350" t="n">
        <f aca="false">TRUNC(D86+(D86*2/3),2)</f>
        <v>18.03</v>
      </c>
      <c r="G86" s="351" t="n">
        <f aca="false">TRUNC(D86*2,2)</f>
        <v>21.64</v>
      </c>
      <c r="H86" s="352" t="n">
        <f aca="false">TRUNC(TRUNC(((C86+('Traitements par indices'!G86*12))/1820),2)*1.25,2)</f>
        <v>10.52</v>
      </c>
      <c r="I86" s="352" t="n">
        <f aca="false">TRUNC(TRUNC(((C86+('Traitements par indices'!G86*12))/1820),2)*1.27,2)</f>
        <v>10.69</v>
      </c>
      <c r="J86" s="352" t="n">
        <f aca="false">TRUNC(H86+(H86*2/3),2)</f>
        <v>17.53</v>
      </c>
      <c r="K86" s="353" t="n">
        <f aca="false">TRUNC((H86*2),2)</f>
        <v>21.04</v>
      </c>
      <c r="L86" s="352" t="n">
        <f aca="false">TRUNC(TRUNC((C86/1820),2)*1.25,2)</f>
        <v>10.37</v>
      </c>
      <c r="M86" s="352" t="n">
        <f aca="false">TRUNC(TRUNC((C86/1820),2)*1.27,2)</f>
        <v>10.54</v>
      </c>
      <c r="N86" s="352" t="n">
        <f aca="false">TRUNC(L86+(L86*2/3),2)</f>
        <v>17.28</v>
      </c>
      <c r="O86" s="353" t="n">
        <f aca="false">TRUNC((L86*2),2)</f>
        <v>20.74</v>
      </c>
    </row>
    <row r="87" customFormat="false" ht="15.75" hidden="false" customHeight="true" outlineLevel="0" collapsed="false">
      <c r="A87" s="338" t="n">
        <v>257</v>
      </c>
      <c r="B87" s="355" t="n">
        <v>184</v>
      </c>
      <c r="C87" s="340" t="n">
        <v>15181.86</v>
      </c>
      <c r="D87" s="341" t="n">
        <f aca="false">TRUNC(TRUNC(((C87+('Traitements par indices'!F87*12))/1820),2)*1.25,2)</f>
        <v>10.86</v>
      </c>
      <c r="E87" s="342" t="n">
        <f aca="false">TRUNC(TRUNC(((C87+('Traitements par indices'!F87*12))/1820),2)*1.27,2)</f>
        <v>11.03</v>
      </c>
      <c r="F87" s="342" t="n">
        <f aca="false">TRUNC(D87+(D87*2/3),2)</f>
        <v>18.1</v>
      </c>
      <c r="G87" s="343" t="n">
        <f aca="false">TRUNC(D87*2,2)</f>
        <v>21.72</v>
      </c>
      <c r="H87" s="344" t="n">
        <f aca="false">TRUNC(TRUNC(((C87+('Traitements par indices'!G87*12))/1820),2)*1.25,2)</f>
        <v>10.57</v>
      </c>
      <c r="I87" s="344" t="n">
        <f aca="false">TRUNC(TRUNC(((C87+('Traitements par indices'!G87*12))/1820),2)*1.27,2)</f>
        <v>10.74</v>
      </c>
      <c r="J87" s="344" t="n">
        <f aca="false">TRUNC(H87+(H87*2/3),2)</f>
        <v>17.61</v>
      </c>
      <c r="K87" s="345" t="n">
        <f aca="false">TRUNC((H87*2),2)</f>
        <v>21.14</v>
      </c>
      <c r="L87" s="344" t="n">
        <f aca="false">TRUNC(TRUNC((C87/1820),2)*1.25,2)</f>
        <v>10.42</v>
      </c>
      <c r="M87" s="344" t="n">
        <f aca="false">TRUNC(TRUNC((C87/1820),2)*1.27,2)</f>
        <v>10.59</v>
      </c>
      <c r="N87" s="344" t="n">
        <f aca="false">TRUNC(L87+(L87*2/3),2)</f>
        <v>17.36</v>
      </c>
      <c r="O87" s="345" t="n">
        <f aca="false">TRUNC((L87*2),2)</f>
        <v>20.84</v>
      </c>
    </row>
    <row r="88" s="354" customFormat="true" ht="15.75" hidden="false" customHeight="true" outlineLevel="0" collapsed="false">
      <c r="A88" s="346" t="n">
        <v>257</v>
      </c>
      <c r="B88" s="347" t="n">
        <v>185</v>
      </c>
      <c r="C88" s="348" t="n">
        <v>15181.86</v>
      </c>
      <c r="D88" s="349" t="n">
        <f aca="false">TRUNC(TRUNC(((C88+('Traitements par indices'!F88*12))/1820),2)*1.25,2)</f>
        <v>10.86</v>
      </c>
      <c r="E88" s="350" t="n">
        <f aca="false">TRUNC(TRUNC(((C88+('Traitements par indices'!F88*12))/1820),2)*1.27,2)</f>
        <v>11.03</v>
      </c>
      <c r="F88" s="350" t="n">
        <f aca="false">TRUNC(D88+(D88*2/3),2)</f>
        <v>18.1</v>
      </c>
      <c r="G88" s="351" t="n">
        <f aca="false">TRUNC(D88*2,2)</f>
        <v>21.72</v>
      </c>
      <c r="H88" s="352" t="n">
        <f aca="false">TRUNC(TRUNC(((C88+('Traitements par indices'!G88*12))/1820),2)*1.25,2)</f>
        <v>10.57</v>
      </c>
      <c r="I88" s="352" t="n">
        <f aca="false">TRUNC(TRUNC(((C88+('Traitements par indices'!G88*12))/1820),2)*1.27,2)</f>
        <v>10.74</v>
      </c>
      <c r="J88" s="352" t="n">
        <f aca="false">TRUNC(H88+(H88*2/3),2)</f>
        <v>17.61</v>
      </c>
      <c r="K88" s="353" t="n">
        <f aca="false">TRUNC((H88*2),2)</f>
        <v>21.14</v>
      </c>
      <c r="L88" s="352" t="n">
        <f aca="false">TRUNC(TRUNC((C88/1820),2)*1.25,2)</f>
        <v>10.42</v>
      </c>
      <c r="M88" s="352" t="n">
        <f aca="false">TRUNC(TRUNC((C88/1820),2)*1.27,2)</f>
        <v>10.59</v>
      </c>
      <c r="N88" s="352" t="n">
        <f aca="false">TRUNC(L88+(L88*2/3),2)</f>
        <v>17.36</v>
      </c>
      <c r="O88" s="353" t="n">
        <f aca="false">TRUNC((L88*2),2)</f>
        <v>20.84</v>
      </c>
    </row>
    <row r="89" customFormat="false" ht="15.75" hidden="false" customHeight="true" outlineLevel="0" collapsed="false">
      <c r="A89" s="338" t="n">
        <v>257</v>
      </c>
      <c r="B89" s="355" t="n">
        <v>186</v>
      </c>
      <c r="C89" s="340" t="n">
        <v>15181.86</v>
      </c>
      <c r="D89" s="341" t="n">
        <f aca="false">TRUNC(TRUNC(((C89+('Traitements par indices'!F89*12))/1820),2)*1.25,2)</f>
        <v>10.86</v>
      </c>
      <c r="E89" s="342" t="n">
        <f aca="false">TRUNC(TRUNC(((C89+('Traitements par indices'!F89*12))/1820),2)*1.27,2)</f>
        <v>11.03</v>
      </c>
      <c r="F89" s="342" t="n">
        <f aca="false">TRUNC(D89+(D89*2/3),2)</f>
        <v>18.1</v>
      </c>
      <c r="G89" s="343" t="n">
        <f aca="false">TRUNC(D89*2,2)</f>
        <v>21.72</v>
      </c>
      <c r="H89" s="344" t="n">
        <f aca="false">TRUNC(TRUNC(((C89+('Traitements par indices'!G89*12))/1820),2)*1.25,2)</f>
        <v>10.57</v>
      </c>
      <c r="I89" s="344" t="n">
        <f aca="false">TRUNC(TRUNC(((C89+('Traitements par indices'!G89*12))/1820),2)*1.27,2)</f>
        <v>10.74</v>
      </c>
      <c r="J89" s="344" t="n">
        <f aca="false">TRUNC(H89+(H89*2/3),2)</f>
        <v>17.61</v>
      </c>
      <c r="K89" s="345" t="n">
        <f aca="false">TRUNC((H89*2),2)</f>
        <v>21.14</v>
      </c>
      <c r="L89" s="344" t="n">
        <f aca="false">TRUNC(TRUNC((C89/1820),2)*1.25,2)</f>
        <v>10.42</v>
      </c>
      <c r="M89" s="344" t="n">
        <f aca="false">TRUNC(TRUNC((C89/1820),2)*1.27,2)</f>
        <v>10.59</v>
      </c>
      <c r="N89" s="344" t="n">
        <f aca="false">TRUNC(L89+(L89*2/3),2)</f>
        <v>17.36</v>
      </c>
      <c r="O89" s="345" t="n">
        <f aca="false">TRUNC((L89*2),2)</f>
        <v>20.84</v>
      </c>
    </row>
    <row r="90" s="354" customFormat="true" ht="15.75" hidden="false" customHeight="true" outlineLevel="0" collapsed="false">
      <c r="A90" s="346" t="n">
        <v>258</v>
      </c>
      <c r="B90" s="347" t="n">
        <v>187</v>
      </c>
      <c r="C90" s="348" t="n">
        <v>15240.94</v>
      </c>
      <c r="D90" s="349" t="n">
        <f aca="false">TRUNC(TRUNC(((C90+('Traitements par indices'!F90*12))/1820),2)*1.25,2)</f>
        <v>10.91</v>
      </c>
      <c r="E90" s="350" t="n">
        <f aca="false">TRUNC(TRUNC(((C90+('Traitements par indices'!F90*12))/1820),2)*1.27,2)</f>
        <v>11.08</v>
      </c>
      <c r="F90" s="350" t="n">
        <f aca="false">TRUNC(D90+(D90*2/3),2)</f>
        <v>18.18</v>
      </c>
      <c r="G90" s="351" t="n">
        <f aca="false">TRUNC(D90*2,2)</f>
        <v>21.82</v>
      </c>
      <c r="H90" s="352" t="n">
        <f aca="false">TRUNC(TRUNC(((C90+('Traitements par indices'!G90*12))/1820),2)*1.25,2)</f>
        <v>10.61</v>
      </c>
      <c r="I90" s="352" t="n">
        <f aca="false">TRUNC(TRUNC(((C90+('Traitements par indices'!G90*12))/1820),2)*1.27,2)</f>
        <v>10.78</v>
      </c>
      <c r="J90" s="352" t="n">
        <f aca="false">TRUNC(H90+(H90*2/3),2)</f>
        <v>17.68</v>
      </c>
      <c r="K90" s="353" t="n">
        <f aca="false">TRUNC((H90*2),2)</f>
        <v>21.22</v>
      </c>
      <c r="L90" s="352" t="n">
        <f aca="false">TRUNC(TRUNC((C90/1820),2)*1.25,2)</f>
        <v>10.46</v>
      </c>
      <c r="M90" s="352" t="n">
        <f aca="false">TRUNC(TRUNC((C90/1820),2)*1.27,2)</f>
        <v>10.62</v>
      </c>
      <c r="N90" s="352" t="n">
        <f aca="false">TRUNC(L90+(L90*2/3),2)</f>
        <v>17.43</v>
      </c>
      <c r="O90" s="353" t="n">
        <f aca="false">TRUNC((L90*2),2)</f>
        <v>20.92</v>
      </c>
    </row>
    <row r="91" customFormat="false" ht="15.75" hidden="false" customHeight="true" outlineLevel="0" collapsed="false">
      <c r="A91" s="338" t="n">
        <v>258</v>
      </c>
      <c r="B91" s="355" t="n">
        <v>188</v>
      </c>
      <c r="C91" s="340" t="n">
        <v>15240.94</v>
      </c>
      <c r="D91" s="341" t="n">
        <f aca="false">TRUNC(TRUNC(((C91+('Traitements par indices'!F91*12))/1820),2)*1.25,2)</f>
        <v>10.91</v>
      </c>
      <c r="E91" s="342" t="n">
        <f aca="false">TRUNC(TRUNC(((C91+('Traitements par indices'!F91*12))/1820),2)*1.27,2)</f>
        <v>11.08</v>
      </c>
      <c r="F91" s="342" t="n">
        <f aca="false">TRUNC(D91+(D91*2/3),2)</f>
        <v>18.18</v>
      </c>
      <c r="G91" s="343" t="n">
        <f aca="false">TRUNC(D91*2,2)</f>
        <v>21.82</v>
      </c>
      <c r="H91" s="344" t="n">
        <f aca="false">TRUNC(TRUNC(((C91+('Traitements par indices'!G91*12))/1820),2)*1.25,2)</f>
        <v>10.61</v>
      </c>
      <c r="I91" s="344" t="n">
        <f aca="false">TRUNC(TRUNC(((C91+('Traitements par indices'!G91*12))/1820),2)*1.27,2)</f>
        <v>10.78</v>
      </c>
      <c r="J91" s="344" t="n">
        <f aca="false">TRUNC(H91+(H91*2/3),2)</f>
        <v>17.68</v>
      </c>
      <c r="K91" s="345" t="n">
        <f aca="false">TRUNC((H91*2),2)</f>
        <v>21.22</v>
      </c>
      <c r="L91" s="344" t="n">
        <f aca="false">TRUNC(TRUNC((C91/1820),2)*1.25,2)</f>
        <v>10.46</v>
      </c>
      <c r="M91" s="344" t="n">
        <f aca="false">TRUNC(TRUNC((C91/1820),2)*1.27,2)</f>
        <v>10.62</v>
      </c>
      <c r="N91" s="344" t="n">
        <f aca="false">TRUNC(L91+(L91*2/3),2)</f>
        <v>17.43</v>
      </c>
      <c r="O91" s="345" t="n">
        <f aca="false">TRUNC((L91*2),2)</f>
        <v>20.92</v>
      </c>
    </row>
    <row r="92" s="354" customFormat="true" ht="15.75" hidden="false" customHeight="true" outlineLevel="0" collapsed="false">
      <c r="A92" s="346" t="n">
        <v>259</v>
      </c>
      <c r="B92" s="347" t="n">
        <v>189</v>
      </c>
      <c r="C92" s="348" t="n">
        <v>15300.01</v>
      </c>
      <c r="D92" s="349" t="n">
        <f aca="false">TRUNC(TRUNC(((C92+('Traitements par indices'!F92*12))/1820),2)*1.25,2)</f>
        <v>10.95</v>
      </c>
      <c r="E92" s="350" t="n">
        <f aca="false">TRUNC(TRUNC(((C92+('Traitements par indices'!F92*12))/1820),2)*1.27,2)</f>
        <v>11.12</v>
      </c>
      <c r="F92" s="350" t="n">
        <f aca="false">TRUNC(D92+(D92*2/3),2)</f>
        <v>18.25</v>
      </c>
      <c r="G92" s="351" t="n">
        <f aca="false">TRUNC(D92*2,2)</f>
        <v>21.9</v>
      </c>
      <c r="H92" s="352" t="n">
        <f aca="false">TRUNC(TRUNC(((C92+('Traitements par indices'!G92*12))/1820),2)*1.25,2)</f>
        <v>10.65</v>
      </c>
      <c r="I92" s="352" t="n">
        <f aca="false">TRUNC(TRUNC(((C92+('Traitements par indices'!G92*12))/1820),2)*1.27,2)</f>
        <v>10.82</v>
      </c>
      <c r="J92" s="352" t="n">
        <f aca="false">TRUNC(H92+(H92*2/3),2)</f>
        <v>17.75</v>
      </c>
      <c r="K92" s="353" t="n">
        <f aca="false">TRUNC((H92*2),2)</f>
        <v>21.3</v>
      </c>
      <c r="L92" s="352" t="n">
        <f aca="false">TRUNC(TRUNC((C92/1820),2)*1.25,2)</f>
        <v>10.5</v>
      </c>
      <c r="M92" s="352" t="n">
        <f aca="false">TRUNC(TRUNC((C92/1820),2)*1.27,2)</f>
        <v>10.66</v>
      </c>
      <c r="N92" s="352" t="n">
        <f aca="false">TRUNC(L92+(L92*2/3),2)</f>
        <v>17.5</v>
      </c>
      <c r="O92" s="353" t="n">
        <f aca="false">TRUNC((L92*2),2)</f>
        <v>21</v>
      </c>
    </row>
    <row r="93" customFormat="false" ht="15.75" hidden="false" customHeight="true" outlineLevel="0" collapsed="false">
      <c r="A93" s="338" t="n">
        <v>260</v>
      </c>
      <c r="B93" s="355" t="n">
        <v>190</v>
      </c>
      <c r="C93" s="340" t="n">
        <v>15359.08</v>
      </c>
      <c r="D93" s="341" t="n">
        <f aca="false">TRUNC(TRUNC(((C93+('Traitements par indices'!F93*12))/1820),2)*1.25,2)</f>
        <v>10.98</v>
      </c>
      <c r="E93" s="342" t="n">
        <f aca="false">TRUNC(TRUNC(((C93+('Traitements par indices'!F93*12))/1820),2)*1.27,2)</f>
        <v>11.16</v>
      </c>
      <c r="F93" s="342" t="n">
        <f aca="false">TRUNC(D93+(D93*2/3),2)</f>
        <v>18.3</v>
      </c>
      <c r="G93" s="343" t="n">
        <f aca="false">TRUNC(D93*2,2)</f>
        <v>21.96</v>
      </c>
      <c r="H93" s="344" t="n">
        <f aca="false">TRUNC(TRUNC(((C93+('Traitements par indices'!G93*12))/1820),2)*1.25,2)</f>
        <v>10.68</v>
      </c>
      <c r="I93" s="344" t="n">
        <f aca="false">TRUNC(TRUNC(((C93+('Traitements par indices'!G93*12))/1820),2)*1.27,2)</f>
        <v>10.85</v>
      </c>
      <c r="J93" s="344" t="n">
        <f aca="false">TRUNC(H93+(H93*2/3),2)</f>
        <v>17.8</v>
      </c>
      <c r="K93" s="345" t="n">
        <f aca="false">TRUNC((H93*2),2)</f>
        <v>21.36</v>
      </c>
      <c r="L93" s="344" t="n">
        <f aca="false">TRUNC(TRUNC((C93/1820),2)*1.25,2)</f>
        <v>10.53</v>
      </c>
      <c r="M93" s="344" t="n">
        <f aca="false">TRUNC(TRUNC((C93/1820),2)*1.27,2)</f>
        <v>10.7</v>
      </c>
      <c r="N93" s="344" t="n">
        <f aca="false">TRUNC(L93+(L93*2/3),2)</f>
        <v>17.55</v>
      </c>
      <c r="O93" s="345" t="n">
        <f aca="false">TRUNC((L93*2),2)</f>
        <v>21.06</v>
      </c>
    </row>
    <row r="94" s="354" customFormat="true" ht="15.75" hidden="false" customHeight="true" outlineLevel="0" collapsed="false">
      <c r="A94" s="346" t="n">
        <v>261</v>
      </c>
      <c r="B94" s="347" t="n">
        <v>191</v>
      </c>
      <c r="C94" s="348" t="n">
        <v>15418.16</v>
      </c>
      <c r="D94" s="349" t="n">
        <f aca="false">TRUNC(TRUNC(((C94+('Traitements par indices'!F94*12))/1820),2)*1.25,2)</f>
        <v>11.02</v>
      </c>
      <c r="E94" s="350" t="n">
        <f aca="false">TRUNC(TRUNC(((C94+('Traitements par indices'!F94*12))/1820),2)*1.27,2)</f>
        <v>11.2</v>
      </c>
      <c r="F94" s="350" t="n">
        <f aca="false">TRUNC(D94+(D94*2/3),2)</f>
        <v>18.36</v>
      </c>
      <c r="G94" s="351" t="n">
        <f aca="false">TRUNC(D94*2,2)</f>
        <v>22.04</v>
      </c>
      <c r="H94" s="352" t="n">
        <f aca="false">TRUNC(TRUNC(((C94+('Traitements par indices'!G94*12))/1820),2)*1.25,2)</f>
        <v>10.73</v>
      </c>
      <c r="I94" s="352" t="n">
        <f aca="false">TRUNC(TRUNC(((C94+('Traitements par indices'!G94*12))/1820),2)*1.27,2)</f>
        <v>10.9</v>
      </c>
      <c r="J94" s="352" t="n">
        <f aca="false">TRUNC(H94+(H94*2/3),2)</f>
        <v>17.88</v>
      </c>
      <c r="K94" s="353" t="n">
        <f aca="false">TRUNC((H94*2),2)</f>
        <v>21.46</v>
      </c>
      <c r="L94" s="352" t="n">
        <f aca="false">TRUNC(TRUNC((C94/1820),2)*1.25,2)</f>
        <v>10.58</v>
      </c>
      <c r="M94" s="352" t="n">
        <f aca="false">TRUNC(TRUNC((C94/1820),2)*1.27,2)</f>
        <v>10.75</v>
      </c>
      <c r="N94" s="352" t="n">
        <f aca="false">TRUNC(L94+(L94*2/3),2)</f>
        <v>17.63</v>
      </c>
      <c r="O94" s="353" t="n">
        <f aca="false">TRUNC((L94*2),2)</f>
        <v>21.16</v>
      </c>
    </row>
    <row r="95" customFormat="false" ht="15.75" hidden="false" customHeight="true" outlineLevel="0" collapsed="false">
      <c r="A95" s="338" t="n">
        <v>262</v>
      </c>
      <c r="B95" s="355" t="n">
        <v>192</v>
      </c>
      <c r="C95" s="340" t="n">
        <v>15477.23</v>
      </c>
      <c r="D95" s="341" t="n">
        <f aca="false">TRUNC(TRUNC(((C95+('Traitements par indices'!F95*12))/1820),2)*1.25,2)</f>
        <v>11.07</v>
      </c>
      <c r="E95" s="342" t="n">
        <f aca="false">TRUNC(TRUNC(((C95+('Traitements par indices'!F95*12))/1820),2)*1.27,2)</f>
        <v>11.25</v>
      </c>
      <c r="F95" s="342" t="n">
        <f aca="false">TRUNC(D95+(D95*2/3),2)</f>
        <v>18.45</v>
      </c>
      <c r="G95" s="343" t="n">
        <f aca="false">TRUNC(D95*2,2)</f>
        <v>22.14</v>
      </c>
      <c r="H95" s="344" t="n">
        <f aca="false">TRUNC(TRUNC(((C95+('Traitements par indices'!G95*12))/1820),2)*1.25,2)</f>
        <v>10.77</v>
      </c>
      <c r="I95" s="344" t="n">
        <f aca="false">TRUNC(TRUNC(((C95+('Traitements par indices'!G95*12))/1820),2)*1.27,2)</f>
        <v>10.94</v>
      </c>
      <c r="J95" s="344" t="n">
        <f aca="false">TRUNC(H95+(H95*2/3),2)</f>
        <v>17.95</v>
      </c>
      <c r="K95" s="345" t="n">
        <f aca="false">TRUNC((H95*2),2)</f>
        <v>21.54</v>
      </c>
      <c r="L95" s="344" t="n">
        <f aca="false">TRUNC(TRUNC((C95/1820),2)*1.25,2)</f>
        <v>10.62</v>
      </c>
      <c r="M95" s="344" t="n">
        <f aca="false">TRUNC(TRUNC((C95/1820),2)*1.27,2)</f>
        <v>10.79</v>
      </c>
      <c r="N95" s="344" t="n">
        <f aca="false">TRUNC(L95+(L95*2/3),2)</f>
        <v>17.7</v>
      </c>
      <c r="O95" s="345" t="n">
        <f aca="false">TRUNC((L95*2),2)</f>
        <v>21.24</v>
      </c>
    </row>
    <row r="96" s="354" customFormat="true" ht="15.75" hidden="false" customHeight="true" outlineLevel="0" collapsed="false">
      <c r="A96" s="346" t="n">
        <v>263</v>
      </c>
      <c r="B96" s="347" t="n">
        <v>193</v>
      </c>
      <c r="C96" s="348" t="n">
        <v>15536.3</v>
      </c>
      <c r="D96" s="349" t="n">
        <f aca="false">TRUNC(TRUNC(((C96+('Traitements par indices'!F96*12))/1820),2)*1.25,2)</f>
        <v>11.11</v>
      </c>
      <c r="E96" s="350" t="n">
        <f aca="false">TRUNC(TRUNC(((C96+('Traitements par indices'!F96*12))/1820),2)*1.27,2)</f>
        <v>11.29</v>
      </c>
      <c r="F96" s="350" t="n">
        <f aca="false">TRUNC(D96+(D96*2/3),2)</f>
        <v>18.51</v>
      </c>
      <c r="G96" s="351" t="n">
        <f aca="false">TRUNC(D96*2,2)</f>
        <v>22.22</v>
      </c>
      <c r="H96" s="352" t="n">
        <f aca="false">TRUNC(TRUNC(((C96+('Traitements par indices'!G96*12))/1820),2)*1.25,2)</f>
        <v>10.81</v>
      </c>
      <c r="I96" s="352" t="n">
        <f aca="false">TRUNC(TRUNC(((C96+('Traitements par indices'!G96*12))/1820),2)*1.27,2)</f>
        <v>10.98</v>
      </c>
      <c r="J96" s="352" t="n">
        <f aca="false">TRUNC(H96+(H96*2/3),2)</f>
        <v>18.01</v>
      </c>
      <c r="K96" s="353" t="n">
        <f aca="false">TRUNC((H96*2),2)</f>
        <v>21.62</v>
      </c>
      <c r="L96" s="352" t="n">
        <f aca="false">TRUNC(TRUNC((C96/1820),2)*1.25,2)</f>
        <v>10.66</v>
      </c>
      <c r="M96" s="352" t="n">
        <f aca="false">TRUNC(TRUNC((C96/1820),2)*1.27,2)</f>
        <v>10.83</v>
      </c>
      <c r="N96" s="352" t="n">
        <f aca="false">TRUNC(L96+(L96*2/3),2)</f>
        <v>17.76</v>
      </c>
      <c r="O96" s="353" t="n">
        <f aca="false">TRUNC((L96*2),2)</f>
        <v>21.32</v>
      </c>
    </row>
    <row r="97" customFormat="false" ht="15.75" hidden="false" customHeight="true" outlineLevel="0" collapsed="false">
      <c r="A97" s="338" t="n">
        <v>264</v>
      </c>
      <c r="B97" s="355" t="n">
        <v>194</v>
      </c>
      <c r="C97" s="340" t="n">
        <v>15595.38</v>
      </c>
      <c r="D97" s="341" t="n">
        <f aca="false">TRUNC(TRUNC(((C97+('Traitements par indices'!F97*12))/1820),2)*1.25,2)</f>
        <v>11.15</v>
      </c>
      <c r="E97" s="342" t="n">
        <f aca="false">TRUNC(TRUNC(((C97+('Traitements par indices'!F97*12))/1820),2)*1.27,2)</f>
        <v>11.32</v>
      </c>
      <c r="F97" s="342" t="n">
        <f aca="false">TRUNC(D97+(D97*2/3),2)</f>
        <v>18.58</v>
      </c>
      <c r="G97" s="343" t="n">
        <f aca="false">TRUNC(D97*2,2)</f>
        <v>22.3</v>
      </c>
      <c r="H97" s="344" t="n">
        <f aca="false">TRUNC(TRUNC(((C97+('Traitements par indices'!G97*12))/1820),2)*1.25,2)</f>
        <v>10.85</v>
      </c>
      <c r="I97" s="344" t="n">
        <f aca="false">TRUNC(TRUNC(((C97+('Traitements par indices'!G97*12))/1820),2)*1.27,2)</f>
        <v>11.02</v>
      </c>
      <c r="J97" s="344" t="n">
        <f aca="false">TRUNC(H97+(H97*2/3),2)</f>
        <v>18.08</v>
      </c>
      <c r="K97" s="345" t="n">
        <f aca="false">TRUNC((H97*2),2)</f>
        <v>21.7</v>
      </c>
      <c r="L97" s="344" t="n">
        <f aca="false">TRUNC(TRUNC((C97/1820),2)*1.25,2)</f>
        <v>10.7</v>
      </c>
      <c r="M97" s="344" t="n">
        <f aca="false">TRUNC(TRUNC((C97/1820),2)*1.27,2)</f>
        <v>10.87</v>
      </c>
      <c r="N97" s="344" t="n">
        <f aca="false">TRUNC(L97+(L97*2/3),2)</f>
        <v>17.83</v>
      </c>
      <c r="O97" s="345" t="n">
        <f aca="false">TRUNC((L97*2),2)</f>
        <v>21.4</v>
      </c>
    </row>
    <row r="98" s="354" customFormat="true" ht="15.75" hidden="false" customHeight="true" outlineLevel="0" collapsed="false">
      <c r="A98" s="346" t="n">
        <v>265</v>
      </c>
      <c r="B98" s="347" t="n">
        <v>195</v>
      </c>
      <c r="C98" s="348" t="n">
        <v>15654.45</v>
      </c>
      <c r="D98" s="349" t="n">
        <f aca="false">TRUNC(TRUNC(((C98+('Traitements par indices'!F98*12))/1820),2)*1.25,2)</f>
        <v>11.18</v>
      </c>
      <c r="E98" s="350" t="n">
        <f aca="false">TRUNC(TRUNC(((C98+('Traitements par indices'!F98*12))/1820),2)*1.27,2)</f>
        <v>11.36</v>
      </c>
      <c r="F98" s="350" t="n">
        <f aca="false">TRUNC(D98+(D98*2/3),2)</f>
        <v>18.63</v>
      </c>
      <c r="G98" s="351" t="n">
        <f aca="false">TRUNC(D98*2,2)</f>
        <v>22.36</v>
      </c>
      <c r="H98" s="352" t="n">
        <f aca="false">TRUNC(TRUNC(((C98+('Traitements par indices'!G98*12))/1820),2)*1.25,2)</f>
        <v>10.9</v>
      </c>
      <c r="I98" s="352" t="n">
        <f aca="false">TRUNC(TRUNC(((C98+('Traitements par indices'!G98*12))/1820),2)*1.27,2)</f>
        <v>11.07</v>
      </c>
      <c r="J98" s="352" t="n">
        <f aca="false">TRUNC(H98+(H98*2/3),2)</f>
        <v>18.16</v>
      </c>
      <c r="K98" s="353" t="n">
        <f aca="false">TRUNC((H98*2),2)</f>
        <v>21.8</v>
      </c>
      <c r="L98" s="352" t="n">
        <f aca="false">TRUNC(TRUNC((C98/1820),2)*1.25,2)</f>
        <v>10.75</v>
      </c>
      <c r="M98" s="352" t="n">
        <f aca="false">TRUNC(TRUNC((C98/1820),2)*1.27,2)</f>
        <v>10.92</v>
      </c>
      <c r="N98" s="352" t="n">
        <f aca="false">TRUNC(L98+(L98*2/3),2)</f>
        <v>17.91</v>
      </c>
      <c r="O98" s="353" t="n">
        <f aca="false">TRUNC((L98*2),2)</f>
        <v>21.5</v>
      </c>
    </row>
    <row r="99" customFormat="false" ht="15.75" hidden="false" customHeight="true" outlineLevel="0" collapsed="false">
      <c r="A99" s="338" t="n">
        <v>266</v>
      </c>
      <c r="B99" s="355" t="n">
        <v>196</v>
      </c>
      <c r="C99" s="340" t="n">
        <v>15713.52</v>
      </c>
      <c r="D99" s="341" t="n">
        <f aca="false">TRUNC(TRUNC(((C99+('Traitements par indices'!F99*12))/1820),2)*1.25,2)</f>
        <v>11.23</v>
      </c>
      <c r="E99" s="342" t="n">
        <f aca="false">TRUNC(TRUNC(((C99+('Traitements par indices'!F99*12))/1820),2)*1.27,2)</f>
        <v>11.41</v>
      </c>
      <c r="F99" s="342" t="n">
        <f aca="false">TRUNC(D99+(D99*2/3),2)</f>
        <v>18.71</v>
      </c>
      <c r="G99" s="343" t="n">
        <f aca="false">TRUNC(D99*2,2)</f>
        <v>22.46</v>
      </c>
      <c r="H99" s="344" t="n">
        <f aca="false">TRUNC(TRUNC(((C99+('Traitements par indices'!G99*12))/1820),2)*1.25,2)</f>
        <v>10.93</v>
      </c>
      <c r="I99" s="344" t="n">
        <f aca="false">TRUNC(TRUNC(((C99+('Traitements par indices'!G99*12))/1820),2)*1.27,2)</f>
        <v>11.11</v>
      </c>
      <c r="J99" s="344" t="n">
        <f aca="false">TRUNC(H99+(H99*2/3),2)</f>
        <v>18.21</v>
      </c>
      <c r="K99" s="345" t="n">
        <f aca="false">TRUNC((H99*2),2)</f>
        <v>21.86</v>
      </c>
      <c r="L99" s="344" t="n">
        <f aca="false">TRUNC(TRUNC((C99/1820),2)*1.25,2)</f>
        <v>10.78</v>
      </c>
      <c r="M99" s="344" t="n">
        <f aca="false">TRUNC(TRUNC((C99/1820),2)*1.27,2)</f>
        <v>10.96</v>
      </c>
      <c r="N99" s="344" t="n">
        <f aca="false">TRUNC(L99+(L99*2/3),2)</f>
        <v>17.96</v>
      </c>
      <c r="O99" s="345" t="n">
        <f aca="false">TRUNC((L99*2),2)</f>
        <v>21.56</v>
      </c>
    </row>
    <row r="100" s="354" customFormat="true" ht="15.75" hidden="false" customHeight="true" outlineLevel="0" collapsed="false">
      <c r="A100" s="346" t="n">
        <v>267</v>
      </c>
      <c r="B100" s="347" t="n">
        <v>197</v>
      </c>
      <c r="C100" s="348" t="n">
        <v>15772.6</v>
      </c>
      <c r="D100" s="349" t="n">
        <f aca="false">TRUNC(TRUNC(((C100+('Traitements par indices'!F100*12))/1820),2)*1.25,2)</f>
        <v>11.27</v>
      </c>
      <c r="E100" s="350" t="n">
        <f aca="false">TRUNC(TRUNC(((C100+('Traitements par indices'!F100*12))/1820),2)*1.27,2)</f>
        <v>11.45</v>
      </c>
      <c r="F100" s="350" t="n">
        <f aca="false">TRUNC(D100+(D100*2/3),2)</f>
        <v>18.78</v>
      </c>
      <c r="G100" s="351" t="n">
        <f aca="false">TRUNC(D100*2,2)</f>
        <v>22.54</v>
      </c>
      <c r="H100" s="352" t="n">
        <f aca="false">TRUNC(TRUNC(((C100+('Traitements par indices'!G100*12))/1820),2)*1.25,2)</f>
        <v>10.97</v>
      </c>
      <c r="I100" s="352" t="n">
        <f aca="false">TRUNC(TRUNC(((C100+('Traitements par indices'!G100*12))/1820),2)*1.27,2)</f>
        <v>11.15</v>
      </c>
      <c r="J100" s="352" t="n">
        <f aca="false">TRUNC(H100+(H100*2/3),2)</f>
        <v>18.28</v>
      </c>
      <c r="K100" s="353" t="n">
        <f aca="false">TRUNC((H100*2),2)</f>
        <v>21.94</v>
      </c>
      <c r="L100" s="352" t="n">
        <f aca="false">TRUNC(TRUNC((C100/1820),2)*1.25,2)</f>
        <v>10.82</v>
      </c>
      <c r="M100" s="352" t="n">
        <f aca="false">TRUNC(TRUNC((C100/1820),2)*1.27,2)</f>
        <v>10.99</v>
      </c>
      <c r="N100" s="352" t="n">
        <f aca="false">TRUNC(L100+(L100*2/3),2)</f>
        <v>18.03</v>
      </c>
      <c r="O100" s="353" t="n">
        <f aca="false">TRUNC((L100*2),2)</f>
        <v>21.64</v>
      </c>
    </row>
    <row r="101" customFormat="false" ht="15.75" hidden="false" customHeight="true" outlineLevel="0" collapsed="false">
      <c r="A101" s="338" t="n">
        <v>268</v>
      </c>
      <c r="B101" s="355" t="n">
        <v>198</v>
      </c>
      <c r="C101" s="340" t="n">
        <v>15831.67</v>
      </c>
      <c r="D101" s="341" t="n">
        <f aca="false">TRUNC(TRUNC(((C101+('Traitements par indices'!F101*12))/1820),2)*1.25,2)</f>
        <v>11.31</v>
      </c>
      <c r="E101" s="342" t="n">
        <f aca="false">TRUNC(TRUNC(((C101+('Traitements par indices'!F101*12))/1820),2)*1.27,2)</f>
        <v>11.49</v>
      </c>
      <c r="F101" s="342" t="n">
        <f aca="false">TRUNC(D101+(D101*2/3),2)</f>
        <v>18.85</v>
      </c>
      <c r="G101" s="343" t="n">
        <f aca="false">TRUNC(D101*2,2)</f>
        <v>22.62</v>
      </c>
      <c r="H101" s="344" t="n">
        <f aca="false">TRUNC(TRUNC(((C101+('Traitements par indices'!G101*12))/1820),2)*1.25,2)</f>
        <v>11.01</v>
      </c>
      <c r="I101" s="344" t="n">
        <f aca="false">TRUNC(TRUNC(((C101+('Traitements par indices'!G101*12))/1820),2)*1.27,2)</f>
        <v>11.18</v>
      </c>
      <c r="J101" s="344" t="n">
        <f aca="false">TRUNC(H101+(H101*2/3),2)</f>
        <v>18.35</v>
      </c>
      <c r="K101" s="345" t="n">
        <f aca="false">TRUNC((H101*2),2)</f>
        <v>22.02</v>
      </c>
      <c r="L101" s="344" t="n">
        <f aca="false">TRUNC(TRUNC((C101/1820),2)*1.25,2)</f>
        <v>10.86</v>
      </c>
      <c r="M101" s="344" t="n">
        <f aca="false">TRUNC(TRUNC((C101/1820),2)*1.27,2)</f>
        <v>11.03</v>
      </c>
      <c r="N101" s="344" t="n">
        <f aca="false">TRUNC(L101+(L101*2/3),2)</f>
        <v>18.1</v>
      </c>
      <c r="O101" s="345" t="n">
        <f aca="false">TRUNC((L101*2),2)</f>
        <v>21.72</v>
      </c>
    </row>
    <row r="102" s="354" customFormat="true" ht="15.75" hidden="false" customHeight="true" outlineLevel="0" collapsed="false">
      <c r="A102" s="346" t="n">
        <v>269</v>
      </c>
      <c r="B102" s="347" t="n">
        <v>199</v>
      </c>
      <c r="C102" s="348" t="n">
        <v>15890.74</v>
      </c>
      <c r="D102" s="349" t="n">
        <f aca="false">TRUNC(TRUNC(((C102+('Traitements par indices'!F102*12))/1820),2)*1.25,2)</f>
        <v>11.35</v>
      </c>
      <c r="E102" s="350" t="n">
        <f aca="false">TRUNC(TRUNC(((C102+('Traitements par indices'!F102*12))/1820),2)*1.27,2)</f>
        <v>11.53</v>
      </c>
      <c r="F102" s="350" t="n">
        <f aca="false">TRUNC(D102+(D102*2/3),2)</f>
        <v>18.91</v>
      </c>
      <c r="G102" s="351" t="n">
        <f aca="false">TRUNC(D102*2,2)</f>
        <v>22.7</v>
      </c>
      <c r="H102" s="352" t="n">
        <f aca="false">TRUNC(TRUNC(((C102+('Traitements par indices'!G102*12))/1820),2)*1.25,2)</f>
        <v>11.05</v>
      </c>
      <c r="I102" s="352" t="n">
        <f aca="false">TRUNC(TRUNC(((C102+('Traitements par indices'!G102*12))/1820),2)*1.27,2)</f>
        <v>11.22</v>
      </c>
      <c r="J102" s="352" t="n">
        <f aca="false">TRUNC(H102+(H102*2/3),2)</f>
        <v>18.41</v>
      </c>
      <c r="K102" s="353" t="n">
        <f aca="false">TRUNC((H102*2),2)</f>
        <v>22.1</v>
      </c>
      <c r="L102" s="352" t="n">
        <f aca="false">TRUNC(TRUNC((C102/1820),2)*1.25,2)</f>
        <v>10.91</v>
      </c>
      <c r="M102" s="352" t="n">
        <f aca="false">TRUNC(TRUNC((C102/1820),2)*1.27,2)</f>
        <v>11.08</v>
      </c>
      <c r="N102" s="352" t="n">
        <f aca="false">TRUNC(L102+(L102*2/3),2)</f>
        <v>18.18</v>
      </c>
      <c r="O102" s="353" t="n">
        <f aca="false">TRUNC((L102*2),2)</f>
        <v>21.82</v>
      </c>
    </row>
    <row r="103" customFormat="false" ht="15.75" hidden="false" customHeight="true" outlineLevel="0" collapsed="false">
      <c r="A103" s="338" t="n">
        <v>270</v>
      </c>
      <c r="B103" s="355" t="n">
        <v>200</v>
      </c>
      <c r="C103" s="340" t="n">
        <v>15949.82</v>
      </c>
      <c r="D103" s="341" t="n">
        <f aca="false">TRUNC(TRUNC(((C103+('Traitements par indices'!F103*12))/1820),2)*1.25,2)</f>
        <v>11.4</v>
      </c>
      <c r="E103" s="342" t="n">
        <f aca="false">TRUNC(TRUNC(((C103+('Traitements par indices'!F103*12))/1820),2)*1.27,2)</f>
        <v>11.58</v>
      </c>
      <c r="F103" s="342" t="n">
        <f aca="false">TRUNC(D103+(D103*2/3),2)</f>
        <v>19</v>
      </c>
      <c r="G103" s="343" t="n">
        <f aca="false">TRUNC(D103*2,2)</f>
        <v>22.8</v>
      </c>
      <c r="H103" s="344" t="n">
        <f aca="false">TRUNC(TRUNC(((C103+('Traitements par indices'!G103*12))/1820),2)*1.25,2)</f>
        <v>11.1</v>
      </c>
      <c r="I103" s="344" t="n">
        <f aca="false">TRUNC(TRUNC(((C103+('Traitements par indices'!G103*12))/1820),2)*1.27,2)</f>
        <v>11.27</v>
      </c>
      <c r="J103" s="344" t="n">
        <f aca="false">TRUNC(H103+(H103*2/3),2)</f>
        <v>18.5</v>
      </c>
      <c r="K103" s="345" t="n">
        <f aca="false">TRUNC((H103*2),2)</f>
        <v>22.2</v>
      </c>
      <c r="L103" s="344" t="n">
        <f aca="false">TRUNC(TRUNC((C103/1820),2)*1.25,2)</f>
        <v>10.95</v>
      </c>
      <c r="M103" s="344" t="n">
        <f aca="false">TRUNC(TRUNC((C103/1820),2)*1.27,2)</f>
        <v>11.12</v>
      </c>
      <c r="N103" s="344" t="n">
        <f aca="false">TRUNC(L103+(L103*2/3),2)</f>
        <v>18.25</v>
      </c>
      <c r="O103" s="345" t="n">
        <f aca="false">TRUNC((L103*2),2)</f>
        <v>21.9</v>
      </c>
    </row>
    <row r="104" s="354" customFormat="true" ht="15.75" hidden="false" customHeight="true" outlineLevel="0" collapsed="false">
      <c r="A104" s="346" t="n">
        <v>271</v>
      </c>
      <c r="B104" s="347" t="n">
        <v>201</v>
      </c>
      <c r="C104" s="348" t="n">
        <v>16008.89</v>
      </c>
      <c r="D104" s="349" t="n">
        <f aca="false">TRUNC(TRUNC(((C104+('Traitements par indices'!F104*12))/1820),2)*1.25,2)</f>
        <v>11.43</v>
      </c>
      <c r="E104" s="350" t="n">
        <f aca="false">TRUNC(TRUNC(((C104+('Traitements par indices'!F104*12))/1820),2)*1.27,2)</f>
        <v>11.62</v>
      </c>
      <c r="F104" s="350" t="n">
        <f aca="false">TRUNC(D104+(D104*2/3),2)</f>
        <v>19.05</v>
      </c>
      <c r="G104" s="351" t="n">
        <f aca="false">TRUNC(D104*2,2)</f>
        <v>22.86</v>
      </c>
      <c r="H104" s="352" t="n">
        <f aca="false">TRUNC(TRUNC(((C104+('Traitements par indices'!G104*12))/1820),2)*1.25,2)</f>
        <v>11.13</v>
      </c>
      <c r="I104" s="352" t="n">
        <f aca="false">TRUNC(TRUNC(((C104+('Traitements par indices'!G104*12))/1820),2)*1.27,2)</f>
        <v>11.31</v>
      </c>
      <c r="J104" s="352" t="n">
        <f aca="false">TRUNC(H104+(H104*2/3),2)</f>
        <v>18.55</v>
      </c>
      <c r="K104" s="353" t="n">
        <f aca="false">TRUNC((H104*2),2)</f>
        <v>22.26</v>
      </c>
      <c r="L104" s="352" t="n">
        <f aca="false">TRUNC(TRUNC((C104/1820),2)*1.25,2)</f>
        <v>10.98</v>
      </c>
      <c r="M104" s="352" t="n">
        <f aca="false">TRUNC(TRUNC((C104/1820),2)*1.27,2)</f>
        <v>11.16</v>
      </c>
      <c r="N104" s="352" t="n">
        <f aca="false">TRUNC(L104+(L104*2/3),2)</f>
        <v>18.3</v>
      </c>
      <c r="O104" s="353" t="n">
        <f aca="false">TRUNC((L104*2),2)</f>
        <v>21.96</v>
      </c>
    </row>
    <row r="105" customFormat="false" ht="15.75" hidden="false" customHeight="true" outlineLevel="0" collapsed="false">
      <c r="A105" s="338" t="n">
        <v>272</v>
      </c>
      <c r="B105" s="355" t="n">
        <v>202</v>
      </c>
      <c r="C105" s="340" t="n">
        <v>16067.96</v>
      </c>
      <c r="D105" s="341" t="n">
        <f aca="false">TRUNC(TRUNC(((C105+('Traitements par indices'!F105*12))/1820),2)*1.25,2)</f>
        <v>11.47</v>
      </c>
      <c r="E105" s="342" t="n">
        <f aca="false">TRUNC(TRUNC(((C105+('Traitements par indices'!F105*12))/1820),2)*1.27,2)</f>
        <v>11.65</v>
      </c>
      <c r="F105" s="342" t="n">
        <f aca="false">TRUNC(D105+(D105*2/3),2)</f>
        <v>19.11</v>
      </c>
      <c r="G105" s="343" t="n">
        <f aca="false">TRUNC(D105*2,2)</f>
        <v>22.94</v>
      </c>
      <c r="H105" s="344" t="n">
        <f aca="false">TRUNC(TRUNC(((C105+('Traitements par indices'!G105*12))/1820),2)*1.25,2)</f>
        <v>11.17</v>
      </c>
      <c r="I105" s="344" t="n">
        <f aca="false">TRUNC(TRUNC(((C105+('Traitements par indices'!G105*12))/1820),2)*1.27,2)</f>
        <v>11.35</v>
      </c>
      <c r="J105" s="344" t="n">
        <f aca="false">TRUNC(H105+(H105*2/3),2)</f>
        <v>18.61</v>
      </c>
      <c r="K105" s="345" t="n">
        <f aca="false">TRUNC((H105*2),2)</f>
        <v>22.34</v>
      </c>
      <c r="L105" s="344" t="n">
        <f aca="false">TRUNC(TRUNC((C105/1820),2)*1.25,2)</f>
        <v>11.02</v>
      </c>
      <c r="M105" s="344" t="n">
        <f aca="false">TRUNC(TRUNC((C105/1820),2)*1.27,2)</f>
        <v>11.2</v>
      </c>
      <c r="N105" s="344" t="n">
        <f aca="false">TRUNC(L105+(L105*2/3),2)</f>
        <v>18.36</v>
      </c>
      <c r="O105" s="345" t="n">
        <f aca="false">TRUNC((L105*2),2)</f>
        <v>22.04</v>
      </c>
    </row>
    <row r="106" s="354" customFormat="true" ht="15.75" hidden="false" customHeight="true" outlineLevel="0" collapsed="false">
      <c r="A106" s="346" t="n">
        <v>273</v>
      </c>
      <c r="B106" s="347" t="n">
        <v>203</v>
      </c>
      <c r="C106" s="348" t="n">
        <v>16127.04</v>
      </c>
      <c r="D106" s="349" t="n">
        <f aca="false">TRUNC(TRUNC(((C106+('Traitements par indices'!F106*12))/1820),2)*1.25,2)</f>
        <v>11.51</v>
      </c>
      <c r="E106" s="350" t="n">
        <f aca="false">TRUNC(TRUNC(((C106+('Traitements par indices'!F106*12))/1820),2)*1.27,2)</f>
        <v>11.69</v>
      </c>
      <c r="F106" s="350" t="n">
        <f aca="false">TRUNC(D106+(D106*2/3),2)</f>
        <v>19.18</v>
      </c>
      <c r="G106" s="351" t="n">
        <f aca="false">TRUNC(D106*2,2)</f>
        <v>23.02</v>
      </c>
      <c r="H106" s="352" t="n">
        <f aca="false">TRUNC(TRUNC(((C106+('Traitements par indices'!G106*12))/1820),2)*1.25,2)</f>
        <v>11.21</v>
      </c>
      <c r="I106" s="352" t="n">
        <f aca="false">TRUNC(TRUNC(((C106+('Traitements par indices'!G106*12))/1820),2)*1.27,2)</f>
        <v>11.39</v>
      </c>
      <c r="J106" s="352" t="n">
        <f aca="false">TRUNC(H106+(H106*2/3),2)</f>
        <v>18.68</v>
      </c>
      <c r="K106" s="353" t="n">
        <f aca="false">TRUNC((H106*2),2)</f>
        <v>22.42</v>
      </c>
      <c r="L106" s="352" t="n">
        <f aca="false">TRUNC(TRUNC((C106/1820),2)*1.25,2)</f>
        <v>11.07</v>
      </c>
      <c r="M106" s="352" t="n">
        <f aca="false">TRUNC(TRUNC((C106/1820),2)*1.27,2)</f>
        <v>11.25</v>
      </c>
      <c r="N106" s="352" t="n">
        <f aca="false">TRUNC(L106+(L106*2/3),2)</f>
        <v>18.45</v>
      </c>
      <c r="O106" s="353" t="n">
        <f aca="false">TRUNC((L106*2),2)</f>
        <v>22.14</v>
      </c>
    </row>
    <row r="107" customFormat="false" ht="15.75" hidden="false" customHeight="true" outlineLevel="0" collapsed="false">
      <c r="A107" s="338" t="n">
        <v>274</v>
      </c>
      <c r="B107" s="355" t="n">
        <v>204</v>
      </c>
      <c r="C107" s="340" t="n">
        <v>16186.11</v>
      </c>
      <c r="D107" s="341" t="n">
        <f aca="false">TRUNC(TRUNC(((C107+('Traitements par indices'!F107*12))/1820),2)*1.25,2)</f>
        <v>11.55</v>
      </c>
      <c r="E107" s="342" t="n">
        <f aca="false">TRUNC(TRUNC(((C107+('Traitements par indices'!F107*12))/1820),2)*1.27,2)</f>
        <v>11.73</v>
      </c>
      <c r="F107" s="342" t="n">
        <f aca="false">TRUNC(D107+(D107*2/3),2)</f>
        <v>19.25</v>
      </c>
      <c r="G107" s="343" t="n">
        <f aca="false">TRUNC(D107*2,2)</f>
        <v>23.1</v>
      </c>
      <c r="H107" s="344" t="n">
        <f aca="false">TRUNC(TRUNC(((C107+('Traitements par indices'!G107*12))/1820),2)*1.25,2)</f>
        <v>11.26</v>
      </c>
      <c r="I107" s="344" t="n">
        <f aca="false">TRUNC(TRUNC(((C107+('Traitements par indices'!G107*12))/1820),2)*1.27,2)</f>
        <v>11.44</v>
      </c>
      <c r="J107" s="344" t="n">
        <f aca="false">TRUNC(H107+(H107*2/3),2)</f>
        <v>18.76</v>
      </c>
      <c r="K107" s="345" t="n">
        <f aca="false">TRUNC((H107*2),2)</f>
        <v>22.52</v>
      </c>
      <c r="L107" s="344" t="n">
        <f aca="false">TRUNC(TRUNC((C107/1820),2)*1.25,2)</f>
        <v>11.11</v>
      </c>
      <c r="M107" s="344" t="n">
        <f aca="false">TRUNC(TRUNC((C107/1820),2)*1.27,2)</f>
        <v>11.29</v>
      </c>
      <c r="N107" s="344" t="n">
        <f aca="false">TRUNC(L107+(L107*2/3),2)</f>
        <v>18.51</v>
      </c>
      <c r="O107" s="345" t="n">
        <f aca="false">TRUNC((L107*2),2)</f>
        <v>22.22</v>
      </c>
    </row>
    <row r="108" s="354" customFormat="true" ht="15.75" hidden="false" customHeight="true" outlineLevel="0" collapsed="false">
      <c r="A108" s="346" t="n">
        <v>275</v>
      </c>
      <c r="B108" s="347" t="n">
        <v>205</v>
      </c>
      <c r="C108" s="348" t="n">
        <v>16245.19</v>
      </c>
      <c r="D108" s="349" t="n">
        <f aca="false">TRUNC(TRUNC(((C108+('Traitements par indices'!F108*12))/1820),2)*1.25,2)</f>
        <v>11.6</v>
      </c>
      <c r="E108" s="350" t="n">
        <f aca="false">TRUNC(TRUNC(((C108+('Traitements par indices'!F108*12))/1820),2)*1.27,2)</f>
        <v>11.78</v>
      </c>
      <c r="F108" s="350" t="n">
        <f aca="false">TRUNC(D108+(D108*2/3),2)</f>
        <v>19.33</v>
      </c>
      <c r="G108" s="351" t="n">
        <f aca="false">TRUNC(D108*2,2)</f>
        <v>23.2</v>
      </c>
      <c r="H108" s="352" t="n">
        <f aca="false">TRUNC(TRUNC(((C108+('Traitements par indices'!G108*12))/1820),2)*1.25,2)</f>
        <v>11.3</v>
      </c>
      <c r="I108" s="352" t="n">
        <f aca="false">TRUNC(TRUNC(((C108+('Traitements par indices'!G108*12))/1820),2)*1.27,2)</f>
        <v>11.48</v>
      </c>
      <c r="J108" s="352" t="n">
        <f aca="false">TRUNC(H108+(H108*2/3),2)</f>
        <v>18.83</v>
      </c>
      <c r="K108" s="353" t="n">
        <f aca="false">TRUNC((H108*2),2)</f>
        <v>22.6</v>
      </c>
      <c r="L108" s="352" t="n">
        <f aca="false">TRUNC(TRUNC((C108/1820),2)*1.25,2)</f>
        <v>11.15</v>
      </c>
      <c r="M108" s="352" t="n">
        <f aca="false">TRUNC(TRUNC((C108/1820),2)*1.27,2)</f>
        <v>11.32</v>
      </c>
      <c r="N108" s="352" t="n">
        <f aca="false">TRUNC(L108+(L108*2/3),2)</f>
        <v>18.58</v>
      </c>
      <c r="O108" s="353" t="n">
        <f aca="false">TRUNC((L108*2),2)</f>
        <v>22.3</v>
      </c>
    </row>
    <row r="109" customFormat="false" ht="15.75" hidden="false" customHeight="true" outlineLevel="0" collapsed="false">
      <c r="A109" s="338" t="n">
        <v>276</v>
      </c>
      <c r="B109" s="355" t="n">
        <v>206</v>
      </c>
      <c r="C109" s="340" t="n">
        <v>16304.26</v>
      </c>
      <c r="D109" s="341" t="n">
        <f aca="false">TRUNC(TRUNC(((C109+('Traitements par indices'!F109*12))/1820),2)*1.25,2)</f>
        <v>11.63</v>
      </c>
      <c r="E109" s="342" t="n">
        <f aca="false">TRUNC(TRUNC(((C109+('Traitements par indices'!F109*12))/1820),2)*1.27,2)</f>
        <v>11.82</v>
      </c>
      <c r="F109" s="342" t="n">
        <f aca="false">TRUNC(D109+(D109*2/3),2)</f>
        <v>19.38</v>
      </c>
      <c r="G109" s="343" t="n">
        <f aca="false">TRUNC(D109*2,2)</f>
        <v>23.26</v>
      </c>
      <c r="H109" s="344" t="n">
        <f aca="false">TRUNC(TRUNC(((C109+('Traitements par indices'!G109*12))/1820),2)*1.25,2)</f>
        <v>11.33</v>
      </c>
      <c r="I109" s="344" t="n">
        <f aca="false">TRUNC(TRUNC(((C109+('Traitements par indices'!G109*12))/1820),2)*1.27,2)</f>
        <v>11.51</v>
      </c>
      <c r="J109" s="344" t="n">
        <f aca="false">TRUNC(H109+(H109*2/3),2)</f>
        <v>18.88</v>
      </c>
      <c r="K109" s="345" t="n">
        <f aca="false">TRUNC((H109*2),2)</f>
        <v>22.66</v>
      </c>
      <c r="L109" s="344" t="n">
        <f aca="false">TRUNC(TRUNC((C109/1820),2)*1.25,2)</f>
        <v>11.18</v>
      </c>
      <c r="M109" s="344" t="n">
        <f aca="false">TRUNC(TRUNC((C109/1820),2)*1.27,2)</f>
        <v>11.36</v>
      </c>
      <c r="N109" s="344" t="n">
        <f aca="false">TRUNC(L109+(L109*2/3),2)</f>
        <v>18.63</v>
      </c>
      <c r="O109" s="345" t="n">
        <f aca="false">TRUNC((L109*2),2)</f>
        <v>22.36</v>
      </c>
    </row>
    <row r="110" s="354" customFormat="true" ht="15.75" hidden="false" customHeight="true" outlineLevel="0" collapsed="false">
      <c r="A110" s="346" t="n">
        <v>277</v>
      </c>
      <c r="B110" s="347" t="n">
        <v>207</v>
      </c>
      <c r="C110" s="348" t="n">
        <v>16363.33</v>
      </c>
      <c r="D110" s="349" t="n">
        <f aca="false">TRUNC(TRUNC(((C110+('Traitements par indices'!F110*12))/1820),2)*1.25,2)</f>
        <v>11.67</v>
      </c>
      <c r="E110" s="350" t="n">
        <f aca="false">TRUNC(TRUNC(((C110+('Traitements par indices'!F110*12))/1820),2)*1.27,2)</f>
        <v>11.86</v>
      </c>
      <c r="F110" s="350" t="n">
        <f aca="false">TRUNC(D110+(D110*2/3),2)</f>
        <v>19.45</v>
      </c>
      <c r="G110" s="351" t="n">
        <f aca="false">TRUNC(D110*2,2)</f>
        <v>23.34</v>
      </c>
      <c r="H110" s="352" t="n">
        <f aca="false">TRUNC(TRUNC(((C110+('Traitements par indices'!G110*12))/1820),2)*1.25,2)</f>
        <v>11.37</v>
      </c>
      <c r="I110" s="352" t="n">
        <f aca="false">TRUNC(TRUNC(((C110+('Traitements par indices'!G110*12))/1820),2)*1.27,2)</f>
        <v>11.55</v>
      </c>
      <c r="J110" s="352" t="n">
        <f aca="false">TRUNC(H110+(H110*2/3),2)</f>
        <v>18.95</v>
      </c>
      <c r="K110" s="353" t="n">
        <f aca="false">TRUNC((H110*2),2)</f>
        <v>22.74</v>
      </c>
      <c r="L110" s="352" t="n">
        <f aca="false">TRUNC(TRUNC((C110/1820),2)*1.25,2)</f>
        <v>11.23</v>
      </c>
      <c r="M110" s="352" t="n">
        <f aca="false">TRUNC(TRUNC((C110/1820),2)*1.27,2)</f>
        <v>11.41</v>
      </c>
      <c r="N110" s="352" t="n">
        <f aca="false">TRUNC(L110+(L110*2/3),2)</f>
        <v>18.71</v>
      </c>
      <c r="O110" s="353" t="n">
        <f aca="false">TRUNC((L110*2),2)</f>
        <v>22.46</v>
      </c>
    </row>
    <row r="111" customFormat="false" ht="15.75" hidden="false" customHeight="true" outlineLevel="0" collapsed="false">
      <c r="A111" s="338" t="n">
        <v>278</v>
      </c>
      <c r="B111" s="355" t="n">
        <v>208</v>
      </c>
      <c r="C111" s="340" t="n">
        <v>16422.41</v>
      </c>
      <c r="D111" s="341" t="n">
        <f aca="false">TRUNC(TRUNC(((C111+('Traitements par indices'!F111*12))/1820),2)*1.25,2)</f>
        <v>11.71</v>
      </c>
      <c r="E111" s="342" t="n">
        <f aca="false">TRUNC(TRUNC(((C111+('Traitements par indices'!F111*12))/1820),2)*1.27,2)</f>
        <v>11.89</v>
      </c>
      <c r="F111" s="342" t="n">
        <f aca="false">TRUNC(D111+(D111*2/3),2)</f>
        <v>19.51</v>
      </c>
      <c r="G111" s="343" t="n">
        <f aca="false">TRUNC(D111*2,2)</f>
        <v>23.42</v>
      </c>
      <c r="H111" s="344" t="n">
        <f aca="false">TRUNC(TRUNC(((C111+('Traitements par indices'!G111*12))/1820),2)*1.25,2)</f>
        <v>11.42</v>
      </c>
      <c r="I111" s="344" t="n">
        <f aca="false">TRUNC(TRUNC(((C111+('Traitements par indices'!G111*12))/1820),2)*1.27,2)</f>
        <v>11.6</v>
      </c>
      <c r="J111" s="344" t="n">
        <f aca="false">TRUNC(H111+(H111*2/3),2)</f>
        <v>19.03</v>
      </c>
      <c r="K111" s="345" t="n">
        <f aca="false">TRUNC((H111*2),2)</f>
        <v>22.84</v>
      </c>
      <c r="L111" s="344" t="n">
        <f aca="false">TRUNC(TRUNC((C111/1820),2)*1.25,2)</f>
        <v>11.27</v>
      </c>
      <c r="M111" s="344" t="n">
        <f aca="false">TRUNC(TRUNC((C111/1820),2)*1.27,2)</f>
        <v>11.45</v>
      </c>
      <c r="N111" s="344" t="n">
        <f aca="false">TRUNC(L111+(L111*2/3),2)</f>
        <v>18.78</v>
      </c>
      <c r="O111" s="345" t="n">
        <f aca="false">TRUNC((L111*2),2)</f>
        <v>22.54</v>
      </c>
    </row>
    <row r="112" s="354" customFormat="true" ht="15.75" hidden="false" customHeight="true" outlineLevel="0" collapsed="false">
      <c r="A112" s="346" t="n">
        <v>279</v>
      </c>
      <c r="B112" s="347" t="n">
        <v>209</v>
      </c>
      <c r="C112" s="348" t="n">
        <v>16481.48</v>
      </c>
      <c r="D112" s="349" t="n">
        <f aca="false">TRUNC(TRUNC(((C112+('Traitements par indices'!F112*12))/1820),2)*1.25,2)</f>
        <v>11.76</v>
      </c>
      <c r="E112" s="350" t="n">
        <f aca="false">TRUNC(TRUNC(((C112+('Traitements par indices'!F112*12))/1820),2)*1.27,2)</f>
        <v>11.95</v>
      </c>
      <c r="F112" s="350" t="n">
        <f aca="false">TRUNC(D112+(D112*2/3),2)</f>
        <v>19.6</v>
      </c>
      <c r="G112" s="351" t="n">
        <f aca="false">TRUNC(D112*2,2)</f>
        <v>23.52</v>
      </c>
      <c r="H112" s="352" t="n">
        <f aca="false">TRUNC(TRUNC(((C112+('Traitements par indices'!G112*12))/1820),2)*1.25,2)</f>
        <v>11.46</v>
      </c>
      <c r="I112" s="352" t="n">
        <f aca="false">TRUNC(TRUNC(((C112+('Traitements par indices'!G112*12))/1820),2)*1.27,2)</f>
        <v>11.64</v>
      </c>
      <c r="J112" s="352" t="n">
        <f aca="false">TRUNC(H112+(H112*2/3),2)</f>
        <v>19.1</v>
      </c>
      <c r="K112" s="353" t="n">
        <f aca="false">TRUNC((H112*2),2)</f>
        <v>22.92</v>
      </c>
      <c r="L112" s="352" t="n">
        <f aca="false">TRUNC(TRUNC((C112/1820),2)*1.25,2)</f>
        <v>11.31</v>
      </c>
      <c r="M112" s="352" t="n">
        <f aca="false">TRUNC(TRUNC((C112/1820),2)*1.27,2)</f>
        <v>11.49</v>
      </c>
      <c r="N112" s="352" t="n">
        <f aca="false">TRUNC(L112+(L112*2/3),2)</f>
        <v>18.85</v>
      </c>
      <c r="O112" s="353" t="n">
        <f aca="false">TRUNC((L112*2),2)</f>
        <v>22.62</v>
      </c>
    </row>
    <row r="113" customFormat="false" ht="15.75" hidden="false" customHeight="true" outlineLevel="0" collapsed="false">
      <c r="A113" s="338" t="n">
        <v>280</v>
      </c>
      <c r="B113" s="355" t="n">
        <v>210</v>
      </c>
      <c r="C113" s="340" t="n">
        <v>16540.55</v>
      </c>
      <c r="D113" s="341" t="n">
        <f aca="false">TRUNC(TRUNC(((C113+('Traitements par indices'!F113*12))/1820),2)*1.25,2)</f>
        <v>11.8</v>
      </c>
      <c r="E113" s="342" t="n">
        <f aca="false">TRUNC(TRUNC(((C113+('Traitements par indices'!F113*12))/1820),2)*1.27,2)</f>
        <v>11.98</v>
      </c>
      <c r="F113" s="342" t="n">
        <f aca="false">TRUNC(D113+(D113*2/3),2)</f>
        <v>19.66</v>
      </c>
      <c r="G113" s="343" t="n">
        <f aca="false">TRUNC(D113*2,2)</f>
        <v>23.6</v>
      </c>
      <c r="H113" s="344" t="n">
        <f aca="false">TRUNC(TRUNC(((C113+('Traitements par indices'!G113*12))/1820),2)*1.25,2)</f>
        <v>11.5</v>
      </c>
      <c r="I113" s="344" t="n">
        <f aca="false">TRUNC(TRUNC(((C113+('Traitements par indices'!G113*12))/1820),2)*1.27,2)</f>
        <v>11.68</v>
      </c>
      <c r="J113" s="344" t="n">
        <f aca="false">TRUNC(H113+(H113*2/3),2)</f>
        <v>19.16</v>
      </c>
      <c r="K113" s="345" t="n">
        <f aca="false">TRUNC((H113*2),2)</f>
        <v>23</v>
      </c>
      <c r="L113" s="344" t="n">
        <f aca="false">TRUNC(TRUNC((C113/1820),2)*1.25,2)</f>
        <v>11.35</v>
      </c>
      <c r="M113" s="344" t="n">
        <f aca="false">TRUNC(TRUNC((C113/1820),2)*1.27,2)</f>
        <v>11.53</v>
      </c>
      <c r="N113" s="344" t="n">
        <f aca="false">TRUNC(L113+(L113*2/3),2)</f>
        <v>18.91</v>
      </c>
      <c r="O113" s="345" t="n">
        <f aca="false">TRUNC((L113*2),2)</f>
        <v>22.7</v>
      </c>
    </row>
    <row r="114" s="354" customFormat="true" ht="15.75" hidden="false" customHeight="true" outlineLevel="0" collapsed="false">
      <c r="A114" s="346" t="n">
        <v>281</v>
      </c>
      <c r="B114" s="347" t="n">
        <v>211</v>
      </c>
      <c r="C114" s="348" t="n">
        <v>16599.63</v>
      </c>
      <c r="D114" s="349" t="n">
        <f aca="false">TRUNC(TRUNC(((C114+('Traitements par indices'!F114*12))/1820),2)*1.25,2)</f>
        <v>11.83</v>
      </c>
      <c r="E114" s="350" t="n">
        <f aca="false">TRUNC(TRUNC(((C114+('Traitements par indices'!F114*12))/1820),2)*1.27,2)</f>
        <v>12.02</v>
      </c>
      <c r="F114" s="350" t="n">
        <f aca="false">TRUNC(D114+(D114*2/3),2)</f>
        <v>19.71</v>
      </c>
      <c r="G114" s="351" t="n">
        <f aca="false">TRUNC(D114*2,2)</f>
        <v>23.66</v>
      </c>
      <c r="H114" s="352" t="n">
        <f aca="false">TRUNC(TRUNC(((C114+('Traitements par indices'!G114*12))/1820),2)*1.25,2)</f>
        <v>11.53</v>
      </c>
      <c r="I114" s="352" t="n">
        <f aca="false">TRUNC(TRUNC(((C114+('Traitements par indices'!G114*12))/1820),2)*1.27,2)</f>
        <v>11.72</v>
      </c>
      <c r="J114" s="352" t="n">
        <f aca="false">TRUNC(H114+(H114*2/3),2)</f>
        <v>19.21</v>
      </c>
      <c r="K114" s="353" t="n">
        <f aca="false">TRUNC((H114*2),2)</f>
        <v>23.06</v>
      </c>
      <c r="L114" s="352" t="n">
        <f aca="false">TRUNC(TRUNC((C114/1820),2)*1.25,2)</f>
        <v>11.4</v>
      </c>
      <c r="M114" s="352" t="n">
        <f aca="false">TRUNC(TRUNC((C114/1820),2)*1.27,2)</f>
        <v>11.58</v>
      </c>
      <c r="N114" s="352" t="n">
        <f aca="false">TRUNC(L114+(L114*2/3),2)</f>
        <v>19</v>
      </c>
      <c r="O114" s="353" t="n">
        <f aca="false">TRUNC((L114*2),2)</f>
        <v>22.8</v>
      </c>
    </row>
    <row r="115" customFormat="false" ht="15.75" hidden="false" customHeight="true" outlineLevel="0" collapsed="false">
      <c r="A115" s="338" t="n">
        <v>282</v>
      </c>
      <c r="B115" s="355" t="n">
        <v>212</v>
      </c>
      <c r="C115" s="340" t="n">
        <v>16658.7</v>
      </c>
      <c r="D115" s="341" t="n">
        <f aca="false">TRUNC(TRUNC(((C115+('Traitements par indices'!F115*12))/1820),2)*1.25,2)</f>
        <v>11.87</v>
      </c>
      <c r="E115" s="342" t="n">
        <f aca="false">TRUNC(TRUNC(((C115+('Traitements par indices'!F115*12))/1820),2)*1.27,2)</f>
        <v>12.06</v>
      </c>
      <c r="F115" s="342" t="n">
        <f aca="false">TRUNC(D115+(D115*2/3),2)</f>
        <v>19.78</v>
      </c>
      <c r="G115" s="343" t="n">
        <f aca="false">TRUNC(D115*2,2)</f>
        <v>23.74</v>
      </c>
      <c r="H115" s="344" t="n">
        <f aca="false">TRUNC(TRUNC(((C115+('Traitements par indices'!G115*12))/1820),2)*1.25,2)</f>
        <v>11.58</v>
      </c>
      <c r="I115" s="344" t="n">
        <f aca="false">TRUNC(TRUNC(((C115+('Traitements par indices'!G115*12))/1820),2)*1.27,2)</f>
        <v>11.77</v>
      </c>
      <c r="J115" s="344" t="n">
        <f aca="false">TRUNC(H115+(H115*2/3),2)</f>
        <v>19.3</v>
      </c>
      <c r="K115" s="345" t="n">
        <f aca="false">TRUNC((H115*2),2)</f>
        <v>23.16</v>
      </c>
      <c r="L115" s="344" t="n">
        <f aca="false">TRUNC(TRUNC((C115/1820),2)*1.25,2)</f>
        <v>11.43</v>
      </c>
      <c r="M115" s="344" t="n">
        <f aca="false">TRUNC(TRUNC((C115/1820),2)*1.27,2)</f>
        <v>11.62</v>
      </c>
      <c r="N115" s="344" t="n">
        <f aca="false">TRUNC(L115+(L115*2/3),2)</f>
        <v>19.05</v>
      </c>
      <c r="O115" s="345" t="n">
        <f aca="false">TRUNC((L115*2),2)</f>
        <v>22.86</v>
      </c>
    </row>
    <row r="116" s="354" customFormat="true" ht="15.75" hidden="false" customHeight="true" outlineLevel="0" collapsed="false">
      <c r="A116" s="346" t="n">
        <v>283</v>
      </c>
      <c r="B116" s="347" t="n">
        <v>213</v>
      </c>
      <c r="C116" s="348" t="n">
        <v>16717.77</v>
      </c>
      <c r="D116" s="349" t="n">
        <f aca="false">TRUNC(TRUNC(((C116+('Traitements par indices'!F116*12))/1820),2)*1.25,2)</f>
        <v>11.92</v>
      </c>
      <c r="E116" s="350" t="n">
        <f aca="false">TRUNC(TRUNC(((C116+('Traitements par indices'!F116*12))/1820),2)*1.27,2)</f>
        <v>12.11</v>
      </c>
      <c r="F116" s="350" t="n">
        <f aca="false">TRUNC(D116+(D116*2/3),2)</f>
        <v>19.86</v>
      </c>
      <c r="G116" s="351" t="n">
        <f aca="false">TRUNC(D116*2,2)</f>
        <v>23.84</v>
      </c>
      <c r="H116" s="352" t="n">
        <f aca="false">TRUNC(TRUNC(((C116+('Traitements par indices'!G116*12))/1820),2)*1.25,2)</f>
        <v>11.62</v>
      </c>
      <c r="I116" s="352" t="n">
        <f aca="false">TRUNC(TRUNC(((C116+('Traitements par indices'!G116*12))/1820),2)*1.27,2)</f>
        <v>11.81</v>
      </c>
      <c r="J116" s="352" t="n">
        <f aca="false">TRUNC(H116+(H116*2/3),2)</f>
        <v>19.36</v>
      </c>
      <c r="K116" s="353" t="n">
        <f aca="false">TRUNC((H116*2),2)</f>
        <v>23.24</v>
      </c>
      <c r="L116" s="352" t="n">
        <f aca="false">TRUNC(TRUNC((C116/1820),2)*1.25,2)</f>
        <v>11.47</v>
      </c>
      <c r="M116" s="352" t="n">
        <f aca="false">TRUNC(TRUNC((C116/1820),2)*1.27,2)</f>
        <v>11.65</v>
      </c>
      <c r="N116" s="352" t="n">
        <f aca="false">TRUNC(L116+(L116*2/3),2)</f>
        <v>19.11</v>
      </c>
      <c r="O116" s="353" t="n">
        <f aca="false">TRUNC((L116*2),2)</f>
        <v>22.94</v>
      </c>
    </row>
    <row r="117" customFormat="false" ht="15.75" hidden="false" customHeight="true" outlineLevel="0" collapsed="false">
      <c r="A117" s="338" t="n">
        <v>284</v>
      </c>
      <c r="B117" s="355" t="n">
        <v>214</v>
      </c>
      <c r="C117" s="340" t="n">
        <v>16776.85</v>
      </c>
      <c r="D117" s="341" t="n">
        <f aca="false">TRUNC(TRUNC(((C117+('Traitements par indices'!F117*12))/1820),2)*1.25,2)</f>
        <v>11.96</v>
      </c>
      <c r="E117" s="342" t="n">
        <f aca="false">TRUNC(TRUNC(((C117+('Traitements par indices'!F117*12))/1820),2)*1.27,2)</f>
        <v>12.15</v>
      </c>
      <c r="F117" s="342" t="n">
        <f aca="false">TRUNC(D117+(D117*2/3),2)</f>
        <v>19.93</v>
      </c>
      <c r="G117" s="343" t="n">
        <f aca="false">TRUNC(D117*2,2)</f>
        <v>23.92</v>
      </c>
      <c r="H117" s="344" t="n">
        <f aca="false">TRUNC(TRUNC(((C117+('Traitements par indices'!G117*12))/1820),2)*1.25,2)</f>
        <v>11.66</v>
      </c>
      <c r="I117" s="344" t="n">
        <f aca="false">TRUNC(TRUNC(((C117+('Traitements par indices'!G117*12))/1820),2)*1.27,2)</f>
        <v>11.84</v>
      </c>
      <c r="J117" s="344" t="n">
        <f aca="false">TRUNC(H117+(H117*2/3),2)</f>
        <v>19.43</v>
      </c>
      <c r="K117" s="345" t="n">
        <f aca="false">TRUNC((H117*2),2)</f>
        <v>23.32</v>
      </c>
      <c r="L117" s="344" t="n">
        <f aca="false">TRUNC(TRUNC((C117/1820),2)*1.25,2)</f>
        <v>11.51</v>
      </c>
      <c r="M117" s="344" t="n">
        <f aca="false">TRUNC(TRUNC((C117/1820),2)*1.27,2)</f>
        <v>11.69</v>
      </c>
      <c r="N117" s="344" t="n">
        <f aca="false">TRUNC(L117+(L117*2/3),2)</f>
        <v>19.18</v>
      </c>
      <c r="O117" s="345" t="n">
        <f aca="false">TRUNC((L117*2),2)</f>
        <v>23.02</v>
      </c>
    </row>
    <row r="118" s="354" customFormat="true" ht="15.75" hidden="false" customHeight="true" outlineLevel="0" collapsed="false">
      <c r="A118" s="346" t="n">
        <v>285</v>
      </c>
      <c r="B118" s="347" t="n">
        <v>215</v>
      </c>
      <c r="C118" s="348" t="n">
        <v>16835.92</v>
      </c>
      <c r="D118" s="349" t="n">
        <f aca="false">TRUNC(TRUNC(((C118+('Traitements par indices'!F118*12))/1820),2)*1.25,2)</f>
        <v>12</v>
      </c>
      <c r="E118" s="350" t="n">
        <f aca="false">TRUNC(TRUNC(((C118+('Traitements par indices'!F118*12))/1820),2)*1.27,2)</f>
        <v>12.19</v>
      </c>
      <c r="F118" s="350" t="n">
        <f aca="false">TRUNC(D118+(D118*2/3),2)</f>
        <v>20</v>
      </c>
      <c r="G118" s="351" t="n">
        <f aca="false">TRUNC(D118*2,2)</f>
        <v>24</v>
      </c>
      <c r="H118" s="352" t="n">
        <f aca="false">TRUNC(TRUNC(((C118+('Traitements par indices'!G118*12))/1820),2)*1.25,2)</f>
        <v>11.7</v>
      </c>
      <c r="I118" s="352" t="n">
        <f aca="false">TRUNC(TRUNC(((C118+('Traitements par indices'!G118*12))/1820),2)*1.27,2)</f>
        <v>11.88</v>
      </c>
      <c r="J118" s="352" t="n">
        <f aca="false">TRUNC(H118+(H118*2/3),2)</f>
        <v>19.5</v>
      </c>
      <c r="K118" s="353" t="n">
        <f aca="false">TRUNC((H118*2),2)</f>
        <v>23.4</v>
      </c>
      <c r="L118" s="352" t="n">
        <f aca="false">TRUNC(TRUNC((C118/1820),2)*1.25,2)</f>
        <v>11.56</v>
      </c>
      <c r="M118" s="352" t="n">
        <f aca="false">TRUNC(TRUNC((C118/1820),2)*1.27,2)</f>
        <v>11.74</v>
      </c>
      <c r="N118" s="352" t="n">
        <f aca="false">TRUNC(L118+(L118*2/3),2)</f>
        <v>19.26</v>
      </c>
      <c r="O118" s="353" t="n">
        <f aca="false">TRUNC((L118*2),2)</f>
        <v>23.12</v>
      </c>
    </row>
    <row r="119" customFormat="false" ht="15.75" hidden="false" customHeight="true" outlineLevel="0" collapsed="false">
      <c r="A119" s="338" t="n">
        <v>286</v>
      </c>
      <c r="B119" s="355" t="n">
        <v>216</v>
      </c>
      <c r="C119" s="340" t="n">
        <v>16894.99</v>
      </c>
      <c r="D119" s="341" t="n">
        <f aca="false">TRUNC(TRUNC(((C119+('Traitements par indices'!F119*12))/1820),2)*1.25,2)</f>
        <v>12.03</v>
      </c>
      <c r="E119" s="342" t="n">
        <f aca="false">TRUNC(TRUNC(((C119+('Traitements par indices'!F119*12))/1820),2)*1.27,2)</f>
        <v>12.23</v>
      </c>
      <c r="F119" s="342" t="n">
        <f aca="false">TRUNC(D119+(D119*2/3),2)</f>
        <v>20.05</v>
      </c>
      <c r="G119" s="343" t="n">
        <f aca="false">TRUNC(D119*2,2)</f>
        <v>24.06</v>
      </c>
      <c r="H119" s="344" t="n">
        <f aca="false">TRUNC(TRUNC(((C119+('Traitements par indices'!G119*12))/1820),2)*1.25,2)</f>
        <v>11.75</v>
      </c>
      <c r="I119" s="344" t="n">
        <f aca="false">TRUNC(TRUNC(((C119+('Traitements par indices'!G119*12))/1820),2)*1.27,2)</f>
        <v>11.93</v>
      </c>
      <c r="J119" s="344" t="n">
        <f aca="false">TRUNC(H119+(H119*2/3),2)</f>
        <v>19.58</v>
      </c>
      <c r="K119" s="345" t="n">
        <f aca="false">TRUNC((H119*2),2)</f>
        <v>23.5</v>
      </c>
      <c r="L119" s="344" t="n">
        <f aca="false">TRUNC(TRUNC((C119/1820),2)*1.25,2)</f>
        <v>11.6</v>
      </c>
      <c r="M119" s="344" t="n">
        <f aca="false">TRUNC(TRUNC((C119/1820),2)*1.27,2)</f>
        <v>11.78</v>
      </c>
      <c r="N119" s="344" t="n">
        <f aca="false">TRUNC(L119+(L119*2/3),2)</f>
        <v>19.33</v>
      </c>
      <c r="O119" s="345" t="n">
        <f aca="false">TRUNC((L119*2),2)</f>
        <v>23.2</v>
      </c>
    </row>
    <row r="120" s="354" customFormat="true" ht="15.75" hidden="false" customHeight="true" outlineLevel="0" collapsed="false">
      <c r="A120" s="346" t="n">
        <v>287</v>
      </c>
      <c r="B120" s="347" t="n">
        <v>217</v>
      </c>
      <c r="C120" s="348" t="n">
        <v>16954.07</v>
      </c>
      <c r="D120" s="349" t="n">
        <f aca="false">TRUNC(TRUNC(((C120+('Traitements par indices'!F120*12))/1820),2)*1.25,2)</f>
        <v>12.08</v>
      </c>
      <c r="E120" s="350" t="n">
        <f aca="false">TRUNC(TRUNC(((C120+('Traitements par indices'!F120*12))/1820),2)*1.27,2)</f>
        <v>12.28</v>
      </c>
      <c r="F120" s="350" t="n">
        <f aca="false">TRUNC(D120+(D120*2/3),2)</f>
        <v>20.13</v>
      </c>
      <c r="G120" s="351" t="n">
        <f aca="false">TRUNC(D120*2,2)</f>
        <v>24.16</v>
      </c>
      <c r="H120" s="352" t="n">
        <f aca="false">TRUNC(TRUNC(((C120+('Traitements par indices'!G120*12))/1820),2)*1.25,2)</f>
        <v>11.78</v>
      </c>
      <c r="I120" s="352" t="n">
        <f aca="false">TRUNC(TRUNC(((C120+('Traitements par indices'!G120*12))/1820),2)*1.27,2)</f>
        <v>11.97</v>
      </c>
      <c r="J120" s="352" t="n">
        <f aca="false">TRUNC(H120+(H120*2/3),2)</f>
        <v>19.63</v>
      </c>
      <c r="K120" s="353" t="n">
        <f aca="false">TRUNC((H120*2),2)</f>
        <v>23.56</v>
      </c>
      <c r="L120" s="352" t="n">
        <f aca="false">TRUNC(TRUNC((C120/1820),2)*1.25,2)</f>
        <v>11.63</v>
      </c>
      <c r="M120" s="352" t="n">
        <f aca="false">TRUNC(TRUNC((C120/1820),2)*1.27,2)</f>
        <v>11.82</v>
      </c>
      <c r="N120" s="352" t="n">
        <f aca="false">TRUNC(L120+(L120*2/3),2)</f>
        <v>19.38</v>
      </c>
      <c r="O120" s="353" t="n">
        <f aca="false">TRUNC((L120*2),2)</f>
        <v>23.26</v>
      </c>
    </row>
    <row r="121" customFormat="false" ht="15.75" hidden="false" customHeight="true" outlineLevel="0" collapsed="false">
      <c r="A121" s="338" t="n">
        <v>288</v>
      </c>
      <c r="B121" s="355" t="n">
        <v>218</v>
      </c>
      <c r="C121" s="340" t="n">
        <v>17013.14</v>
      </c>
      <c r="D121" s="341" t="n">
        <f aca="false">TRUNC(TRUNC(((C121+('Traitements par indices'!F121*12))/1820),2)*1.25,2)</f>
        <v>12.12</v>
      </c>
      <c r="E121" s="342" t="n">
        <f aca="false">TRUNC(TRUNC(((C121+('Traitements par indices'!F121*12))/1820),2)*1.27,2)</f>
        <v>12.31</v>
      </c>
      <c r="F121" s="342" t="n">
        <f aca="false">TRUNC(D121+(D121*2/3),2)</f>
        <v>20.2</v>
      </c>
      <c r="G121" s="343" t="n">
        <f aca="false">TRUNC(D121*2,2)</f>
        <v>24.24</v>
      </c>
      <c r="H121" s="344" t="n">
        <f aca="false">TRUNC(TRUNC(((C121+('Traitements par indices'!G121*12))/1820),2)*1.25,2)</f>
        <v>11.82</v>
      </c>
      <c r="I121" s="344" t="n">
        <f aca="false">TRUNC(TRUNC(((C121+('Traitements par indices'!G121*12))/1820),2)*1.27,2)</f>
        <v>12.01</v>
      </c>
      <c r="J121" s="344" t="n">
        <f aca="false">TRUNC(H121+(H121*2/3),2)</f>
        <v>19.7</v>
      </c>
      <c r="K121" s="345" t="n">
        <f aca="false">TRUNC((H121*2),2)</f>
        <v>23.64</v>
      </c>
      <c r="L121" s="344" t="n">
        <f aca="false">TRUNC(TRUNC((C121/1820),2)*1.25,2)</f>
        <v>11.67</v>
      </c>
      <c r="M121" s="344" t="n">
        <f aca="false">TRUNC(TRUNC((C121/1820),2)*1.27,2)</f>
        <v>11.86</v>
      </c>
      <c r="N121" s="344" t="n">
        <f aca="false">TRUNC(L121+(L121*2/3),2)</f>
        <v>19.45</v>
      </c>
      <c r="O121" s="345" t="n">
        <f aca="false">TRUNC((L121*2),2)</f>
        <v>23.34</v>
      </c>
    </row>
    <row r="122" s="354" customFormat="true" ht="15.75" hidden="false" customHeight="true" outlineLevel="0" collapsed="false">
      <c r="A122" s="346" t="n">
        <v>289</v>
      </c>
      <c r="B122" s="347" t="n">
        <v>219</v>
      </c>
      <c r="C122" s="348" t="n">
        <v>17072.21</v>
      </c>
      <c r="D122" s="349" t="n">
        <f aca="false">TRUNC(TRUNC(((C122+('Traitements par indices'!F122*12))/1820),2)*1.25,2)</f>
        <v>12.16</v>
      </c>
      <c r="E122" s="350" t="n">
        <f aca="false">TRUNC(TRUNC(((C122+('Traitements par indices'!F122*12))/1820),2)*1.27,2)</f>
        <v>12.35</v>
      </c>
      <c r="F122" s="350" t="n">
        <f aca="false">TRUNC(D122+(D122*2/3),2)</f>
        <v>20.26</v>
      </c>
      <c r="G122" s="351" t="n">
        <f aca="false">TRUNC(D122*2,2)</f>
        <v>24.32</v>
      </c>
      <c r="H122" s="352" t="n">
        <f aca="false">TRUNC(TRUNC(((C122+('Traitements par indices'!G122*12))/1820),2)*1.25,2)</f>
        <v>11.86</v>
      </c>
      <c r="I122" s="352" t="n">
        <f aca="false">TRUNC(TRUNC(((C122+('Traitements par indices'!G122*12))/1820),2)*1.27,2)</f>
        <v>12.05</v>
      </c>
      <c r="J122" s="352" t="n">
        <f aca="false">TRUNC(H122+(H122*2/3),2)</f>
        <v>19.76</v>
      </c>
      <c r="K122" s="353" t="n">
        <f aca="false">TRUNC((H122*2),2)</f>
        <v>23.72</v>
      </c>
      <c r="L122" s="352" t="n">
        <f aca="false">TRUNC(TRUNC((C122/1820),2)*1.25,2)</f>
        <v>11.72</v>
      </c>
      <c r="M122" s="352" t="n">
        <f aca="false">TRUNC(TRUNC((C122/1820),2)*1.27,2)</f>
        <v>11.91</v>
      </c>
      <c r="N122" s="352" t="n">
        <f aca="false">TRUNC(L122+(L122*2/3),2)</f>
        <v>19.53</v>
      </c>
      <c r="O122" s="353" t="n">
        <f aca="false">TRUNC((L122*2),2)</f>
        <v>23.44</v>
      </c>
    </row>
    <row r="123" customFormat="false" ht="15.75" hidden="false" customHeight="true" outlineLevel="0" collapsed="false">
      <c r="A123" s="338" t="n">
        <v>290</v>
      </c>
      <c r="B123" s="355" t="n">
        <v>220</v>
      </c>
      <c r="C123" s="340" t="n">
        <v>17131.29</v>
      </c>
      <c r="D123" s="341" t="n">
        <f aca="false">TRUNC(TRUNC(((C123+('Traitements par indices'!F123*12))/1820),2)*1.25,2)</f>
        <v>12.2</v>
      </c>
      <c r="E123" s="342" t="n">
        <f aca="false">TRUNC(TRUNC(((C123+('Traitements par indices'!F123*12))/1820),2)*1.27,2)</f>
        <v>12.39</v>
      </c>
      <c r="F123" s="342" t="n">
        <f aca="false">TRUNC(D123+(D123*2/3),2)</f>
        <v>20.33</v>
      </c>
      <c r="G123" s="343" t="n">
        <f aca="false">TRUNC(D123*2,2)</f>
        <v>24.4</v>
      </c>
      <c r="H123" s="344" t="n">
        <f aca="false">TRUNC(TRUNC(((C123+('Traitements par indices'!G123*12))/1820),2)*1.25,2)</f>
        <v>11.91</v>
      </c>
      <c r="I123" s="344" t="n">
        <f aca="false">TRUNC(TRUNC(((C123+('Traitements par indices'!G123*12))/1820),2)*1.27,2)</f>
        <v>12.1</v>
      </c>
      <c r="J123" s="344" t="n">
        <f aca="false">TRUNC(H123+(H123*2/3),2)</f>
        <v>19.85</v>
      </c>
      <c r="K123" s="345" t="n">
        <f aca="false">TRUNC((H123*2),2)</f>
        <v>23.82</v>
      </c>
      <c r="L123" s="344" t="n">
        <f aca="false">TRUNC(TRUNC((C123/1820),2)*1.25,2)</f>
        <v>11.76</v>
      </c>
      <c r="M123" s="344" t="n">
        <f aca="false">TRUNC(TRUNC((C123/1820),2)*1.27,2)</f>
        <v>11.95</v>
      </c>
      <c r="N123" s="344" t="n">
        <f aca="false">TRUNC(L123+(L123*2/3),2)</f>
        <v>19.6</v>
      </c>
      <c r="O123" s="345" t="n">
        <f aca="false">TRUNC((L123*2),2)</f>
        <v>23.52</v>
      </c>
    </row>
    <row r="124" s="354" customFormat="true" ht="15.75" hidden="false" customHeight="true" outlineLevel="0" collapsed="false">
      <c r="A124" s="346" t="n">
        <v>291</v>
      </c>
      <c r="B124" s="347" t="n">
        <v>221</v>
      </c>
      <c r="C124" s="348" t="n">
        <v>17190.36</v>
      </c>
      <c r="D124" s="349" t="n">
        <f aca="false">TRUNC(TRUNC(((C124+('Traitements par indices'!F124*12))/1820),2)*1.25,2)</f>
        <v>12.25</v>
      </c>
      <c r="E124" s="350" t="n">
        <f aca="false">TRUNC(TRUNC(((C124+('Traitements par indices'!F124*12))/1820),2)*1.27,2)</f>
        <v>12.44</v>
      </c>
      <c r="F124" s="350" t="n">
        <f aca="false">TRUNC(D124+(D124*2/3),2)</f>
        <v>20.41</v>
      </c>
      <c r="G124" s="351" t="n">
        <f aca="false">TRUNC(D124*2,2)</f>
        <v>24.5</v>
      </c>
      <c r="H124" s="352" t="n">
        <f aca="false">TRUNC(TRUNC(((C124+('Traitements par indices'!G124*12))/1820),2)*1.25,2)</f>
        <v>11.95</v>
      </c>
      <c r="I124" s="352" t="n">
        <f aca="false">TRUNC(TRUNC(((C124+('Traitements par indices'!G124*12))/1820),2)*1.27,2)</f>
        <v>12.14</v>
      </c>
      <c r="J124" s="352" t="n">
        <f aca="false">TRUNC(H124+(H124*2/3),2)</f>
        <v>19.91</v>
      </c>
      <c r="K124" s="353" t="n">
        <f aca="false">TRUNC((H124*2),2)</f>
        <v>23.9</v>
      </c>
      <c r="L124" s="352" t="n">
        <f aca="false">TRUNC(TRUNC((C124/1820),2)*1.25,2)</f>
        <v>11.8</v>
      </c>
      <c r="M124" s="352" t="n">
        <f aca="false">TRUNC(TRUNC((C124/1820),2)*1.27,2)</f>
        <v>11.98</v>
      </c>
      <c r="N124" s="352" t="n">
        <f aca="false">TRUNC(L124+(L124*2/3),2)</f>
        <v>19.66</v>
      </c>
      <c r="O124" s="353" t="n">
        <f aca="false">TRUNC((L124*2),2)</f>
        <v>23.6</v>
      </c>
    </row>
    <row r="125" customFormat="false" ht="15.75" hidden="false" customHeight="true" outlineLevel="0" collapsed="false">
      <c r="A125" s="338" t="n">
        <v>292</v>
      </c>
      <c r="B125" s="355" t="n">
        <v>222</v>
      </c>
      <c r="C125" s="340" t="n">
        <v>17249.43</v>
      </c>
      <c r="D125" s="341" t="n">
        <f aca="false">TRUNC(TRUNC(((C125+('Traitements par indices'!F125*12))/1820),2)*1.25,2)</f>
        <v>12.28</v>
      </c>
      <c r="E125" s="342" t="n">
        <f aca="false">TRUNC(TRUNC(((C125+('Traitements par indices'!F125*12))/1820),2)*1.27,2)</f>
        <v>12.48</v>
      </c>
      <c r="F125" s="342" t="n">
        <f aca="false">TRUNC(D125+(D125*2/3),2)</f>
        <v>20.46</v>
      </c>
      <c r="G125" s="343" t="n">
        <f aca="false">TRUNC(D125*2,2)</f>
        <v>24.56</v>
      </c>
      <c r="H125" s="344" t="n">
        <f aca="false">TRUNC(TRUNC(((C125+('Traitements par indices'!G125*12))/1820),2)*1.25,2)</f>
        <v>11.98</v>
      </c>
      <c r="I125" s="344" t="n">
        <f aca="false">TRUNC(TRUNC(((C125+('Traitements par indices'!G125*12))/1820),2)*1.27,2)</f>
        <v>12.17</v>
      </c>
      <c r="J125" s="344" t="n">
        <f aca="false">TRUNC(H125+(H125*2/3),2)</f>
        <v>19.96</v>
      </c>
      <c r="K125" s="345" t="n">
        <f aca="false">TRUNC((H125*2),2)</f>
        <v>23.96</v>
      </c>
      <c r="L125" s="344" t="n">
        <f aca="false">TRUNC(TRUNC((C125/1820),2)*1.25,2)</f>
        <v>11.83</v>
      </c>
      <c r="M125" s="344" t="n">
        <f aca="false">TRUNC(TRUNC((C125/1820),2)*1.27,2)</f>
        <v>12.02</v>
      </c>
      <c r="N125" s="344" t="n">
        <f aca="false">TRUNC(L125+(L125*2/3),2)</f>
        <v>19.71</v>
      </c>
      <c r="O125" s="345" t="n">
        <f aca="false">TRUNC((L125*2),2)</f>
        <v>23.66</v>
      </c>
    </row>
    <row r="126" s="354" customFormat="true" ht="15.75" hidden="false" customHeight="true" outlineLevel="0" collapsed="false">
      <c r="A126" s="346" t="n">
        <v>293</v>
      </c>
      <c r="B126" s="347" t="n">
        <v>223</v>
      </c>
      <c r="C126" s="348" t="n">
        <v>17308.51</v>
      </c>
      <c r="D126" s="349" t="n">
        <f aca="false">TRUNC(TRUNC(((C126+('Traitements par indices'!F126*12))/1820),2)*1.25,2)</f>
        <v>12.32</v>
      </c>
      <c r="E126" s="350" t="n">
        <f aca="false">TRUNC(TRUNC(((C126+('Traitements par indices'!F126*12))/1820),2)*1.27,2)</f>
        <v>12.52</v>
      </c>
      <c r="F126" s="350" t="n">
        <f aca="false">TRUNC(D126+(D126*2/3),2)</f>
        <v>20.53</v>
      </c>
      <c r="G126" s="351" t="n">
        <f aca="false">TRUNC(D126*2,2)</f>
        <v>24.64</v>
      </c>
      <c r="H126" s="352" t="n">
        <f aca="false">TRUNC(TRUNC(((C126+('Traitements par indices'!G126*12))/1820),2)*1.25,2)</f>
        <v>12.02</v>
      </c>
      <c r="I126" s="352" t="n">
        <f aca="false">TRUNC(TRUNC(((C126+('Traitements par indices'!G126*12))/1820),2)*1.27,2)</f>
        <v>12.21</v>
      </c>
      <c r="J126" s="352" t="n">
        <f aca="false">TRUNC(H126+(H126*2/3),2)</f>
        <v>20.03</v>
      </c>
      <c r="K126" s="353" t="n">
        <f aca="false">TRUNC((H126*2),2)</f>
        <v>24.04</v>
      </c>
      <c r="L126" s="352" t="n">
        <f aca="false">TRUNC(TRUNC((C126/1820),2)*1.25,2)</f>
        <v>11.88</v>
      </c>
      <c r="M126" s="352" t="n">
        <f aca="false">TRUNC(TRUNC((C126/1820),2)*1.27,2)</f>
        <v>12.07</v>
      </c>
      <c r="N126" s="352" t="n">
        <f aca="false">TRUNC(L126+(L126*2/3),2)</f>
        <v>19.8</v>
      </c>
      <c r="O126" s="353" t="n">
        <f aca="false">TRUNC((L126*2),2)</f>
        <v>23.76</v>
      </c>
    </row>
    <row r="127" customFormat="false" ht="15.75" hidden="false" customHeight="true" outlineLevel="0" collapsed="false">
      <c r="A127" s="338" t="n">
        <v>294</v>
      </c>
      <c r="B127" s="355" t="n">
        <v>224</v>
      </c>
      <c r="C127" s="340" t="n">
        <v>17367.58</v>
      </c>
      <c r="D127" s="341" t="n">
        <f aca="false">TRUNC(TRUNC(((C127+('Traitements par indices'!F127*12))/1820),2)*1.25,2)</f>
        <v>12.36</v>
      </c>
      <c r="E127" s="342" t="n">
        <f aca="false">TRUNC(TRUNC(((C127+('Traitements par indices'!F127*12))/1820),2)*1.27,2)</f>
        <v>12.56</v>
      </c>
      <c r="F127" s="342" t="n">
        <f aca="false">TRUNC(D127+(D127*2/3),2)</f>
        <v>20.6</v>
      </c>
      <c r="G127" s="343" t="n">
        <f aca="false">TRUNC(D127*2,2)</f>
        <v>24.72</v>
      </c>
      <c r="H127" s="344" t="n">
        <f aca="false">TRUNC(TRUNC(((C127+('Traitements par indices'!G127*12))/1820),2)*1.25,2)</f>
        <v>12.07</v>
      </c>
      <c r="I127" s="344" t="n">
        <f aca="false">TRUNC(TRUNC(((C127+('Traitements par indices'!G127*12))/1820),2)*1.27,2)</f>
        <v>12.26</v>
      </c>
      <c r="J127" s="344" t="n">
        <f aca="false">TRUNC(H127+(H127*2/3),2)</f>
        <v>20.11</v>
      </c>
      <c r="K127" s="345" t="n">
        <f aca="false">TRUNC((H127*2),2)</f>
        <v>24.14</v>
      </c>
      <c r="L127" s="344" t="n">
        <f aca="false">TRUNC(TRUNC((C127/1820),2)*1.25,2)</f>
        <v>11.92</v>
      </c>
      <c r="M127" s="344" t="n">
        <f aca="false">TRUNC(TRUNC((C127/1820),2)*1.27,2)</f>
        <v>12.11</v>
      </c>
      <c r="N127" s="344" t="n">
        <f aca="false">TRUNC(L127+(L127*2/3),2)</f>
        <v>19.86</v>
      </c>
      <c r="O127" s="345" t="n">
        <f aca="false">TRUNC((L127*2),2)</f>
        <v>23.84</v>
      </c>
    </row>
    <row r="128" s="354" customFormat="true" ht="15.75" hidden="false" customHeight="true" outlineLevel="0" collapsed="false">
      <c r="A128" s="346" t="n">
        <v>295</v>
      </c>
      <c r="B128" s="347" t="n">
        <v>225</v>
      </c>
      <c r="C128" s="348" t="n">
        <v>17426.65</v>
      </c>
      <c r="D128" s="349" t="n">
        <f aca="false">TRUNC(TRUNC(((C128+('Traitements par indices'!F128*12))/1820),2)*1.25,2)</f>
        <v>12.41</v>
      </c>
      <c r="E128" s="350" t="n">
        <f aca="false">TRUNC(TRUNC(((C128+('Traitements par indices'!F128*12))/1820),2)*1.27,2)</f>
        <v>12.61</v>
      </c>
      <c r="F128" s="350" t="n">
        <f aca="false">TRUNC(D128+(D128*2/3),2)</f>
        <v>20.68</v>
      </c>
      <c r="G128" s="351" t="n">
        <f aca="false">TRUNC(D128*2,2)</f>
        <v>24.82</v>
      </c>
      <c r="H128" s="352" t="n">
        <f aca="false">TRUNC(TRUNC(((C128+('Traitements par indices'!G128*12))/1820),2)*1.25,2)</f>
        <v>12.11</v>
      </c>
      <c r="I128" s="352" t="n">
        <f aca="false">TRUNC(TRUNC(((C128+('Traitements par indices'!G128*12))/1820),2)*1.27,2)</f>
        <v>12.3</v>
      </c>
      <c r="J128" s="352" t="n">
        <f aca="false">TRUNC(H128+(H128*2/3),2)</f>
        <v>20.18</v>
      </c>
      <c r="K128" s="353" t="n">
        <f aca="false">TRUNC((H128*2),2)</f>
        <v>24.22</v>
      </c>
      <c r="L128" s="352" t="n">
        <f aca="false">TRUNC(TRUNC((C128/1820),2)*1.25,2)</f>
        <v>11.96</v>
      </c>
      <c r="M128" s="352" t="n">
        <f aca="false">TRUNC(TRUNC((C128/1820),2)*1.27,2)</f>
        <v>12.15</v>
      </c>
      <c r="N128" s="352" t="n">
        <f aca="false">TRUNC(L128+(L128*2/3),2)</f>
        <v>19.93</v>
      </c>
      <c r="O128" s="353" t="n">
        <f aca="false">TRUNC((L128*2),2)</f>
        <v>23.92</v>
      </c>
    </row>
    <row r="129" customFormat="false" ht="15.75" hidden="false" customHeight="true" outlineLevel="0" collapsed="false">
      <c r="A129" s="338" t="n">
        <v>296</v>
      </c>
      <c r="B129" s="355" t="n">
        <v>226</v>
      </c>
      <c r="C129" s="340" t="n">
        <v>17485.73</v>
      </c>
      <c r="D129" s="341" t="n">
        <f aca="false">TRUNC(TRUNC(((C129+('Traitements par indices'!F129*12))/1820),2)*1.25,2)</f>
        <v>12.45</v>
      </c>
      <c r="E129" s="342" t="n">
        <f aca="false">TRUNC(TRUNC(((C129+('Traitements par indices'!F129*12))/1820),2)*1.27,2)</f>
        <v>12.64</v>
      </c>
      <c r="F129" s="342" t="n">
        <f aca="false">TRUNC(D129+(D129*2/3),2)</f>
        <v>20.75</v>
      </c>
      <c r="G129" s="343" t="n">
        <f aca="false">TRUNC(D129*2,2)</f>
        <v>24.9</v>
      </c>
      <c r="H129" s="344" t="n">
        <f aca="false">TRUNC(TRUNC(((C129+('Traitements par indices'!G129*12))/1820),2)*1.25,2)</f>
        <v>12.15</v>
      </c>
      <c r="I129" s="344" t="n">
        <f aca="false">TRUNC(TRUNC(((C129+('Traitements par indices'!G129*12))/1820),2)*1.27,2)</f>
        <v>12.34</v>
      </c>
      <c r="J129" s="344" t="n">
        <f aca="false">TRUNC(H129+(H129*2/3),2)</f>
        <v>20.25</v>
      </c>
      <c r="K129" s="345" t="n">
        <f aca="false">TRUNC((H129*2),2)</f>
        <v>24.3</v>
      </c>
      <c r="L129" s="344" t="n">
        <f aca="false">TRUNC(TRUNC((C129/1820),2)*1.25,2)</f>
        <v>12</v>
      </c>
      <c r="M129" s="344" t="n">
        <f aca="false">TRUNC(TRUNC((C129/1820),2)*1.27,2)</f>
        <v>12.19</v>
      </c>
      <c r="N129" s="344" t="n">
        <f aca="false">TRUNC(L129+(L129*2/3),2)</f>
        <v>20</v>
      </c>
      <c r="O129" s="345" t="n">
        <f aca="false">TRUNC((L129*2),2)</f>
        <v>24</v>
      </c>
    </row>
    <row r="130" s="354" customFormat="true" ht="15.75" hidden="false" customHeight="true" outlineLevel="0" collapsed="false">
      <c r="A130" s="346" t="n">
        <v>297</v>
      </c>
      <c r="B130" s="347" t="n">
        <v>227</v>
      </c>
      <c r="C130" s="348" t="n">
        <v>17544.8</v>
      </c>
      <c r="D130" s="349" t="n">
        <f aca="false">TRUNC(TRUNC(((C130+('Traitements par indices'!F130*12))/1820),2)*1.25,2)</f>
        <v>12.48</v>
      </c>
      <c r="E130" s="350" t="n">
        <f aca="false">TRUNC(TRUNC(((C130+('Traitements par indices'!F130*12))/1820),2)*1.27,2)</f>
        <v>12.68</v>
      </c>
      <c r="F130" s="350" t="n">
        <f aca="false">TRUNC(D130+(D130*2/3),2)</f>
        <v>20.8</v>
      </c>
      <c r="G130" s="351" t="n">
        <f aca="false">TRUNC(D130*2,2)</f>
        <v>24.96</v>
      </c>
      <c r="H130" s="352" t="n">
        <f aca="false">TRUNC(TRUNC(((C130+('Traitements par indices'!G130*12))/1820),2)*1.25,2)</f>
        <v>12.18</v>
      </c>
      <c r="I130" s="352" t="n">
        <f aca="false">TRUNC(TRUNC(((C130+('Traitements par indices'!G130*12))/1820),2)*1.27,2)</f>
        <v>12.38</v>
      </c>
      <c r="J130" s="352" t="n">
        <f aca="false">TRUNC(H130+(H130*2/3),2)</f>
        <v>20.3</v>
      </c>
      <c r="K130" s="353" t="n">
        <f aca="false">TRUNC((H130*2),2)</f>
        <v>24.36</v>
      </c>
      <c r="L130" s="352" t="n">
        <f aca="false">TRUNC(TRUNC((C130/1820),2)*1.25,2)</f>
        <v>12.05</v>
      </c>
      <c r="M130" s="352" t="n">
        <f aca="false">TRUNC(TRUNC((C130/1820),2)*1.27,2)</f>
        <v>12.24</v>
      </c>
      <c r="N130" s="352" t="n">
        <f aca="false">TRUNC(L130+(L130*2/3),2)</f>
        <v>20.08</v>
      </c>
      <c r="O130" s="353" t="n">
        <f aca="false">TRUNC((L130*2),2)</f>
        <v>24.1</v>
      </c>
    </row>
    <row r="131" customFormat="false" ht="15.75" hidden="false" customHeight="true" outlineLevel="0" collapsed="false">
      <c r="A131" s="338" t="n">
        <v>298</v>
      </c>
      <c r="B131" s="355" t="n">
        <v>228</v>
      </c>
      <c r="C131" s="340" t="n">
        <v>17603.87</v>
      </c>
      <c r="D131" s="341" t="n">
        <f aca="false">TRUNC(TRUNC(((C131+('Traitements par indices'!F131*12))/1820),2)*1.25,2)</f>
        <v>12.52</v>
      </c>
      <c r="E131" s="342" t="n">
        <f aca="false">TRUNC(TRUNC(((C131+('Traitements par indices'!F131*12))/1820),2)*1.27,2)</f>
        <v>12.72</v>
      </c>
      <c r="F131" s="342" t="n">
        <f aca="false">TRUNC(D131+(D131*2/3),2)</f>
        <v>20.86</v>
      </c>
      <c r="G131" s="343" t="n">
        <f aca="false">TRUNC(D131*2,2)</f>
        <v>25.04</v>
      </c>
      <c r="H131" s="344" t="n">
        <f aca="false">TRUNC(TRUNC(((C131+('Traitements par indices'!G131*12))/1820),2)*1.25,2)</f>
        <v>12.23</v>
      </c>
      <c r="I131" s="344" t="n">
        <f aca="false">TRUNC(TRUNC(((C131+('Traitements par indices'!G131*12))/1820),2)*1.27,2)</f>
        <v>12.43</v>
      </c>
      <c r="J131" s="344" t="n">
        <f aca="false">TRUNC(H131+(H131*2/3),2)</f>
        <v>20.38</v>
      </c>
      <c r="K131" s="345" t="n">
        <f aca="false">TRUNC((H131*2),2)</f>
        <v>24.46</v>
      </c>
      <c r="L131" s="344" t="n">
        <f aca="false">TRUNC(TRUNC((C131/1820),2)*1.25,2)</f>
        <v>12.08</v>
      </c>
      <c r="M131" s="344" t="n">
        <f aca="false">TRUNC(TRUNC((C131/1820),2)*1.27,2)</f>
        <v>12.28</v>
      </c>
      <c r="N131" s="344" t="n">
        <f aca="false">TRUNC(L131+(L131*2/3),2)</f>
        <v>20.13</v>
      </c>
      <c r="O131" s="345" t="n">
        <f aca="false">TRUNC((L131*2),2)</f>
        <v>24.16</v>
      </c>
    </row>
    <row r="132" s="354" customFormat="true" ht="15.75" hidden="false" customHeight="true" outlineLevel="0" collapsed="false">
      <c r="A132" s="346" t="n">
        <v>299</v>
      </c>
      <c r="B132" s="347" t="n">
        <v>229</v>
      </c>
      <c r="C132" s="348" t="n">
        <v>17662.95</v>
      </c>
      <c r="D132" s="349" t="n">
        <f aca="false">TRUNC(TRUNC(((C132+('Traitements par indices'!F132*12))/1820),2)*1.25,2)</f>
        <v>12.57</v>
      </c>
      <c r="E132" s="350" t="n">
        <f aca="false">TRUNC(TRUNC(((C132+('Traitements par indices'!F132*12))/1820),2)*1.27,2)</f>
        <v>12.77</v>
      </c>
      <c r="F132" s="350" t="n">
        <f aca="false">TRUNC(D132+(D132*2/3),2)</f>
        <v>20.95</v>
      </c>
      <c r="G132" s="351" t="n">
        <f aca="false">TRUNC(D132*2,2)</f>
        <v>25.14</v>
      </c>
      <c r="H132" s="352" t="n">
        <f aca="false">TRUNC(TRUNC(((C132+('Traitements par indices'!G132*12))/1820),2)*1.25,2)</f>
        <v>12.27</v>
      </c>
      <c r="I132" s="352" t="n">
        <f aca="false">TRUNC(TRUNC(((C132+('Traitements par indices'!G132*12))/1820),2)*1.27,2)</f>
        <v>12.47</v>
      </c>
      <c r="J132" s="352" t="n">
        <f aca="false">TRUNC(H132+(H132*2/3),2)</f>
        <v>20.45</v>
      </c>
      <c r="K132" s="353" t="n">
        <f aca="false">TRUNC((H132*2),2)</f>
        <v>24.54</v>
      </c>
      <c r="L132" s="352" t="n">
        <f aca="false">TRUNC(TRUNC((C132/1820),2)*1.25,2)</f>
        <v>12.12</v>
      </c>
      <c r="M132" s="352" t="n">
        <f aca="false">TRUNC(TRUNC((C132/1820),2)*1.27,2)</f>
        <v>12.31</v>
      </c>
      <c r="N132" s="352" t="n">
        <f aca="false">TRUNC(L132+(L132*2/3),2)</f>
        <v>20.2</v>
      </c>
      <c r="O132" s="353" t="n">
        <f aca="false">TRUNC((L132*2),2)</f>
        <v>24.24</v>
      </c>
    </row>
    <row r="133" customFormat="false" ht="15.75" hidden="false" customHeight="true" outlineLevel="0" collapsed="false">
      <c r="A133" s="338" t="n">
        <v>300</v>
      </c>
      <c r="B133" s="355" t="n">
        <v>230</v>
      </c>
      <c r="C133" s="340" t="n">
        <v>17722.02</v>
      </c>
      <c r="D133" s="341" t="n">
        <f aca="false">TRUNC(TRUNC(((C133+('Traitements par indices'!F133*12))/1820),2)*1.25,2)</f>
        <v>12.61</v>
      </c>
      <c r="E133" s="342" t="n">
        <f aca="false">TRUNC(TRUNC(((C133+('Traitements par indices'!F133*12))/1820),2)*1.27,2)</f>
        <v>12.81</v>
      </c>
      <c r="F133" s="342" t="n">
        <f aca="false">TRUNC(D133+(D133*2/3),2)</f>
        <v>21.01</v>
      </c>
      <c r="G133" s="343" t="n">
        <f aca="false">TRUNC(D133*2,2)</f>
        <v>25.22</v>
      </c>
      <c r="H133" s="344" t="n">
        <f aca="false">TRUNC(TRUNC(((C133+('Traitements par indices'!G133*12))/1820),2)*1.25,2)</f>
        <v>12.31</v>
      </c>
      <c r="I133" s="344" t="n">
        <f aca="false">TRUNC(TRUNC(((C133+('Traitements par indices'!G133*12))/1820),2)*1.27,2)</f>
        <v>12.5</v>
      </c>
      <c r="J133" s="344" t="n">
        <f aca="false">TRUNC(H133+(H133*2/3),2)</f>
        <v>20.51</v>
      </c>
      <c r="K133" s="345" t="n">
        <f aca="false">TRUNC((H133*2),2)</f>
        <v>24.62</v>
      </c>
      <c r="L133" s="344" t="n">
        <f aca="false">TRUNC(TRUNC((C133/1820),2)*1.25,2)</f>
        <v>12.16</v>
      </c>
      <c r="M133" s="344" t="n">
        <f aca="false">TRUNC(TRUNC((C133/1820),2)*1.27,2)</f>
        <v>12.35</v>
      </c>
      <c r="N133" s="344" t="n">
        <f aca="false">TRUNC(L133+(L133*2/3),2)</f>
        <v>20.26</v>
      </c>
      <c r="O133" s="345" t="n">
        <f aca="false">TRUNC((L133*2),2)</f>
        <v>24.32</v>
      </c>
    </row>
    <row r="134" s="354" customFormat="true" ht="15.75" hidden="false" customHeight="true" outlineLevel="0" collapsed="false">
      <c r="A134" s="346" t="n">
        <v>301</v>
      </c>
      <c r="B134" s="347" t="n">
        <v>231</v>
      </c>
      <c r="C134" s="348" t="n">
        <v>17781.09</v>
      </c>
      <c r="D134" s="349" t="n">
        <f aca="false">TRUNC(TRUNC(((C134+('Traitements par indices'!F134*12))/1820),2)*1.25,2)</f>
        <v>12.65</v>
      </c>
      <c r="E134" s="350" t="n">
        <f aca="false">TRUNC(TRUNC(((C134+('Traitements par indices'!F134*12))/1820),2)*1.27,2)</f>
        <v>12.85</v>
      </c>
      <c r="F134" s="350" t="n">
        <f aca="false">TRUNC(D134+(D134*2/3),2)</f>
        <v>21.08</v>
      </c>
      <c r="G134" s="351" t="n">
        <f aca="false">TRUNC(D134*2,2)</f>
        <v>25.3</v>
      </c>
      <c r="H134" s="352" t="n">
        <f aca="false">TRUNC(TRUNC(((C134+('Traitements par indices'!G134*12))/1820),2)*1.25,2)</f>
        <v>12.35</v>
      </c>
      <c r="I134" s="352" t="n">
        <f aca="false">TRUNC(TRUNC(((C134+('Traitements par indices'!G134*12))/1820),2)*1.27,2)</f>
        <v>12.54</v>
      </c>
      <c r="J134" s="352" t="n">
        <f aca="false">TRUNC(H134+(H134*2/3),2)</f>
        <v>20.58</v>
      </c>
      <c r="K134" s="353" t="n">
        <f aca="false">TRUNC((H134*2),2)</f>
        <v>24.7</v>
      </c>
      <c r="L134" s="352" t="n">
        <f aca="false">TRUNC(TRUNC((C134/1820),2)*1.25,2)</f>
        <v>12.2</v>
      </c>
      <c r="M134" s="352" t="n">
        <f aca="false">TRUNC(TRUNC((C134/1820),2)*1.27,2)</f>
        <v>12.39</v>
      </c>
      <c r="N134" s="352" t="n">
        <f aca="false">TRUNC(L134+(L134*2/3),2)</f>
        <v>20.33</v>
      </c>
      <c r="O134" s="353" t="n">
        <f aca="false">TRUNC((L134*2),2)</f>
        <v>24.4</v>
      </c>
    </row>
    <row r="135" customFormat="false" ht="15.75" hidden="false" customHeight="true" outlineLevel="0" collapsed="false">
      <c r="A135" s="338" t="n">
        <v>302</v>
      </c>
      <c r="B135" s="355" t="n">
        <v>232</v>
      </c>
      <c r="C135" s="340" t="n">
        <v>17840.17</v>
      </c>
      <c r="D135" s="341" t="n">
        <f aca="false">TRUNC(TRUNC(((C135+('Traitements par indices'!F135*12))/1820),2)*1.25,2)</f>
        <v>12.68</v>
      </c>
      <c r="E135" s="342" t="n">
        <f aca="false">TRUNC(TRUNC(((C135+('Traitements par indices'!F135*12))/1820),2)*1.27,2)</f>
        <v>12.89</v>
      </c>
      <c r="F135" s="342" t="n">
        <f aca="false">TRUNC(D135+(D135*2/3),2)</f>
        <v>21.13</v>
      </c>
      <c r="G135" s="343" t="n">
        <f aca="false">TRUNC(D135*2,2)</f>
        <v>25.36</v>
      </c>
      <c r="H135" s="344" t="n">
        <f aca="false">TRUNC(TRUNC(((C135+('Traitements par indices'!G135*12))/1820),2)*1.25,2)</f>
        <v>12.4</v>
      </c>
      <c r="I135" s="344" t="n">
        <f aca="false">TRUNC(TRUNC(((C135+('Traitements par indices'!G135*12))/1820),2)*1.27,2)</f>
        <v>12.59</v>
      </c>
      <c r="J135" s="344" t="n">
        <f aca="false">TRUNC(H135+(H135*2/3),2)</f>
        <v>20.66</v>
      </c>
      <c r="K135" s="345" t="n">
        <f aca="false">TRUNC((H135*2),2)</f>
        <v>24.8</v>
      </c>
      <c r="L135" s="344" t="n">
        <f aca="false">TRUNC(TRUNC((C135/1820),2)*1.25,2)</f>
        <v>12.25</v>
      </c>
      <c r="M135" s="344" t="n">
        <f aca="false">TRUNC(TRUNC((C135/1820),2)*1.27,2)</f>
        <v>12.44</v>
      </c>
      <c r="N135" s="344" t="n">
        <f aca="false">TRUNC(L135+(L135*2/3),2)</f>
        <v>20.41</v>
      </c>
      <c r="O135" s="345" t="n">
        <f aca="false">TRUNC((L135*2),2)</f>
        <v>24.5</v>
      </c>
    </row>
    <row r="136" s="354" customFormat="true" ht="15.75" hidden="false" customHeight="true" outlineLevel="0" collapsed="false">
      <c r="A136" s="346" t="n">
        <v>303</v>
      </c>
      <c r="B136" s="347" t="n">
        <v>233</v>
      </c>
      <c r="C136" s="348" t="n">
        <v>17899.24</v>
      </c>
      <c r="D136" s="349" t="n">
        <f aca="false">TRUNC(TRUNC(((C136+('Traitements par indices'!F136*12))/1820),2)*1.25,2)</f>
        <v>12.73</v>
      </c>
      <c r="E136" s="350" t="n">
        <f aca="false">TRUNC(TRUNC(((C136+('Traitements par indices'!F136*12))/1820),2)*1.27,2)</f>
        <v>12.94</v>
      </c>
      <c r="F136" s="350" t="n">
        <f aca="false">TRUNC(D136+(D136*2/3),2)</f>
        <v>21.21</v>
      </c>
      <c r="G136" s="351" t="n">
        <f aca="false">TRUNC(D136*2,2)</f>
        <v>25.46</v>
      </c>
      <c r="H136" s="352" t="n">
        <f aca="false">TRUNC(TRUNC(((C136+('Traitements par indices'!G136*12))/1820),2)*1.25,2)</f>
        <v>12.43</v>
      </c>
      <c r="I136" s="352" t="n">
        <f aca="false">TRUNC(TRUNC(((C136+('Traitements par indices'!G136*12))/1820),2)*1.27,2)</f>
        <v>12.63</v>
      </c>
      <c r="J136" s="352" t="n">
        <f aca="false">TRUNC(H136+(H136*2/3),2)</f>
        <v>20.71</v>
      </c>
      <c r="K136" s="353" t="n">
        <f aca="false">TRUNC((H136*2),2)</f>
        <v>24.86</v>
      </c>
      <c r="L136" s="352" t="n">
        <f aca="false">TRUNC(TRUNC((C136/1820),2)*1.25,2)</f>
        <v>12.28</v>
      </c>
      <c r="M136" s="352" t="n">
        <f aca="false">TRUNC(TRUNC((C136/1820),2)*1.27,2)</f>
        <v>12.48</v>
      </c>
      <c r="N136" s="352" t="n">
        <f aca="false">TRUNC(L136+(L136*2/3),2)</f>
        <v>20.46</v>
      </c>
      <c r="O136" s="353" t="n">
        <f aca="false">TRUNC((L136*2),2)</f>
        <v>24.56</v>
      </c>
    </row>
    <row r="137" customFormat="false" ht="15.75" hidden="false" customHeight="true" outlineLevel="0" collapsed="false">
      <c r="A137" s="338" t="n">
        <v>304</v>
      </c>
      <c r="B137" s="355" t="n">
        <v>234</v>
      </c>
      <c r="C137" s="340" t="n">
        <v>17958.31</v>
      </c>
      <c r="D137" s="341" t="n">
        <f aca="false">TRUNC(TRUNC(((C137+('Traitements par indices'!F137*12))/1820),2)*1.25,2)</f>
        <v>12.77</v>
      </c>
      <c r="E137" s="342" t="n">
        <f aca="false">TRUNC(TRUNC(((C137+('Traitements par indices'!F137*12))/1820),2)*1.27,2)</f>
        <v>12.97</v>
      </c>
      <c r="F137" s="342" t="n">
        <f aca="false">TRUNC(D137+(D137*2/3),2)</f>
        <v>21.28</v>
      </c>
      <c r="G137" s="343" t="n">
        <f aca="false">TRUNC(D137*2,2)</f>
        <v>25.54</v>
      </c>
      <c r="H137" s="344" t="n">
        <f aca="false">TRUNC(TRUNC(((C137+('Traitements par indices'!G137*12))/1820),2)*1.25,2)</f>
        <v>12.47</v>
      </c>
      <c r="I137" s="344" t="n">
        <f aca="false">TRUNC(TRUNC(((C137+('Traitements par indices'!G137*12))/1820),2)*1.27,2)</f>
        <v>12.67</v>
      </c>
      <c r="J137" s="344" t="n">
        <f aca="false">TRUNC(H137+(H137*2/3),2)</f>
        <v>20.78</v>
      </c>
      <c r="K137" s="345" t="n">
        <f aca="false">TRUNC((H137*2),2)</f>
        <v>24.94</v>
      </c>
      <c r="L137" s="344" t="n">
        <f aca="false">TRUNC(TRUNC((C137/1820),2)*1.25,2)</f>
        <v>12.32</v>
      </c>
      <c r="M137" s="344" t="n">
        <f aca="false">TRUNC(TRUNC((C137/1820),2)*1.27,2)</f>
        <v>12.52</v>
      </c>
      <c r="N137" s="344" t="n">
        <f aca="false">TRUNC(L137+(L137*2/3),2)</f>
        <v>20.53</v>
      </c>
      <c r="O137" s="345" t="n">
        <f aca="false">TRUNC((L137*2),2)</f>
        <v>24.64</v>
      </c>
    </row>
    <row r="138" s="354" customFormat="true" ht="15.75" hidden="false" customHeight="true" outlineLevel="0" collapsed="false">
      <c r="A138" s="346" t="n">
        <v>305</v>
      </c>
      <c r="B138" s="347" t="n">
        <v>235</v>
      </c>
      <c r="C138" s="348" t="n">
        <v>18017.39</v>
      </c>
      <c r="D138" s="349" t="n">
        <f aca="false">TRUNC(TRUNC(((C138+('Traitements par indices'!F138*12))/1820),2)*1.25,2)</f>
        <v>12.81</v>
      </c>
      <c r="E138" s="350" t="n">
        <f aca="false">TRUNC(TRUNC(((C138+('Traitements par indices'!F138*12))/1820),2)*1.27,2)</f>
        <v>13.01</v>
      </c>
      <c r="F138" s="350" t="n">
        <f aca="false">TRUNC(D138+(D138*2/3),2)</f>
        <v>21.35</v>
      </c>
      <c r="G138" s="351" t="n">
        <f aca="false">TRUNC(D138*2,2)</f>
        <v>25.62</v>
      </c>
      <c r="H138" s="352" t="n">
        <f aca="false">TRUNC(TRUNC(((C138+('Traitements par indices'!G138*12))/1820),2)*1.25,2)</f>
        <v>12.51</v>
      </c>
      <c r="I138" s="352" t="n">
        <f aca="false">TRUNC(TRUNC(((C138+('Traitements par indices'!G138*12))/1820),2)*1.27,2)</f>
        <v>12.71</v>
      </c>
      <c r="J138" s="352" t="n">
        <f aca="false">TRUNC(H138+(H138*2/3),2)</f>
        <v>20.85</v>
      </c>
      <c r="K138" s="353" t="n">
        <f aca="false">TRUNC((H138*2),2)</f>
        <v>25.02</v>
      </c>
      <c r="L138" s="352" t="n">
        <f aca="false">TRUNC(TRUNC((C138/1820),2)*1.25,2)</f>
        <v>12.36</v>
      </c>
      <c r="M138" s="352" t="n">
        <f aca="false">TRUNC(TRUNC((C138/1820),2)*1.27,2)</f>
        <v>12.56</v>
      </c>
      <c r="N138" s="352" t="n">
        <f aca="false">TRUNC(L138+(L138*2/3),2)</f>
        <v>20.6</v>
      </c>
      <c r="O138" s="353" t="n">
        <f aca="false">TRUNC((L138*2),2)</f>
        <v>24.72</v>
      </c>
    </row>
    <row r="139" customFormat="false" ht="15.75" hidden="false" customHeight="true" outlineLevel="0" collapsed="false">
      <c r="A139" s="338" t="n">
        <v>306</v>
      </c>
      <c r="B139" s="355" t="n">
        <v>236</v>
      </c>
      <c r="C139" s="340" t="n">
        <v>18076.46</v>
      </c>
      <c r="D139" s="341" t="n">
        <f aca="false">TRUNC(TRUNC(((C139+('Traitements par indices'!F139*12))/1820),2)*1.25,2)</f>
        <v>12.85</v>
      </c>
      <c r="E139" s="342" t="n">
        <f aca="false">TRUNC(TRUNC(((C139+('Traitements par indices'!F139*12))/1820),2)*1.27,2)</f>
        <v>13.05</v>
      </c>
      <c r="F139" s="342" t="n">
        <f aca="false">TRUNC(D139+(D139*2/3),2)</f>
        <v>21.41</v>
      </c>
      <c r="G139" s="343" t="n">
        <f aca="false">TRUNC(D139*2,2)</f>
        <v>25.7</v>
      </c>
      <c r="H139" s="344" t="n">
        <f aca="false">TRUNC(TRUNC(((C139+('Traitements par indices'!G139*12))/1820),2)*1.25,2)</f>
        <v>12.56</v>
      </c>
      <c r="I139" s="344" t="n">
        <f aca="false">TRUNC(TRUNC(((C139+('Traitements par indices'!G139*12))/1820),2)*1.27,2)</f>
        <v>12.76</v>
      </c>
      <c r="J139" s="344" t="n">
        <f aca="false">TRUNC(H139+(H139*2/3),2)</f>
        <v>20.93</v>
      </c>
      <c r="K139" s="345" t="n">
        <f aca="false">TRUNC((H139*2),2)</f>
        <v>25.12</v>
      </c>
      <c r="L139" s="344" t="n">
        <f aca="false">TRUNC(TRUNC((C139/1820),2)*1.25,2)</f>
        <v>12.41</v>
      </c>
      <c r="M139" s="344" t="n">
        <f aca="false">TRUNC(TRUNC((C139/1820),2)*1.27,2)</f>
        <v>12.61</v>
      </c>
      <c r="N139" s="344" t="n">
        <f aca="false">TRUNC(L139+(L139*2/3),2)</f>
        <v>20.68</v>
      </c>
      <c r="O139" s="345" t="n">
        <f aca="false">TRUNC((L139*2),2)</f>
        <v>24.82</v>
      </c>
    </row>
    <row r="140" s="354" customFormat="true" ht="15.75" hidden="false" customHeight="true" outlineLevel="0" collapsed="false">
      <c r="A140" s="346" t="n">
        <v>307</v>
      </c>
      <c r="B140" s="347" t="n">
        <v>237</v>
      </c>
      <c r="C140" s="348" t="n">
        <v>18135.53</v>
      </c>
      <c r="D140" s="349" t="n">
        <f aca="false">TRUNC(TRUNC(((C140+('Traitements par indices'!F140*12))/1820),2)*1.25,2)</f>
        <v>12.9</v>
      </c>
      <c r="E140" s="350" t="n">
        <f aca="false">TRUNC(TRUNC(((C140+('Traitements par indices'!F140*12))/1820),2)*1.27,2)</f>
        <v>13.1</v>
      </c>
      <c r="F140" s="350" t="n">
        <f aca="false">TRUNC(D140+(D140*2/3),2)</f>
        <v>21.5</v>
      </c>
      <c r="G140" s="351" t="n">
        <f aca="false">TRUNC(D140*2,2)</f>
        <v>25.8</v>
      </c>
      <c r="H140" s="352" t="n">
        <f aca="false">TRUNC(TRUNC(((C140+('Traitements par indices'!G140*12))/1820),2)*1.25,2)</f>
        <v>12.6</v>
      </c>
      <c r="I140" s="352" t="n">
        <f aca="false">TRUNC(TRUNC(((C140+('Traitements par indices'!G140*12))/1820),2)*1.27,2)</f>
        <v>12.8</v>
      </c>
      <c r="J140" s="352" t="n">
        <f aca="false">TRUNC(H140+(H140*2/3),2)</f>
        <v>21</v>
      </c>
      <c r="K140" s="353" t="n">
        <f aca="false">TRUNC((H140*2),2)</f>
        <v>25.2</v>
      </c>
      <c r="L140" s="352" t="n">
        <f aca="false">TRUNC(TRUNC((C140/1820),2)*1.25,2)</f>
        <v>12.45</v>
      </c>
      <c r="M140" s="352" t="n">
        <f aca="false">TRUNC(TRUNC((C140/1820),2)*1.27,2)</f>
        <v>12.64</v>
      </c>
      <c r="N140" s="352" t="n">
        <f aca="false">TRUNC(L140+(L140*2/3),2)</f>
        <v>20.75</v>
      </c>
      <c r="O140" s="353" t="n">
        <f aca="false">TRUNC((L140*2),2)</f>
        <v>24.9</v>
      </c>
    </row>
    <row r="141" customFormat="false" ht="15.75" hidden="false" customHeight="true" outlineLevel="0" collapsed="false">
      <c r="A141" s="338" t="n">
        <v>308</v>
      </c>
      <c r="B141" s="355" t="n">
        <v>238</v>
      </c>
      <c r="C141" s="340" t="n">
        <v>18194.61</v>
      </c>
      <c r="D141" s="341" t="n">
        <f aca="false">TRUNC(TRUNC(((C141+('Traitements par indices'!F141*12))/1820),2)*1.25,2)</f>
        <v>12.93</v>
      </c>
      <c r="E141" s="342" t="n">
        <f aca="false">TRUNC(TRUNC(((C141+('Traitements par indices'!F141*12))/1820),2)*1.27,2)</f>
        <v>13.14</v>
      </c>
      <c r="F141" s="342" t="n">
        <f aca="false">TRUNC(D141+(D141*2/3),2)</f>
        <v>21.55</v>
      </c>
      <c r="G141" s="343" t="n">
        <f aca="false">TRUNC(D141*2,2)</f>
        <v>25.86</v>
      </c>
      <c r="H141" s="344" t="n">
        <f aca="false">TRUNC(TRUNC(((C141+('Traitements par indices'!G141*12))/1820),2)*1.25,2)</f>
        <v>12.63</v>
      </c>
      <c r="I141" s="344" t="n">
        <f aca="false">TRUNC(TRUNC(((C141+('Traitements par indices'!G141*12))/1820),2)*1.27,2)</f>
        <v>12.83</v>
      </c>
      <c r="J141" s="344" t="n">
        <f aca="false">TRUNC(H141+(H141*2/3),2)</f>
        <v>21.05</v>
      </c>
      <c r="K141" s="345" t="n">
        <f aca="false">TRUNC((H141*2),2)</f>
        <v>25.26</v>
      </c>
      <c r="L141" s="344" t="n">
        <f aca="false">TRUNC(TRUNC((C141/1820),2)*1.25,2)</f>
        <v>12.48</v>
      </c>
      <c r="M141" s="344" t="n">
        <f aca="false">TRUNC(TRUNC((C141/1820),2)*1.27,2)</f>
        <v>12.68</v>
      </c>
      <c r="N141" s="344" t="n">
        <f aca="false">TRUNC(L141+(L141*2/3),2)</f>
        <v>20.8</v>
      </c>
      <c r="O141" s="345" t="n">
        <f aca="false">TRUNC((L141*2),2)</f>
        <v>24.96</v>
      </c>
    </row>
    <row r="142" s="354" customFormat="true" ht="15.75" hidden="false" customHeight="true" outlineLevel="0" collapsed="false">
      <c r="A142" s="346" t="n">
        <v>309</v>
      </c>
      <c r="B142" s="347" t="n">
        <v>239</v>
      </c>
      <c r="C142" s="348" t="n">
        <v>18253.68</v>
      </c>
      <c r="D142" s="349" t="n">
        <f aca="false">TRUNC(TRUNC(((C142+('Traitements par indices'!F142*12))/1820),2)*1.25,2)</f>
        <v>12.97</v>
      </c>
      <c r="E142" s="350" t="n">
        <f aca="false">TRUNC(TRUNC(((C142+('Traitements par indices'!F142*12))/1820),2)*1.27,2)</f>
        <v>13.18</v>
      </c>
      <c r="F142" s="350" t="n">
        <f aca="false">TRUNC(D142+(D142*2/3),2)</f>
        <v>21.61</v>
      </c>
      <c r="G142" s="351" t="n">
        <f aca="false">TRUNC(D142*2,2)</f>
        <v>25.94</v>
      </c>
      <c r="H142" s="352" t="n">
        <f aca="false">TRUNC(TRUNC(((C142+('Traitements par indices'!G142*12))/1820),2)*1.25,2)</f>
        <v>12.67</v>
      </c>
      <c r="I142" s="352" t="n">
        <f aca="false">TRUNC(TRUNC(((C142+('Traitements par indices'!G142*12))/1820),2)*1.27,2)</f>
        <v>12.87</v>
      </c>
      <c r="J142" s="352" t="n">
        <f aca="false">TRUNC(H142+(H142*2/3),2)</f>
        <v>21.11</v>
      </c>
      <c r="K142" s="353" t="n">
        <f aca="false">TRUNC((H142*2),2)</f>
        <v>25.34</v>
      </c>
      <c r="L142" s="352" t="n">
        <f aca="false">TRUNC(TRUNC((C142/1820),2)*1.25,2)</f>
        <v>12.52</v>
      </c>
      <c r="M142" s="352" t="n">
        <f aca="false">TRUNC(TRUNC((C142/1820),2)*1.27,2)</f>
        <v>12.72</v>
      </c>
      <c r="N142" s="352" t="n">
        <f aca="false">TRUNC(L142+(L142*2/3),2)</f>
        <v>20.86</v>
      </c>
      <c r="O142" s="353" t="n">
        <f aca="false">TRUNC((L142*2),2)</f>
        <v>25.04</v>
      </c>
    </row>
    <row r="143" customFormat="false" ht="15.75" hidden="false" customHeight="true" outlineLevel="0" collapsed="false">
      <c r="A143" s="338" t="n">
        <v>310</v>
      </c>
      <c r="B143" s="355" t="n">
        <v>240</v>
      </c>
      <c r="C143" s="340" t="n">
        <v>18312.75</v>
      </c>
      <c r="D143" s="341" t="n">
        <f aca="false">TRUNC(TRUNC(((C143+('Traitements par indices'!F143*12))/1820),2)*1.25,2)</f>
        <v>13.01</v>
      </c>
      <c r="E143" s="342" t="n">
        <f aca="false">TRUNC(TRUNC(((C143+('Traitements par indices'!F143*12))/1820),2)*1.27,2)</f>
        <v>13.22</v>
      </c>
      <c r="F143" s="342" t="n">
        <f aca="false">TRUNC(D143+(D143*2/3),2)</f>
        <v>21.68</v>
      </c>
      <c r="G143" s="343" t="n">
        <f aca="false">TRUNC(D143*2,2)</f>
        <v>26.02</v>
      </c>
      <c r="H143" s="344" t="n">
        <f aca="false">TRUNC(TRUNC(((C143+('Traitements par indices'!G143*12))/1820),2)*1.25,2)</f>
        <v>12.72</v>
      </c>
      <c r="I143" s="344" t="n">
        <f aca="false">TRUNC(TRUNC(((C143+('Traitements par indices'!G143*12))/1820),2)*1.27,2)</f>
        <v>12.92</v>
      </c>
      <c r="J143" s="344" t="n">
        <f aca="false">TRUNC(H143+(H143*2/3),2)</f>
        <v>21.2</v>
      </c>
      <c r="K143" s="345" t="n">
        <f aca="false">TRUNC((H143*2),2)</f>
        <v>25.44</v>
      </c>
      <c r="L143" s="344" t="n">
        <f aca="false">TRUNC(TRUNC((C143/1820),2)*1.25,2)</f>
        <v>12.57</v>
      </c>
      <c r="M143" s="344" t="n">
        <f aca="false">TRUNC(TRUNC((C143/1820),2)*1.27,2)</f>
        <v>12.77</v>
      </c>
      <c r="N143" s="344" t="n">
        <f aca="false">TRUNC(L143+(L143*2/3),2)</f>
        <v>20.95</v>
      </c>
      <c r="O143" s="345" t="n">
        <f aca="false">TRUNC((L143*2),2)</f>
        <v>25.14</v>
      </c>
    </row>
    <row r="144" s="354" customFormat="true" ht="15.75" hidden="false" customHeight="true" outlineLevel="0" collapsed="false">
      <c r="A144" s="346" t="n">
        <v>311</v>
      </c>
      <c r="B144" s="347" t="n">
        <v>241</v>
      </c>
      <c r="C144" s="348" t="n">
        <v>18371.83</v>
      </c>
      <c r="D144" s="349" t="n">
        <f aca="false">TRUNC(TRUNC(((C144+('Traitements par indices'!F144*12))/1820),2)*1.25,2)</f>
        <v>13.06</v>
      </c>
      <c r="E144" s="350" t="n">
        <f aca="false">TRUNC(TRUNC(((C144+('Traitements par indices'!F144*12))/1820),2)*1.27,2)</f>
        <v>13.27</v>
      </c>
      <c r="F144" s="350" t="n">
        <f aca="false">TRUNC(D144+(D144*2/3),2)</f>
        <v>21.76</v>
      </c>
      <c r="G144" s="351" t="n">
        <f aca="false">TRUNC(D144*2,2)</f>
        <v>26.12</v>
      </c>
      <c r="H144" s="352" t="n">
        <f aca="false">TRUNC(TRUNC(((C144+('Traitements par indices'!G144*12))/1820),2)*1.25,2)</f>
        <v>12.76</v>
      </c>
      <c r="I144" s="352" t="n">
        <f aca="false">TRUNC(TRUNC(((C144+('Traitements par indices'!G144*12))/1820),2)*1.27,2)</f>
        <v>12.96</v>
      </c>
      <c r="J144" s="352" t="n">
        <f aca="false">TRUNC(H144+(H144*2/3),2)</f>
        <v>21.26</v>
      </c>
      <c r="K144" s="353" t="n">
        <f aca="false">TRUNC((H144*2),2)</f>
        <v>25.52</v>
      </c>
      <c r="L144" s="352" t="n">
        <f aca="false">TRUNC(TRUNC((C144/1820),2)*1.25,2)</f>
        <v>12.61</v>
      </c>
      <c r="M144" s="352" t="n">
        <f aca="false">TRUNC(TRUNC((C144/1820),2)*1.27,2)</f>
        <v>12.81</v>
      </c>
      <c r="N144" s="352" t="n">
        <f aca="false">TRUNC(L144+(L144*2/3),2)</f>
        <v>21.01</v>
      </c>
      <c r="O144" s="353" t="n">
        <f aca="false">TRUNC((L144*2),2)</f>
        <v>25.22</v>
      </c>
    </row>
    <row r="145" customFormat="false" ht="15.75" hidden="false" customHeight="true" outlineLevel="0" collapsed="false">
      <c r="A145" s="338" t="n">
        <v>312</v>
      </c>
      <c r="B145" s="355" t="n">
        <v>242</v>
      </c>
      <c r="C145" s="340" t="n">
        <v>18430.9</v>
      </c>
      <c r="D145" s="341" t="n">
        <f aca="false">TRUNC(TRUNC(((C145+('Traitements par indices'!F145*12))/1820),2)*1.25,2)</f>
        <v>13.1</v>
      </c>
      <c r="E145" s="342" t="n">
        <f aca="false">TRUNC(TRUNC(((C145+('Traitements par indices'!F145*12))/1820),2)*1.27,2)</f>
        <v>13.3</v>
      </c>
      <c r="F145" s="342" t="n">
        <f aca="false">TRUNC(D145+(D145*2/3),2)</f>
        <v>21.83</v>
      </c>
      <c r="G145" s="343" t="n">
        <f aca="false">TRUNC(D145*2,2)</f>
        <v>26.2</v>
      </c>
      <c r="H145" s="344" t="n">
        <f aca="false">TRUNC(TRUNC(((C145+('Traitements par indices'!G145*12))/1820),2)*1.25,2)</f>
        <v>12.8</v>
      </c>
      <c r="I145" s="344" t="n">
        <f aca="false">TRUNC(TRUNC(((C145+('Traitements par indices'!G145*12))/1820),2)*1.27,2)</f>
        <v>13</v>
      </c>
      <c r="J145" s="344" t="n">
        <f aca="false">TRUNC(H145+(H145*2/3),2)</f>
        <v>21.33</v>
      </c>
      <c r="K145" s="345" t="n">
        <f aca="false">TRUNC((H145*2),2)</f>
        <v>25.6</v>
      </c>
      <c r="L145" s="344" t="n">
        <f aca="false">TRUNC(TRUNC((C145/1820),2)*1.25,2)</f>
        <v>12.65</v>
      </c>
      <c r="M145" s="344" t="n">
        <f aca="false">TRUNC(TRUNC((C145/1820),2)*1.27,2)</f>
        <v>12.85</v>
      </c>
      <c r="N145" s="344" t="n">
        <f aca="false">TRUNC(L145+(L145*2/3),2)</f>
        <v>21.08</v>
      </c>
      <c r="O145" s="345" t="n">
        <f aca="false">TRUNC((L145*2),2)</f>
        <v>25.3</v>
      </c>
    </row>
    <row r="146" s="354" customFormat="true" ht="15.75" hidden="false" customHeight="true" outlineLevel="0" collapsed="false">
      <c r="A146" s="346" t="n">
        <v>313</v>
      </c>
      <c r="B146" s="347" t="n">
        <v>243</v>
      </c>
      <c r="C146" s="348" t="n">
        <v>18489.97</v>
      </c>
      <c r="D146" s="349" t="n">
        <f aca="false">TRUNC(TRUNC(((C146+('Traitements par indices'!F146*12))/1820),2)*1.25,2)</f>
        <v>13.13</v>
      </c>
      <c r="E146" s="350" t="n">
        <f aca="false">TRUNC(TRUNC(((C146+('Traitements par indices'!F146*12))/1820),2)*1.27,2)</f>
        <v>13.34</v>
      </c>
      <c r="F146" s="350" t="n">
        <f aca="false">TRUNC(D146+(D146*2/3),2)</f>
        <v>21.88</v>
      </c>
      <c r="G146" s="351" t="n">
        <f aca="false">TRUNC(D146*2,2)</f>
        <v>26.26</v>
      </c>
      <c r="H146" s="352" t="n">
        <f aca="false">TRUNC(TRUNC(((C146+('Traitements par indices'!G146*12))/1820),2)*1.25,2)</f>
        <v>12.83</v>
      </c>
      <c r="I146" s="352" t="n">
        <f aca="false">TRUNC(TRUNC(((C146+('Traitements par indices'!G146*12))/1820),2)*1.27,2)</f>
        <v>13.04</v>
      </c>
      <c r="J146" s="352" t="n">
        <f aca="false">TRUNC(H146+(H146*2/3),2)</f>
        <v>21.38</v>
      </c>
      <c r="K146" s="353" t="n">
        <f aca="false">TRUNC((H146*2),2)</f>
        <v>25.66</v>
      </c>
      <c r="L146" s="352" t="n">
        <f aca="false">TRUNC(TRUNC((C146/1820),2)*1.25,2)</f>
        <v>12.68</v>
      </c>
      <c r="M146" s="352" t="n">
        <f aca="false">TRUNC(TRUNC((C146/1820),2)*1.27,2)</f>
        <v>12.89</v>
      </c>
      <c r="N146" s="352" t="n">
        <f aca="false">TRUNC(L146+(L146*2/3),2)</f>
        <v>21.13</v>
      </c>
      <c r="O146" s="353" t="n">
        <f aca="false">TRUNC((L146*2),2)</f>
        <v>25.36</v>
      </c>
    </row>
    <row r="147" customFormat="false" ht="15.75" hidden="false" customHeight="true" outlineLevel="0" collapsed="false">
      <c r="A147" s="338" t="n">
        <v>314</v>
      </c>
      <c r="B147" s="355" t="n">
        <v>244</v>
      </c>
      <c r="C147" s="340" t="n">
        <v>18549.05</v>
      </c>
      <c r="D147" s="341" t="n">
        <f aca="false">TRUNC(TRUNC(((C147+('Traitements par indices'!F147*12))/1820),2)*1.25,2)</f>
        <v>13.17</v>
      </c>
      <c r="E147" s="342" t="n">
        <f aca="false">TRUNC(TRUNC(((C147+('Traitements par indices'!F147*12))/1820),2)*1.27,2)</f>
        <v>13.38</v>
      </c>
      <c r="F147" s="342" t="n">
        <f aca="false">TRUNC(D147+(D147*2/3),2)</f>
        <v>21.95</v>
      </c>
      <c r="G147" s="343" t="n">
        <f aca="false">TRUNC(D147*2,2)</f>
        <v>26.34</v>
      </c>
      <c r="H147" s="344" t="n">
        <f aca="false">TRUNC(TRUNC(((C147+('Traitements par indices'!G147*12))/1820),2)*1.25,2)</f>
        <v>12.88</v>
      </c>
      <c r="I147" s="344" t="n">
        <f aca="false">TRUNC(TRUNC(((C147+('Traitements par indices'!G147*12))/1820),2)*1.27,2)</f>
        <v>13.09</v>
      </c>
      <c r="J147" s="344" t="n">
        <f aca="false">TRUNC(H147+(H147*2/3),2)</f>
        <v>21.46</v>
      </c>
      <c r="K147" s="345" t="n">
        <f aca="false">TRUNC((H147*2),2)</f>
        <v>25.76</v>
      </c>
      <c r="L147" s="344" t="n">
        <f aca="false">TRUNC(TRUNC((C147/1820),2)*1.25,2)</f>
        <v>12.73</v>
      </c>
      <c r="M147" s="344" t="n">
        <f aca="false">TRUNC(TRUNC((C147/1820),2)*1.27,2)</f>
        <v>12.94</v>
      </c>
      <c r="N147" s="344" t="n">
        <f aca="false">TRUNC(L147+(L147*2/3),2)</f>
        <v>21.21</v>
      </c>
      <c r="O147" s="345" t="n">
        <f aca="false">TRUNC((L147*2),2)</f>
        <v>25.46</v>
      </c>
    </row>
    <row r="148" s="354" customFormat="true" ht="15.75" hidden="false" customHeight="true" outlineLevel="0" collapsed="false">
      <c r="A148" s="346" t="n">
        <v>314</v>
      </c>
      <c r="B148" s="347" t="n">
        <v>245</v>
      </c>
      <c r="C148" s="348" t="n">
        <v>18549.05</v>
      </c>
      <c r="D148" s="349" t="n">
        <f aca="false">TRUNC(TRUNC(((C148+('Traitements par indices'!F148*12))/1820),2)*1.25,2)</f>
        <v>13.17</v>
      </c>
      <c r="E148" s="350" t="n">
        <f aca="false">TRUNC(TRUNC(((C148+('Traitements par indices'!F148*12))/1820),2)*1.27,2)</f>
        <v>13.38</v>
      </c>
      <c r="F148" s="350" t="n">
        <f aca="false">TRUNC(D148+(D148*2/3),2)</f>
        <v>21.95</v>
      </c>
      <c r="G148" s="351" t="n">
        <f aca="false">TRUNC(D148*2,2)</f>
        <v>26.34</v>
      </c>
      <c r="H148" s="352" t="n">
        <f aca="false">TRUNC(TRUNC(((C148+('Traitements par indices'!G148*12))/1820),2)*1.25,2)</f>
        <v>12.88</v>
      </c>
      <c r="I148" s="352" t="n">
        <f aca="false">TRUNC(TRUNC(((C148+('Traitements par indices'!G148*12))/1820),2)*1.27,2)</f>
        <v>13.09</v>
      </c>
      <c r="J148" s="352" t="n">
        <f aca="false">TRUNC(H148+(H148*2/3),2)</f>
        <v>21.46</v>
      </c>
      <c r="K148" s="353" t="n">
        <f aca="false">TRUNC((H148*2),2)</f>
        <v>25.76</v>
      </c>
      <c r="L148" s="352" t="n">
        <f aca="false">TRUNC(TRUNC((C148/1820),2)*1.25,2)</f>
        <v>12.73</v>
      </c>
      <c r="M148" s="352" t="n">
        <f aca="false">TRUNC(TRUNC((C148/1820),2)*1.27,2)</f>
        <v>12.94</v>
      </c>
      <c r="N148" s="352" t="n">
        <f aca="false">TRUNC(L148+(L148*2/3),2)</f>
        <v>21.21</v>
      </c>
      <c r="O148" s="353" t="n">
        <f aca="false">TRUNC((L148*2),2)</f>
        <v>25.46</v>
      </c>
    </row>
    <row r="149" customFormat="false" ht="15.75" hidden="false" customHeight="true" outlineLevel="0" collapsed="false">
      <c r="A149" s="338" t="n">
        <v>314</v>
      </c>
      <c r="B149" s="355" t="n">
        <v>246</v>
      </c>
      <c r="C149" s="340" t="n">
        <v>18549.05</v>
      </c>
      <c r="D149" s="341" t="n">
        <f aca="false">TRUNC(TRUNC(((C149+('Traitements par indices'!F149*12))/1820),2)*1.25,2)</f>
        <v>13.17</v>
      </c>
      <c r="E149" s="342" t="n">
        <f aca="false">TRUNC(TRUNC(((C149+('Traitements par indices'!F149*12))/1820),2)*1.27,2)</f>
        <v>13.38</v>
      </c>
      <c r="F149" s="342" t="n">
        <f aca="false">TRUNC(D149+(D149*2/3),2)</f>
        <v>21.95</v>
      </c>
      <c r="G149" s="343" t="n">
        <f aca="false">TRUNC(D149*2,2)</f>
        <v>26.34</v>
      </c>
      <c r="H149" s="344" t="n">
        <f aca="false">TRUNC(TRUNC(((C149+('Traitements par indices'!G149*12))/1820),2)*1.25,2)</f>
        <v>12.88</v>
      </c>
      <c r="I149" s="344" t="n">
        <f aca="false">TRUNC(TRUNC(((C149+('Traitements par indices'!G149*12))/1820),2)*1.27,2)</f>
        <v>13.09</v>
      </c>
      <c r="J149" s="344" t="n">
        <f aca="false">TRUNC(H149+(H149*2/3),2)</f>
        <v>21.46</v>
      </c>
      <c r="K149" s="345" t="n">
        <f aca="false">TRUNC((H149*2),2)</f>
        <v>25.76</v>
      </c>
      <c r="L149" s="344" t="n">
        <f aca="false">TRUNC(TRUNC((C149/1820),2)*1.25,2)</f>
        <v>12.73</v>
      </c>
      <c r="M149" s="344" t="n">
        <f aca="false">TRUNC(TRUNC((C149/1820),2)*1.27,2)</f>
        <v>12.94</v>
      </c>
      <c r="N149" s="344" t="n">
        <f aca="false">TRUNC(L149+(L149*2/3),2)</f>
        <v>21.21</v>
      </c>
      <c r="O149" s="345" t="n">
        <f aca="false">TRUNC((L149*2),2)</f>
        <v>25.46</v>
      </c>
    </row>
    <row r="150" s="354" customFormat="true" ht="15.75" hidden="false" customHeight="true" outlineLevel="0" collapsed="false">
      <c r="A150" s="346" t="n">
        <v>314</v>
      </c>
      <c r="B150" s="347" t="n">
        <v>247</v>
      </c>
      <c r="C150" s="348" t="n">
        <v>18549.05</v>
      </c>
      <c r="D150" s="349" t="n">
        <f aca="false">TRUNC(TRUNC(((C150+('Traitements par indices'!F150*12))/1820),2)*1.25,2)</f>
        <v>13.17</v>
      </c>
      <c r="E150" s="350" t="n">
        <f aca="false">TRUNC(TRUNC(((C150+('Traitements par indices'!F150*12))/1820),2)*1.27,2)</f>
        <v>13.38</v>
      </c>
      <c r="F150" s="350" t="n">
        <f aca="false">TRUNC(D150+(D150*2/3),2)</f>
        <v>21.95</v>
      </c>
      <c r="G150" s="351" t="n">
        <f aca="false">TRUNC(D150*2,2)</f>
        <v>26.34</v>
      </c>
      <c r="H150" s="352" t="n">
        <f aca="false">TRUNC(TRUNC(((C150+('Traitements par indices'!G150*12))/1820),2)*1.25,2)</f>
        <v>12.88</v>
      </c>
      <c r="I150" s="352" t="n">
        <f aca="false">TRUNC(TRUNC(((C150+('Traitements par indices'!G150*12))/1820),2)*1.27,2)</f>
        <v>13.09</v>
      </c>
      <c r="J150" s="352" t="n">
        <f aca="false">TRUNC(H150+(H150*2/3),2)</f>
        <v>21.46</v>
      </c>
      <c r="K150" s="353" t="n">
        <f aca="false">TRUNC((H150*2),2)</f>
        <v>25.76</v>
      </c>
      <c r="L150" s="352" t="n">
        <f aca="false">TRUNC(TRUNC((C150/1820),2)*1.25,2)</f>
        <v>12.73</v>
      </c>
      <c r="M150" s="352" t="n">
        <f aca="false">TRUNC(TRUNC((C150/1820),2)*1.27,2)</f>
        <v>12.94</v>
      </c>
      <c r="N150" s="352" t="n">
        <f aca="false">TRUNC(L150+(L150*2/3),2)</f>
        <v>21.21</v>
      </c>
      <c r="O150" s="353" t="n">
        <f aca="false">TRUNC((L150*2),2)</f>
        <v>25.46</v>
      </c>
    </row>
    <row r="151" customFormat="false" ht="15.75" hidden="false" customHeight="true" outlineLevel="0" collapsed="false">
      <c r="A151" s="338" t="n">
        <v>314</v>
      </c>
      <c r="B151" s="355" t="n">
        <v>248</v>
      </c>
      <c r="C151" s="340" t="n">
        <v>18549.05</v>
      </c>
      <c r="D151" s="341" t="n">
        <f aca="false">TRUNC(TRUNC(((C151+('Traitements par indices'!F151*12))/1820),2)*1.25,2)</f>
        <v>13.17</v>
      </c>
      <c r="E151" s="342" t="n">
        <f aca="false">TRUNC(TRUNC(((C151+('Traitements par indices'!F151*12))/1820),2)*1.27,2)</f>
        <v>13.38</v>
      </c>
      <c r="F151" s="342" t="n">
        <f aca="false">TRUNC(D151+(D151*2/3),2)</f>
        <v>21.95</v>
      </c>
      <c r="G151" s="343" t="n">
        <f aca="false">TRUNC(D151*2,2)</f>
        <v>26.34</v>
      </c>
      <c r="H151" s="344" t="n">
        <f aca="false">TRUNC(TRUNC(((C151+('Traitements par indices'!G151*12))/1820),2)*1.25,2)</f>
        <v>12.88</v>
      </c>
      <c r="I151" s="344" t="n">
        <f aca="false">TRUNC(TRUNC(((C151+('Traitements par indices'!G151*12))/1820),2)*1.27,2)</f>
        <v>13.09</v>
      </c>
      <c r="J151" s="344" t="n">
        <f aca="false">TRUNC(H151+(H151*2/3),2)</f>
        <v>21.46</v>
      </c>
      <c r="K151" s="345" t="n">
        <f aca="false">TRUNC((H151*2),2)</f>
        <v>25.76</v>
      </c>
      <c r="L151" s="344" t="n">
        <f aca="false">TRUNC(TRUNC((C151/1820),2)*1.25,2)</f>
        <v>12.73</v>
      </c>
      <c r="M151" s="344" t="n">
        <f aca="false">TRUNC(TRUNC((C151/1820),2)*1.27,2)</f>
        <v>12.94</v>
      </c>
      <c r="N151" s="344" t="n">
        <f aca="false">TRUNC(L151+(L151*2/3),2)</f>
        <v>21.21</v>
      </c>
      <c r="O151" s="345" t="n">
        <f aca="false">TRUNC((L151*2),2)</f>
        <v>25.46</v>
      </c>
    </row>
    <row r="152" s="354" customFormat="true" ht="15.75" hidden="false" customHeight="true" outlineLevel="0" collapsed="false">
      <c r="A152" s="346" t="n">
        <v>314</v>
      </c>
      <c r="B152" s="347" t="n">
        <v>249</v>
      </c>
      <c r="C152" s="348" t="n">
        <v>18549.05</v>
      </c>
      <c r="D152" s="349" t="n">
        <f aca="false">TRUNC(TRUNC(((C152+('Traitements par indices'!F152*12))/1820),2)*1.25,2)</f>
        <v>13.17</v>
      </c>
      <c r="E152" s="350" t="n">
        <f aca="false">TRUNC(TRUNC(((C152+('Traitements par indices'!F152*12))/1820),2)*1.27,2)</f>
        <v>13.38</v>
      </c>
      <c r="F152" s="350" t="n">
        <f aca="false">TRUNC(D152+(D152*2/3),2)</f>
        <v>21.95</v>
      </c>
      <c r="G152" s="351" t="n">
        <f aca="false">TRUNC(D152*2,2)</f>
        <v>26.34</v>
      </c>
      <c r="H152" s="352" t="n">
        <f aca="false">TRUNC(TRUNC(((C152+('Traitements par indices'!G152*12))/1820),2)*1.25,2)</f>
        <v>12.88</v>
      </c>
      <c r="I152" s="352" t="n">
        <f aca="false">TRUNC(TRUNC(((C152+('Traitements par indices'!G152*12))/1820),2)*1.27,2)</f>
        <v>13.09</v>
      </c>
      <c r="J152" s="352" t="n">
        <f aca="false">TRUNC(H152+(H152*2/3),2)</f>
        <v>21.46</v>
      </c>
      <c r="K152" s="353" t="n">
        <f aca="false">TRUNC((H152*2),2)</f>
        <v>25.76</v>
      </c>
      <c r="L152" s="352" t="n">
        <f aca="false">TRUNC(TRUNC((C152/1820),2)*1.25,2)</f>
        <v>12.73</v>
      </c>
      <c r="M152" s="352" t="n">
        <f aca="false">TRUNC(TRUNC((C152/1820),2)*1.27,2)</f>
        <v>12.94</v>
      </c>
      <c r="N152" s="352" t="n">
        <f aca="false">TRUNC(L152+(L152*2/3),2)</f>
        <v>21.21</v>
      </c>
      <c r="O152" s="353" t="n">
        <f aca="false">TRUNC((L152*2),2)</f>
        <v>25.46</v>
      </c>
    </row>
    <row r="153" customFormat="false" ht="15.75" hidden="false" customHeight="true" outlineLevel="0" collapsed="false">
      <c r="A153" s="338" t="n">
        <v>314</v>
      </c>
      <c r="B153" s="355" t="n">
        <v>250</v>
      </c>
      <c r="C153" s="340" t="n">
        <v>18549.05</v>
      </c>
      <c r="D153" s="341" t="n">
        <f aca="false">TRUNC(TRUNC(((C153+('Traitements par indices'!F153*12))/1820),2)*1.25,2)</f>
        <v>13.17</v>
      </c>
      <c r="E153" s="342" t="n">
        <f aca="false">TRUNC(TRUNC(((C153+('Traitements par indices'!F153*12))/1820),2)*1.27,2)</f>
        <v>13.38</v>
      </c>
      <c r="F153" s="342" t="n">
        <f aca="false">TRUNC(D153+(D153*2/3),2)</f>
        <v>21.95</v>
      </c>
      <c r="G153" s="343" t="n">
        <f aca="false">TRUNC(D153*2,2)</f>
        <v>26.34</v>
      </c>
      <c r="H153" s="344" t="n">
        <f aca="false">TRUNC(TRUNC(((C153+('Traitements par indices'!G153*12))/1820),2)*1.25,2)</f>
        <v>12.88</v>
      </c>
      <c r="I153" s="344" t="n">
        <f aca="false">TRUNC(TRUNC(((C153+('Traitements par indices'!G153*12))/1820),2)*1.27,2)</f>
        <v>13.09</v>
      </c>
      <c r="J153" s="344" t="n">
        <f aca="false">TRUNC(H153+(H153*2/3),2)</f>
        <v>21.46</v>
      </c>
      <c r="K153" s="345" t="n">
        <f aca="false">TRUNC((H153*2),2)</f>
        <v>25.76</v>
      </c>
      <c r="L153" s="344" t="n">
        <f aca="false">TRUNC(TRUNC((C153/1820),2)*1.25,2)</f>
        <v>12.73</v>
      </c>
      <c r="M153" s="344" t="n">
        <f aca="false">TRUNC(TRUNC((C153/1820),2)*1.27,2)</f>
        <v>12.94</v>
      </c>
      <c r="N153" s="344" t="n">
        <f aca="false">TRUNC(L153+(L153*2/3),2)</f>
        <v>21.21</v>
      </c>
      <c r="O153" s="345" t="n">
        <f aca="false">TRUNC((L153*2),2)</f>
        <v>25.46</v>
      </c>
    </row>
    <row r="154" s="354" customFormat="true" ht="15.75" hidden="false" customHeight="true" outlineLevel="0" collapsed="false">
      <c r="A154" s="346" t="n">
        <v>314</v>
      </c>
      <c r="B154" s="347" t="n">
        <v>251</v>
      </c>
      <c r="C154" s="348" t="n">
        <v>18549.05</v>
      </c>
      <c r="D154" s="349" t="n">
        <f aca="false">TRUNC(TRUNC(((C154+('Traitements par indices'!F154*12))/1820),2)*1.25,2)</f>
        <v>13.17</v>
      </c>
      <c r="E154" s="350" t="n">
        <f aca="false">TRUNC(TRUNC(((C154+('Traitements par indices'!F154*12))/1820),2)*1.27,2)</f>
        <v>13.38</v>
      </c>
      <c r="F154" s="350" t="n">
        <f aca="false">TRUNC(D154+(D154*2/3),2)</f>
        <v>21.95</v>
      </c>
      <c r="G154" s="351" t="n">
        <f aca="false">TRUNC(D154*2,2)</f>
        <v>26.34</v>
      </c>
      <c r="H154" s="352" t="n">
        <f aca="false">TRUNC(TRUNC(((C154+('Traitements par indices'!G154*12))/1820),2)*1.25,2)</f>
        <v>12.88</v>
      </c>
      <c r="I154" s="352" t="n">
        <f aca="false">TRUNC(TRUNC(((C154+('Traitements par indices'!G154*12))/1820),2)*1.27,2)</f>
        <v>13.09</v>
      </c>
      <c r="J154" s="352" t="n">
        <f aca="false">TRUNC(H154+(H154*2/3),2)</f>
        <v>21.46</v>
      </c>
      <c r="K154" s="353" t="n">
        <f aca="false">TRUNC((H154*2),2)</f>
        <v>25.76</v>
      </c>
      <c r="L154" s="352" t="n">
        <f aca="false">TRUNC(TRUNC((C154/1820),2)*1.25,2)</f>
        <v>12.73</v>
      </c>
      <c r="M154" s="352" t="n">
        <f aca="false">TRUNC(TRUNC((C154/1820),2)*1.27,2)</f>
        <v>12.94</v>
      </c>
      <c r="N154" s="352" t="n">
        <f aca="false">TRUNC(L154+(L154*2/3),2)</f>
        <v>21.21</v>
      </c>
      <c r="O154" s="353" t="n">
        <f aca="false">TRUNC((L154*2),2)</f>
        <v>25.46</v>
      </c>
    </row>
    <row r="155" customFormat="false" ht="15.75" hidden="false" customHeight="true" outlineLevel="0" collapsed="false">
      <c r="A155" s="338" t="n">
        <v>314</v>
      </c>
      <c r="B155" s="355" t="n">
        <v>252</v>
      </c>
      <c r="C155" s="340" t="n">
        <v>18549.05</v>
      </c>
      <c r="D155" s="341" t="n">
        <f aca="false">TRUNC(TRUNC(((C155+('Traitements par indices'!F155*12))/1820),2)*1.25,2)</f>
        <v>13.17</v>
      </c>
      <c r="E155" s="342" t="n">
        <f aca="false">TRUNC(TRUNC(((C155+('Traitements par indices'!F155*12))/1820),2)*1.27,2)</f>
        <v>13.38</v>
      </c>
      <c r="F155" s="342" t="n">
        <f aca="false">TRUNC(D155+(D155*2/3),2)</f>
        <v>21.95</v>
      </c>
      <c r="G155" s="343" t="n">
        <f aca="false">TRUNC(D155*2,2)</f>
        <v>26.34</v>
      </c>
      <c r="H155" s="344" t="n">
        <f aca="false">TRUNC(TRUNC(((C155+('Traitements par indices'!G155*12))/1820),2)*1.25,2)</f>
        <v>12.88</v>
      </c>
      <c r="I155" s="344" t="n">
        <f aca="false">TRUNC(TRUNC(((C155+('Traitements par indices'!G155*12))/1820),2)*1.27,2)</f>
        <v>13.09</v>
      </c>
      <c r="J155" s="344" t="n">
        <f aca="false">TRUNC(H155+(H155*2/3),2)</f>
        <v>21.46</v>
      </c>
      <c r="K155" s="345" t="n">
        <f aca="false">TRUNC((H155*2),2)</f>
        <v>25.76</v>
      </c>
      <c r="L155" s="344" t="n">
        <f aca="false">TRUNC(TRUNC((C155/1820),2)*1.25,2)</f>
        <v>12.73</v>
      </c>
      <c r="M155" s="344" t="n">
        <f aca="false">TRUNC(TRUNC((C155/1820),2)*1.27,2)</f>
        <v>12.94</v>
      </c>
      <c r="N155" s="344" t="n">
        <f aca="false">TRUNC(L155+(L155*2/3),2)</f>
        <v>21.21</v>
      </c>
      <c r="O155" s="345" t="n">
        <f aca="false">TRUNC((L155*2),2)</f>
        <v>25.46</v>
      </c>
    </row>
    <row r="156" s="354" customFormat="true" ht="15.75" hidden="false" customHeight="true" outlineLevel="0" collapsed="false">
      <c r="A156" s="346" t="n">
        <v>314</v>
      </c>
      <c r="B156" s="347" t="n">
        <v>253</v>
      </c>
      <c r="C156" s="348" t="n">
        <v>18549.05</v>
      </c>
      <c r="D156" s="349" t="n">
        <f aca="false">TRUNC(TRUNC(((C156+('Traitements par indices'!F156*12))/1820),2)*1.25,2)</f>
        <v>13.17</v>
      </c>
      <c r="E156" s="350" t="n">
        <f aca="false">TRUNC(TRUNC(((C156+('Traitements par indices'!F156*12))/1820),2)*1.27,2)</f>
        <v>13.38</v>
      </c>
      <c r="F156" s="350" t="n">
        <f aca="false">TRUNC(D156+(D156*2/3),2)</f>
        <v>21.95</v>
      </c>
      <c r="G156" s="351" t="n">
        <f aca="false">TRUNC(D156*2,2)</f>
        <v>26.34</v>
      </c>
      <c r="H156" s="352" t="n">
        <f aca="false">TRUNC(TRUNC(((C156+('Traitements par indices'!G156*12))/1820),2)*1.25,2)</f>
        <v>12.88</v>
      </c>
      <c r="I156" s="352" t="n">
        <f aca="false">TRUNC(TRUNC(((C156+('Traitements par indices'!G156*12))/1820),2)*1.27,2)</f>
        <v>13.09</v>
      </c>
      <c r="J156" s="352" t="n">
        <f aca="false">TRUNC(H156+(H156*2/3),2)</f>
        <v>21.46</v>
      </c>
      <c r="K156" s="353" t="n">
        <f aca="false">TRUNC((H156*2),2)</f>
        <v>25.76</v>
      </c>
      <c r="L156" s="352" t="n">
        <f aca="false">TRUNC(TRUNC((C156/1820),2)*1.25,2)</f>
        <v>12.73</v>
      </c>
      <c r="M156" s="352" t="n">
        <f aca="false">TRUNC(TRUNC((C156/1820),2)*1.27,2)</f>
        <v>12.94</v>
      </c>
      <c r="N156" s="352" t="n">
        <f aca="false">TRUNC(L156+(L156*2/3),2)</f>
        <v>21.21</v>
      </c>
      <c r="O156" s="353" t="n">
        <f aca="false">TRUNC((L156*2),2)</f>
        <v>25.46</v>
      </c>
    </row>
    <row r="157" customFormat="false" ht="15.75" hidden="false" customHeight="true" outlineLevel="0" collapsed="false">
      <c r="A157" s="338" t="n">
        <v>314</v>
      </c>
      <c r="B157" s="355" t="n">
        <v>254</v>
      </c>
      <c r="C157" s="340" t="n">
        <v>18549.05</v>
      </c>
      <c r="D157" s="341" t="n">
        <f aca="false">TRUNC(TRUNC(((C157+('Traitements par indices'!F157*12))/1820),2)*1.25,2)</f>
        <v>13.17</v>
      </c>
      <c r="E157" s="342" t="n">
        <f aca="false">TRUNC(TRUNC(((C157+('Traitements par indices'!F157*12))/1820),2)*1.27,2)</f>
        <v>13.38</v>
      </c>
      <c r="F157" s="342" t="n">
        <f aca="false">TRUNC(D157+(D157*2/3),2)</f>
        <v>21.95</v>
      </c>
      <c r="G157" s="343" t="n">
        <f aca="false">TRUNC(D157*2,2)</f>
        <v>26.34</v>
      </c>
      <c r="H157" s="344" t="n">
        <f aca="false">TRUNC(TRUNC(((C157+('Traitements par indices'!G157*12))/1820),2)*1.25,2)</f>
        <v>12.88</v>
      </c>
      <c r="I157" s="344" t="n">
        <f aca="false">TRUNC(TRUNC(((C157+('Traitements par indices'!G157*12))/1820),2)*1.27,2)</f>
        <v>13.09</v>
      </c>
      <c r="J157" s="344" t="n">
        <f aca="false">TRUNC(H157+(H157*2/3),2)</f>
        <v>21.46</v>
      </c>
      <c r="K157" s="345" t="n">
        <f aca="false">TRUNC((H157*2),2)</f>
        <v>25.76</v>
      </c>
      <c r="L157" s="344" t="n">
        <f aca="false">TRUNC(TRUNC((C157/1820),2)*1.25,2)</f>
        <v>12.73</v>
      </c>
      <c r="M157" s="344" t="n">
        <f aca="false">TRUNC(TRUNC((C157/1820),2)*1.27,2)</f>
        <v>12.94</v>
      </c>
      <c r="N157" s="344" t="n">
        <f aca="false">TRUNC(L157+(L157*2/3),2)</f>
        <v>21.21</v>
      </c>
      <c r="O157" s="345" t="n">
        <f aca="false">TRUNC((L157*2),2)</f>
        <v>25.46</v>
      </c>
    </row>
    <row r="158" s="354" customFormat="true" ht="15.75" hidden="false" customHeight="true" outlineLevel="0" collapsed="false">
      <c r="A158" s="346" t="n">
        <v>314</v>
      </c>
      <c r="B158" s="347" t="n">
        <v>255</v>
      </c>
      <c r="C158" s="348" t="n">
        <v>18549.05</v>
      </c>
      <c r="D158" s="349" t="n">
        <f aca="false">TRUNC(TRUNC(((C158+('Traitements par indices'!F158*12))/1820),2)*1.25,2)</f>
        <v>13.17</v>
      </c>
      <c r="E158" s="350" t="n">
        <f aca="false">TRUNC(TRUNC(((C158+('Traitements par indices'!F158*12))/1820),2)*1.27,2)</f>
        <v>13.38</v>
      </c>
      <c r="F158" s="350" t="n">
        <f aca="false">TRUNC(D158+(D158*2/3),2)</f>
        <v>21.95</v>
      </c>
      <c r="G158" s="351" t="n">
        <f aca="false">TRUNC(D158*2,2)</f>
        <v>26.34</v>
      </c>
      <c r="H158" s="352" t="n">
        <f aca="false">TRUNC(TRUNC(((C158+('Traitements par indices'!G158*12))/1820),2)*1.25,2)</f>
        <v>12.88</v>
      </c>
      <c r="I158" s="352" t="n">
        <f aca="false">TRUNC(TRUNC(((C158+('Traitements par indices'!G158*12))/1820),2)*1.27,2)</f>
        <v>13.09</v>
      </c>
      <c r="J158" s="352" t="n">
        <f aca="false">TRUNC(H158+(H158*2/3),2)</f>
        <v>21.46</v>
      </c>
      <c r="K158" s="353" t="n">
        <f aca="false">TRUNC((H158*2),2)</f>
        <v>25.76</v>
      </c>
      <c r="L158" s="352" t="n">
        <f aca="false">TRUNC(TRUNC((C158/1820),2)*1.25,2)</f>
        <v>12.73</v>
      </c>
      <c r="M158" s="352" t="n">
        <f aca="false">TRUNC(TRUNC((C158/1820),2)*1.27,2)</f>
        <v>12.94</v>
      </c>
      <c r="N158" s="352" t="n">
        <f aca="false">TRUNC(L158+(L158*2/3),2)</f>
        <v>21.21</v>
      </c>
      <c r="O158" s="353" t="n">
        <f aca="false">TRUNC((L158*2),2)</f>
        <v>25.46</v>
      </c>
    </row>
    <row r="159" customFormat="false" ht="15.75" hidden="false" customHeight="true" outlineLevel="0" collapsed="false">
      <c r="A159" s="338" t="n">
        <v>314</v>
      </c>
      <c r="B159" s="355" t="n">
        <v>256</v>
      </c>
      <c r="C159" s="340" t="n">
        <v>18549.05</v>
      </c>
      <c r="D159" s="341" t="n">
        <f aca="false">TRUNC(TRUNC(((C159+('Traitements par indices'!F159*12))/1820),2)*1.25,2)</f>
        <v>13.17</v>
      </c>
      <c r="E159" s="342" t="n">
        <f aca="false">TRUNC(TRUNC(((C159+('Traitements par indices'!F159*12))/1820),2)*1.27,2)</f>
        <v>13.38</v>
      </c>
      <c r="F159" s="342" t="n">
        <f aca="false">TRUNC(D159+(D159*2/3),2)</f>
        <v>21.95</v>
      </c>
      <c r="G159" s="343" t="n">
        <f aca="false">TRUNC(D159*2,2)</f>
        <v>26.34</v>
      </c>
      <c r="H159" s="344" t="n">
        <f aca="false">TRUNC(TRUNC(((C159+('Traitements par indices'!G159*12))/1820),2)*1.25,2)</f>
        <v>12.88</v>
      </c>
      <c r="I159" s="344" t="n">
        <f aca="false">TRUNC(TRUNC(((C159+('Traitements par indices'!G159*12))/1820),2)*1.27,2)</f>
        <v>13.09</v>
      </c>
      <c r="J159" s="344" t="n">
        <f aca="false">TRUNC(H159+(H159*2/3),2)</f>
        <v>21.46</v>
      </c>
      <c r="K159" s="345" t="n">
        <f aca="false">TRUNC((H159*2),2)</f>
        <v>25.76</v>
      </c>
      <c r="L159" s="344" t="n">
        <f aca="false">TRUNC(TRUNC((C159/1820),2)*1.25,2)</f>
        <v>12.73</v>
      </c>
      <c r="M159" s="344" t="n">
        <f aca="false">TRUNC(TRUNC((C159/1820),2)*1.27,2)</f>
        <v>12.94</v>
      </c>
      <c r="N159" s="344" t="n">
        <f aca="false">TRUNC(L159+(L159*2/3),2)</f>
        <v>21.21</v>
      </c>
      <c r="O159" s="345" t="n">
        <f aca="false">TRUNC((L159*2),2)</f>
        <v>25.46</v>
      </c>
    </row>
    <row r="160" s="354" customFormat="true" ht="15.75" hidden="false" customHeight="true" outlineLevel="0" collapsed="false">
      <c r="A160" s="346" t="n">
        <v>314</v>
      </c>
      <c r="B160" s="347" t="n">
        <v>257</v>
      </c>
      <c r="C160" s="348" t="n">
        <v>18549.05</v>
      </c>
      <c r="D160" s="349" t="n">
        <f aca="false">TRUNC(TRUNC(((C160+('Traitements par indices'!F160*12))/1820),2)*1.25,2)</f>
        <v>13.17</v>
      </c>
      <c r="E160" s="350" t="n">
        <f aca="false">TRUNC(TRUNC(((C160+('Traitements par indices'!F160*12))/1820),2)*1.27,2)</f>
        <v>13.38</v>
      </c>
      <c r="F160" s="350" t="n">
        <f aca="false">TRUNC(D160+(D160*2/3),2)</f>
        <v>21.95</v>
      </c>
      <c r="G160" s="351" t="n">
        <f aca="false">TRUNC(D160*2,2)</f>
        <v>26.34</v>
      </c>
      <c r="H160" s="352" t="n">
        <f aca="false">TRUNC(TRUNC(((C160+('Traitements par indices'!G160*12))/1820),2)*1.25,2)</f>
        <v>12.88</v>
      </c>
      <c r="I160" s="352" t="n">
        <f aca="false">TRUNC(TRUNC(((C160+('Traitements par indices'!G160*12))/1820),2)*1.27,2)</f>
        <v>13.09</v>
      </c>
      <c r="J160" s="352" t="n">
        <f aca="false">TRUNC(H160+(H160*2/3),2)</f>
        <v>21.46</v>
      </c>
      <c r="K160" s="353" t="n">
        <f aca="false">TRUNC((H160*2),2)</f>
        <v>25.76</v>
      </c>
      <c r="L160" s="352" t="n">
        <f aca="false">TRUNC(TRUNC((C160/1820),2)*1.25,2)</f>
        <v>12.73</v>
      </c>
      <c r="M160" s="352" t="n">
        <f aca="false">TRUNC(TRUNC((C160/1820),2)*1.27,2)</f>
        <v>12.94</v>
      </c>
      <c r="N160" s="352" t="n">
        <f aca="false">TRUNC(L160+(L160*2/3),2)</f>
        <v>21.21</v>
      </c>
      <c r="O160" s="353" t="n">
        <f aca="false">TRUNC((L160*2),2)</f>
        <v>25.46</v>
      </c>
    </row>
    <row r="161" customFormat="false" ht="15.75" hidden="false" customHeight="true" outlineLevel="0" collapsed="false">
      <c r="A161" s="338" t="n">
        <v>314</v>
      </c>
      <c r="B161" s="355" t="n">
        <v>258</v>
      </c>
      <c r="C161" s="340" t="n">
        <v>18549.05</v>
      </c>
      <c r="D161" s="341" t="n">
        <f aca="false">TRUNC(TRUNC(((C161+('Traitements par indices'!F161*12))/1820),2)*1.25,2)</f>
        <v>13.17</v>
      </c>
      <c r="E161" s="342" t="n">
        <f aca="false">TRUNC(TRUNC(((C161+('Traitements par indices'!F161*12))/1820),2)*1.27,2)</f>
        <v>13.38</v>
      </c>
      <c r="F161" s="342" t="n">
        <f aca="false">TRUNC(D161+(D161*2/3),2)</f>
        <v>21.95</v>
      </c>
      <c r="G161" s="343" t="n">
        <f aca="false">TRUNC(D161*2,2)</f>
        <v>26.34</v>
      </c>
      <c r="H161" s="344" t="n">
        <f aca="false">TRUNC(TRUNC(((C161+('Traitements par indices'!G161*12))/1820),2)*1.25,2)</f>
        <v>12.88</v>
      </c>
      <c r="I161" s="344" t="n">
        <f aca="false">TRUNC(TRUNC(((C161+('Traitements par indices'!G161*12))/1820),2)*1.27,2)</f>
        <v>13.09</v>
      </c>
      <c r="J161" s="344" t="n">
        <f aca="false">TRUNC(H161+(H161*2/3),2)</f>
        <v>21.46</v>
      </c>
      <c r="K161" s="345" t="n">
        <f aca="false">TRUNC((H161*2),2)</f>
        <v>25.76</v>
      </c>
      <c r="L161" s="344" t="n">
        <f aca="false">TRUNC(TRUNC((C161/1820),2)*1.25,2)</f>
        <v>12.73</v>
      </c>
      <c r="M161" s="344" t="n">
        <f aca="false">TRUNC(TRUNC((C161/1820),2)*1.27,2)</f>
        <v>12.94</v>
      </c>
      <c r="N161" s="344" t="n">
        <f aca="false">TRUNC(L161+(L161*2/3),2)</f>
        <v>21.21</v>
      </c>
      <c r="O161" s="345" t="n">
        <f aca="false">TRUNC((L161*2),2)</f>
        <v>25.46</v>
      </c>
    </row>
    <row r="162" s="354" customFormat="true" ht="15.75" hidden="false" customHeight="true" outlineLevel="0" collapsed="false">
      <c r="A162" s="346" t="n">
        <v>314</v>
      </c>
      <c r="B162" s="347" t="n">
        <v>259</v>
      </c>
      <c r="C162" s="348" t="n">
        <v>18549.05</v>
      </c>
      <c r="D162" s="349" t="n">
        <f aca="false">TRUNC(TRUNC(((C162+('Traitements par indices'!F162*12))/1820),2)*1.25,2)</f>
        <v>13.17</v>
      </c>
      <c r="E162" s="350" t="n">
        <f aca="false">TRUNC(TRUNC(((C162+('Traitements par indices'!F162*12))/1820),2)*1.27,2)</f>
        <v>13.38</v>
      </c>
      <c r="F162" s="350" t="n">
        <f aca="false">TRUNC(D162+(D162*2/3),2)</f>
        <v>21.95</v>
      </c>
      <c r="G162" s="351" t="n">
        <f aca="false">TRUNC(D162*2,2)</f>
        <v>26.34</v>
      </c>
      <c r="H162" s="352" t="n">
        <f aca="false">TRUNC(TRUNC(((C162+('Traitements par indices'!G162*12))/1820),2)*1.25,2)</f>
        <v>12.88</v>
      </c>
      <c r="I162" s="352" t="n">
        <f aca="false">TRUNC(TRUNC(((C162+('Traitements par indices'!G162*12))/1820),2)*1.27,2)</f>
        <v>13.09</v>
      </c>
      <c r="J162" s="352" t="n">
        <f aca="false">TRUNC(H162+(H162*2/3),2)</f>
        <v>21.46</v>
      </c>
      <c r="K162" s="353" t="n">
        <f aca="false">TRUNC((H162*2),2)</f>
        <v>25.76</v>
      </c>
      <c r="L162" s="352" t="n">
        <f aca="false">TRUNC(TRUNC((C162/1820),2)*1.25,2)</f>
        <v>12.73</v>
      </c>
      <c r="M162" s="352" t="n">
        <f aca="false">TRUNC(TRUNC((C162/1820),2)*1.27,2)</f>
        <v>12.94</v>
      </c>
      <c r="N162" s="352" t="n">
        <f aca="false">TRUNC(L162+(L162*2/3),2)</f>
        <v>21.21</v>
      </c>
      <c r="O162" s="353" t="n">
        <f aca="false">TRUNC((L162*2),2)</f>
        <v>25.46</v>
      </c>
    </row>
    <row r="163" customFormat="false" ht="15.75" hidden="false" customHeight="true" outlineLevel="0" collapsed="false">
      <c r="A163" s="338" t="n">
        <v>314</v>
      </c>
      <c r="B163" s="355" t="n">
        <v>260</v>
      </c>
      <c r="C163" s="340" t="n">
        <v>18549.05</v>
      </c>
      <c r="D163" s="341" t="n">
        <f aca="false">TRUNC(TRUNC(((C163+('Traitements par indices'!F163*12))/1820),2)*1.25,2)</f>
        <v>13.17</v>
      </c>
      <c r="E163" s="342" t="n">
        <f aca="false">TRUNC(TRUNC(((C163+('Traitements par indices'!F163*12))/1820),2)*1.27,2)</f>
        <v>13.38</v>
      </c>
      <c r="F163" s="342" t="n">
        <f aca="false">TRUNC(D163+(D163*2/3),2)</f>
        <v>21.95</v>
      </c>
      <c r="G163" s="343" t="n">
        <f aca="false">TRUNC(D163*2,2)</f>
        <v>26.34</v>
      </c>
      <c r="H163" s="344" t="n">
        <f aca="false">TRUNC(TRUNC(((C163+('Traitements par indices'!G163*12))/1820),2)*1.25,2)</f>
        <v>12.88</v>
      </c>
      <c r="I163" s="344" t="n">
        <f aca="false">TRUNC(TRUNC(((C163+('Traitements par indices'!G163*12))/1820),2)*1.27,2)</f>
        <v>13.09</v>
      </c>
      <c r="J163" s="344" t="n">
        <f aca="false">TRUNC(H163+(H163*2/3),2)</f>
        <v>21.46</v>
      </c>
      <c r="K163" s="345" t="n">
        <f aca="false">TRUNC((H163*2),2)</f>
        <v>25.76</v>
      </c>
      <c r="L163" s="344" t="n">
        <f aca="false">TRUNC(TRUNC((C163/1820),2)*1.25,2)</f>
        <v>12.73</v>
      </c>
      <c r="M163" s="344" t="n">
        <f aca="false">TRUNC(TRUNC((C163/1820),2)*1.27,2)</f>
        <v>12.94</v>
      </c>
      <c r="N163" s="344" t="n">
        <f aca="false">TRUNC(L163+(L163*2/3),2)</f>
        <v>21.21</v>
      </c>
      <c r="O163" s="345" t="n">
        <f aca="false">TRUNC((L163*2),2)</f>
        <v>25.46</v>
      </c>
    </row>
    <row r="164" s="354" customFormat="true" ht="15.75" hidden="false" customHeight="true" outlineLevel="0" collapsed="false">
      <c r="A164" s="346" t="n">
        <v>314</v>
      </c>
      <c r="B164" s="347" t="n">
        <v>261</v>
      </c>
      <c r="C164" s="348" t="n">
        <v>18549.05</v>
      </c>
      <c r="D164" s="349" t="n">
        <f aca="false">TRUNC(TRUNC(((C164+('Traitements par indices'!F164*12))/1820),2)*1.25,2)</f>
        <v>13.17</v>
      </c>
      <c r="E164" s="350" t="n">
        <f aca="false">TRUNC(TRUNC(((C164+('Traitements par indices'!F164*12))/1820),2)*1.27,2)</f>
        <v>13.38</v>
      </c>
      <c r="F164" s="350" t="n">
        <f aca="false">TRUNC(D164+(D164*2/3),2)</f>
        <v>21.95</v>
      </c>
      <c r="G164" s="351" t="n">
        <f aca="false">TRUNC(D164*2,2)</f>
        <v>26.34</v>
      </c>
      <c r="H164" s="352" t="n">
        <f aca="false">TRUNC(TRUNC(((C164+('Traitements par indices'!G164*12))/1820),2)*1.25,2)</f>
        <v>12.88</v>
      </c>
      <c r="I164" s="352" t="n">
        <f aca="false">TRUNC(TRUNC(((C164+('Traitements par indices'!G164*12))/1820),2)*1.27,2)</f>
        <v>13.09</v>
      </c>
      <c r="J164" s="352" t="n">
        <f aca="false">TRUNC(H164+(H164*2/3),2)</f>
        <v>21.46</v>
      </c>
      <c r="K164" s="353" t="n">
        <f aca="false">TRUNC((H164*2),2)</f>
        <v>25.76</v>
      </c>
      <c r="L164" s="352" t="n">
        <f aca="false">TRUNC(TRUNC((C164/1820),2)*1.25,2)</f>
        <v>12.73</v>
      </c>
      <c r="M164" s="352" t="n">
        <f aca="false">TRUNC(TRUNC((C164/1820),2)*1.27,2)</f>
        <v>12.94</v>
      </c>
      <c r="N164" s="352" t="n">
        <f aca="false">TRUNC(L164+(L164*2/3),2)</f>
        <v>21.21</v>
      </c>
      <c r="O164" s="353" t="n">
        <f aca="false">TRUNC((L164*2),2)</f>
        <v>25.46</v>
      </c>
    </row>
    <row r="165" customFormat="false" ht="15.75" hidden="false" customHeight="true" outlineLevel="0" collapsed="false">
      <c r="A165" s="338" t="n">
        <v>314</v>
      </c>
      <c r="B165" s="355" t="n">
        <v>262</v>
      </c>
      <c r="C165" s="340" t="n">
        <v>18549.05</v>
      </c>
      <c r="D165" s="341" t="n">
        <f aca="false">TRUNC(TRUNC(((C165+('Traitements par indices'!F165*12))/1820),2)*1.25,2)</f>
        <v>13.17</v>
      </c>
      <c r="E165" s="342" t="n">
        <f aca="false">TRUNC(TRUNC(((C165+('Traitements par indices'!F165*12))/1820),2)*1.27,2)</f>
        <v>13.38</v>
      </c>
      <c r="F165" s="342" t="n">
        <f aca="false">TRUNC(D165+(D165*2/3),2)</f>
        <v>21.95</v>
      </c>
      <c r="G165" s="343" t="n">
        <f aca="false">TRUNC(D165*2,2)</f>
        <v>26.34</v>
      </c>
      <c r="H165" s="344" t="n">
        <f aca="false">TRUNC(TRUNC(((C165+('Traitements par indices'!G165*12))/1820),2)*1.25,2)</f>
        <v>12.88</v>
      </c>
      <c r="I165" s="344" t="n">
        <f aca="false">TRUNC(TRUNC(((C165+('Traitements par indices'!G165*12))/1820),2)*1.27,2)</f>
        <v>13.09</v>
      </c>
      <c r="J165" s="344" t="n">
        <f aca="false">TRUNC(H165+(H165*2/3),2)</f>
        <v>21.46</v>
      </c>
      <c r="K165" s="345" t="n">
        <f aca="false">TRUNC((H165*2),2)</f>
        <v>25.76</v>
      </c>
      <c r="L165" s="344" t="n">
        <f aca="false">TRUNC(TRUNC((C165/1820),2)*1.25,2)</f>
        <v>12.73</v>
      </c>
      <c r="M165" s="344" t="n">
        <f aca="false">TRUNC(TRUNC((C165/1820),2)*1.27,2)</f>
        <v>12.94</v>
      </c>
      <c r="N165" s="344" t="n">
        <f aca="false">TRUNC(L165+(L165*2/3),2)</f>
        <v>21.21</v>
      </c>
      <c r="O165" s="345" t="n">
        <f aca="false">TRUNC((L165*2),2)</f>
        <v>25.46</v>
      </c>
    </row>
    <row r="166" s="354" customFormat="true" ht="15.75" hidden="false" customHeight="true" outlineLevel="0" collapsed="false">
      <c r="A166" s="346" t="n">
        <v>314</v>
      </c>
      <c r="B166" s="347" t="n">
        <v>263</v>
      </c>
      <c r="C166" s="348" t="n">
        <v>18549.05</v>
      </c>
      <c r="D166" s="349" t="n">
        <f aca="false">TRUNC(TRUNC(((C166+('Traitements par indices'!F166*12))/1820),2)*1.25,2)</f>
        <v>13.17</v>
      </c>
      <c r="E166" s="350" t="n">
        <f aca="false">TRUNC(TRUNC(((C166+('Traitements par indices'!F166*12))/1820),2)*1.27,2)</f>
        <v>13.38</v>
      </c>
      <c r="F166" s="350" t="n">
        <f aca="false">TRUNC(D166+(D166*2/3),2)</f>
        <v>21.95</v>
      </c>
      <c r="G166" s="351" t="n">
        <f aca="false">TRUNC(D166*2,2)</f>
        <v>26.34</v>
      </c>
      <c r="H166" s="352" t="n">
        <f aca="false">TRUNC(TRUNC(((C166+('Traitements par indices'!G166*12))/1820),2)*1.25,2)</f>
        <v>12.88</v>
      </c>
      <c r="I166" s="352" t="n">
        <f aca="false">TRUNC(TRUNC(((C166+('Traitements par indices'!G166*12))/1820),2)*1.27,2)</f>
        <v>13.09</v>
      </c>
      <c r="J166" s="352" t="n">
        <f aca="false">TRUNC(H166+(H166*2/3),2)</f>
        <v>21.46</v>
      </c>
      <c r="K166" s="353" t="n">
        <f aca="false">TRUNC((H166*2),2)</f>
        <v>25.76</v>
      </c>
      <c r="L166" s="352" t="n">
        <f aca="false">TRUNC(TRUNC((C166/1820),2)*1.25,2)</f>
        <v>12.73</v>
      </c>
      <c r="M166" s="352" t="n">
        <f aca="false">TRUNC(TRUNC((C166/1820),2)*1.27,2)</f>
        <v>12.94</v>
      </c>
      <c r="N166" s="352" t="n">
        <f aca="false">TRUNC(L166+(L166*2/3),2)</f>
        <v>21.21</v>
      </c>
      <c r="O166" s="353" t="n">
        <f aca="false">TRUNC((L166*2),2)</f>
        <v>25.46</v>
      </c>
    </row>
    <row r="167" customFormat="false" ht="15.75" hidden="false" customHeight="true" outlineLevel="0" collapsed="false">
      <c r="A167" s="338" t="n">
        <v>314</v>
      </c>
      <c r="B167" s="355" t="n">
        <v>264</v>
      </c>
      <c r="C167" s="340" t="n">
        <v>18549.05</v>
      </c>
      <c r="D167" s="341" t="n">
        <f aca="false">TRUNC(TRUNC(((C167+('Traitements par indices'!F167*12))/1820),2)*1.25,2)</f>
        <v>13.17</v>
      </c>
      <c r="E167" s="342" t="n">
        <f aca="false">TRUNC(TRUNC(((C167+('Traitements par indices'!F167*12))/1820),2)*1.27,2)</f>
        <v>13.38</v>
      </c>
      <c r="F167" s="342" t="n">
        <f aca="false">TRUNC(D167+(D167*2/3),2)</f>
        <v>21.95</v>
      </c>
      <c r="G167" s="343" t="n">
        <f aca="false">TRUNC(D167*2,2)</f>
        <v>26.34</v>
      </c>
      <c r="H167" s="344" t="n">
        <f aca="false">TRUNC(TRUNC(((C167+('Traitements par indices'!G167*12))/1820),2)*1.25,2)</f>
        <v>12.88</v>
      </c>
      <c r="I167" s="344" t="n">
        <f aca="false">TRUNC(TRUNC(((C167+('Traitements par indices'!G167*12))/1820),2)*1.27,2)</f>
        <v>13.09</v>
      </c>
      <c r="J167" s="344" t="n">
        <f aca="false">TRUNC(H167+(H167*2/3),2)</f>
        <v>21.46</v>
      </c>
      <c r="K167" s="345" t="n">
        <f aca="false">TRUNC((H167*2),2)</f>
        <v>25.76</v>
      </c>
      <c r="L167" s="344" t="n">
        <f aca="false">TRUNC(TRUNC((C167/1820),2)*1.25,2)</f>
        <v>12.73</v>
      </c>
      <c r="M167" s="344" t="n">
        <f aca="false">TRUNC(TRUNC((C167/1820),2)*1.27,2)</f>
        <v>12.94</v>
      </c>
      <c r="N167" s="344" t="n">
        <f aca="false">TRUNC(L167+(L167*2/3),2)</f>
        <v>21.21</v>
      </c>
      <c r="O167" s="345" t="n">
        <f aca="false">TRUNC((L167*2),2)</f>
        <v>25.46</v>
      </c>
    </row>
    <row r="168" s="354" customFormat="true" ht="15.75" hidden="false" customHeight="true" outlineLevel="0" collapsed="false">
      <c r="A168" s="346" t="n">
        <v>314</v>
      </c>
      <c r="B168" s="347" t="n">
        <v>265</v>
      </c>
      <c r="C168" s="348" t="n">
        <v>18549.05</v>
      </c>
      <c r="D168" s="349" t="n">
        <f aca="false">TRUNC(TRUNC(((C168+('Traitements par indices'!F168*12))/1820),2)*1.25,2)</f>
        <v>13.17</v>
      </c>
      <c r="E168" s="350" t="n">
        <f aca="false">TRUNC(TRUNC(((C168+('Traitements par indices'!F168*12))/1820),2)*1.27,2)</f>
        <v>13.38</v>
      </c>
      <c r="F168" s="350" t="n">
        <f aca="false">TRUNC(D168+(D168*2/3),2)</f>
        <v>21.95</v>
      </c>
      <c r="G168" s="351" t="n">
        <f aca="false">TRUNC(D168*2,2)</f>
        <v>26.34</v>
      </c>
      <c r="H168" s="352" t="n">
        <f aca="false">TRUNC(TRUNC(((C168+('Traitements par indices'!G168*12))/1820),2)*1.25,2)</f>
        <v>12.88</v>
      </c>
      <c r="I168" s="352" t="n">
        <f aca="false">TRUNC(TRUNC(((C168+('Traitements par indices'!G168*12))/1820),2)*1.27,2)</f>
        <v>13.09</v>
      </c>
      <c r="J168" s="352" t="n">
        <f aca="false">TRUNC(H168+(H168*2/3),2)</f>
        <v>21.46</v>
      </c>
      <c r="K168" s="353" t="n">
        <f aca="false">TRUNC((H168*2),2)</f>
        <v>25.76</v>
      </c>
      <c r="L168" s="352" t="n">
        <f aca="false">TRUNC(TRUNC((C168/1820),2)*1.25,2)</f>
        <v>12.73</v>
      </c>
      <c r="M168" s="352" t="n">
        <f aca="false">TRUNC(TRUNC((C168/1820),2)*1.27,2)</f>
        <v>12.94</v>
      </c>
      <c r="N168" s="352" t="n">
        <f aca="false">TRUNC(L168+(L168*2/3),2)</f>
        <v>21.21</v>
      </c>
      <c r="O168" s="353" t="n">
        <f aca="false">TRUNC((L168*2),2)</f>
        <v>25.46</v>
      </c>
    </row>
    <row r="169" customFormat="false" ht="15.75" hidden="false" customHeight="true" outlineLevel="0" collapsed="false">
      <c r="A169" s="338" t="n">
        <v>314</v>
      </c>
      <c r="B169" s="355" t="n">
        <v>266</v>
      </c>
      <c r="C169" s="340" t="n">
        <v>18549.05</v>
      </c>
      <c r="D169" s="341" t="n">
        <f aca="false">TRUNC(TRUNC(((C169+('Traitements par indices'!F169*12))/1820),2)*1.25,2)</f>
        <v>13.17</v>
      </c>
      <c r="E169" s="342" t="n">
        <f aca="false">TRUNC(TRUNC(((C169+('Traitements par indices'!F169*12))/1820),2)*1.27,2)</f>
        <v>13.38</v>
      </c>
      <c r="F169" s="342" t="n">
        <f aca="false">TRUNC(D169+(D169*2/3),2)</f>
        <v>21.95</v>
      </c>
      <c r="G169" s="343" t="n">
        <f aca="false">TRUNC(D169*2,2)</f>
        <v>26.34</v>
      </c>
      <c r="H169" s="344" t="n">
        <f aca="false">TRUNC(TRUNC(((C169+('Traitements par indices'!G169*12))/1820),2)*1.25,2)</f>
        <v>12.88</v>
      </c>
      <c r="I169" s="344" t="n">
        <f aca="false">TRUNC(TRUNC(((C169+('Traitements par indices'!G169*12))/1820),2)*1.27,2)</f>
        <v>13.09</v>
      </c>
      <c r="J169" s="344" t="n">
        <f aca="false">TRUNC(H169+(H169*2/3),2)</f>
        <v>21.46</v>
      </c>
      <c r="K169" s="345" t="n">
        <f aca="false">TRUNC((H169*2),2)</f>
        <v>25.76</v>
      </c>
      <c r="L169" s="344" t="n">
        <f aca="false">TRUNC(TRUNC((C169/1820),2)*1.25,2)</f>
        <v>12.73</v>
      </c>
      <c r="M169" s="344" t="n">
        <f aca="false">TRUNC(TRUNC((C169/1820),2)*1.27,2)</f>
        <v>12.94</v>
      </c>
      <c r="N169" s="344" t="n">
        <f aca="false">TRUNC(L169+(L169*2/3),2)</f>
        <v>21.21</v>
      </c>
      <c r="O169" s="345" t="n">
        <f aca="false">TRUNC((L169*2),2)</f>
        <v>25.46</v>
      </c>
    </row>
    <row r="170" s="354" customFormat="true" ht="15.75" hidden="false" customHeight="true" outlineLevel="0" collapsed="false">
      <c r="A170" s="346" t="n">
        <v>314</v>
      </c>
      <c r="B170" s="347" t="n">
        <v>267</v>
      </c>
      <c r="C170" s="348" t="n">
        <v>18549.05</v>
      </c>
      <c r="D170" s="349" t="n">
        <f aca="false">TRUNC(TRUNC(((C170+('Traitements par indices'!F170*12))/1820),2)*1.25,2)</f>
        <v>13.17</v>
      </c>
      <c r="E170" s="350" t="n">
        <f aca="false">TRUNC(TRUNC(((C170+('Traitements par indices'!F170*12))/1820),2)*1.27,2)</f>
        <v>13.38</v>
      </c>
      <c r="F170" s="350" t="n">
        <f aca="false">TRUNC(D170+(D170*2/3),2)</f>
        <v>21.95</v>
      </c>
      <c r="G170" s="351" t="n">
        <f aca="false">TRUNC(D170*2,2)</f>
        <v>26.34</v>
      </c>
      <c r="H170" s="352" t="n">
        <f aca="false">TRUNC(TRUNC(((C170+('Traitements par indices'!G170*12))/1820),2)*1.25,2)</f>
        <v>12.88</v>
      </c>
      <c r="I170" s="352" t="n">
        <f aca="false">TRUNC(TRUNC(((C170+('Traitements par indices'!G170*12))/1820),2)*1.27,2)</f>
        <v>13.09</v>
      </c>
      <c r="J170" s="352" t="n">
        <f aca="false">TRUNC(H170+(H170*2/3),2)</f>
        <v>21.46</v>
      </c>
      <c r="K170" s="353" t="n">
        <f aca="false">TRUNC((H170*2),2)</f>
        <v>25.76</v>
      </c>
      <c r="L170" s="352" t="n">
        <f aca="false">TRUNC(TRUNC((C170/1820),2)*1.25,2)</f>
        <v>12.73</v>
      </c>
      <c r="M170" s="352" t="n">
        <f aca="false">TRUNC(TRUNC((C170/1820),2)*1.27,2)</f>
        <v>12.94</v>
      </c>
      <c r="N170" s="352" t="n">
        <f aca="false">TRUNC(L170+(L170*2/3),2)</f>
        <v>21.21</v>
      </c>
      <c r="O170" s="353" t="n">
        <f aca="false">TRUNC((L170*2),2)</f>
        <v>25.46</v>
      </c>
    </row>
    <row r="171" customFormat="false" ht="15.75" hidden="false" customHeight="true" outlineLevel="0" collapsed="false">
      <c r="A171" s="338" t="n">
        <v>314</v>
      </c>
      <c r="B171" s="355" t="n">
        <v>268</v>
      </c>
      <c r="C171" s="340" t="n">
        <v>18549.05</v>
      </c>
      <c r="D171" s="341" t="n">
        <f aca="false">TRUNC(TRUNC(((C171+('Traitements par indices'!F171*12))/1820),2)*1.25,2)</f>
        <v>13.17</v>
      </c>
      <c r="E171" s="342" t="n">
        <f aca="false">TRUNC(TRUNC(((C171+('Traitements par indices'!F171*12))/1820),2)*1.27,2)</f>
        <v>13.38</v>
      </c>
      <c r="F171" s="342" t="n">
        <f aca="false">TRUNC(D171+(D171*2/3),2)</f>
        <v>21.95</v>
      </c>
      <c r="G171" s="343" t="n">
        <f aca="false">TRUNC(D171*2,2)</f>
        <v>26.34</v>
      </c>
      <c r="H171" s="344" t="n">
        <f aca="false">TRUNC(TRUNC(((C171+('Traitements par indices'!G171*12))/1820),2)*1.25,2)</f>
        <v>12.88</v>
      </c>
      <c r="I171" s="344" t="n">
        <f aca="false">TRUNC(TRUNC(((C171+('Traitements par indices'!G171*12))/1820),2)*1.27,2)</f>
        <v>13.09</v>
      </c>
      <c r="J171" s="344" t="n">
        <f aca="false">TRUNC(H171+(H171*2/3),2)</f>
        <v>21.46</v>
      </c>
      <c r="K171" s="345" t="n">
        <f aca="false">TRUNC((H171*2),2)</f>
        <v>25.76</v>
      </c>
      <c r="L171" s="344" t="n">
        <f aca="false">TRUNC(TRUNC((C171/1820),2)*1.25,2)</f>
        <v>12.73</v>
      </c>
      <c r="M171" s="344" t="n">
        <f aca="false">TRUNC(TRUNC((C171/1820),2)*1.27,2)</f>
        <v>12.94</v>
      </c>
      <c r="N171" s="344" t="n">
        <f aca="false">TRUNC(L171+(L171*2/3),2)</f>
        <v>21.21</v>
      </c>
      <c r="O171" s="345" t="n">
        <f aca="false">TRUNC((L171*2),2)</f>
        <v>25.46</v>
      </c>
    </row>
    <row r="172" s="354" customFormat="true" ht="15.75" hidden="false" customHeight="true" outlineLevel="0" collapsed="false">
      <c r="A172" s="346" t="n">
        <v>314</v>
      </c>
      <c r="B172" s="347" t="n">
        <v>269</v>
      </c>
      <c r="C172" s="348" t="n">
        <v>18549.05</v>
      </c>
      <c r="D172" s="349" t="n">
        <f aca="false">TRUNC(TRUNC(((C172+('Traitements par indices'!F172*12))/1820),2)*1.25,2)</f>
        <v>13.17</v>
      </c>
      <c r="E172" s="350" t="n">
        <f aca="false">TRUNC(TRUNC(((C172+('Traitements par indices'!F172*12))/1820),2)*1.27,2)</f>
        <v>13.38</v>
      </c>
      <c r="F172" s="350" t="n">
        <f aca="false">TRUNC(D172+(D172*2/3),2)</f>
        <v>21.95</v>
      </c>
      <c r="G172" s="351" t="n">
        <f aca="false">TRUNC(D172*2,2)</f>
        <v>26.34</v>
      </c>
      <c r="H172" s="352" t="n">
        <f aca="false">TRUNC(TRUNC(((C172+('Traitements par indices'!G172*12))/1820),2)*1.25,2)</f>
        <v>12.88</v>
      </c>
      <c r="I172" s="352" t="n">
        <f aca="false">TRUNC(TRUNC(((C172+('Traitements par indices'!G172*12))/1820),2)*1.27,2)</f>
        <v>13.09</v>
      </c>
      <c r="J172" s="352" t="n">
        <f aca="false">TRUNC(H172+(H172*2/3),2)</f>
        <v>21.46</v>
      </c>
      <c r="K172" s="353" t="n">
        <f aca="false">TRUNC((H172*2),2)</f>
        <v>25.76</v>
      </c>
      <c r="L172" s="352" t="n">
        <f aca="false">TRUNC(TRUNC((C172/1820),2)*1.25,2)</f>
        <v>12.73</v>
      </c>
      <c r="M172" s="352" t="n">
        <f aca="false">TRUNC(TRUNC((C172/1820),2)*1.27,2)</f>
        <v>12.94</v>
      </c>
      <c r="N172" s="352" t="n">
        <f aca="false">TRUNC(L172+(L172*2/3),2)</f>
        <v>21.21</v>
      </c>
      <c r="O172" s="353" t="n">
        <f aca="false">TRUNC((L172*2),2)</f>
        <v>25.46</v>
      </c>
    </row>
    <row r="173" customFormat="false" ht="15.75" hidden="false" customHeight="true" outlineLevel="0" collapsed="false">
      <c r="A173" s="338" t="n">
        <v>314</v>
      </c>
      <c r="B173" s="355" t="n">
        <v>270</v>
      </c>
      <c r="C173" s="340" t="n">
        <v>18549.05</v>
      </c>
      <c r="D173" s="341" t="n">
        <f aca="false">TRUNC(TRUNC(((C173+('Traitements par indices'!F173*12))/1820),2)*1.25,2)</f>
        <v>13.17</v>
      </c>
      <c r="E173" s="342" t="n">
        <f aca="false">TRUNC(TRUNC(((C173+('Traitements par indices'!F173*12))/1820),2)*1.27,2)</f>
        <v>13.38</v>
      </c>
      <c r="F173" s="342" t="n">
        <f aca="false">TRUNC(D173+(D173*2/3),2)</f>
        <v>21.95</v>
      </c>
      <c r="G173" s="343" t="n">
        <f aca="false">TRUNC(D173*2,2)</f>
        <v>26.34</v>
      </c>
      <c r="H173" s="344" t="n">
        <f aca="false">TRUNC(TRUNC(((C173+('Traitements par indices'!G173*12))/1820),2)*1.25,2)</f>
        <v>12.88</v>
      </c>
      <c r="I173" s="344" t="n">
        <f aca="false">TRUNC(TRUNC(((C173+('Traitements par indices'!G173*12))/1820),2)*1.27,2)</f>
        <v>13.09</v>
      </c>
      <c r="J173" s="344" t="n">
        <f aca="false">TRUNC(H173+(H173*2/3),2)</f>
        <v>21.46</v>
      </c>
      <c r="K173" s="345" t="n">
        <f aca="false">TRUNC((H173*2),2)</f>
        <v>25.76</v>
      </c>
      <c r="L173" s="344" t="n">
        <f aca="false">TRUNC(TRUNC((C173/1820),2)*1.25,2)</f>
        <v>12.73</v>
      </c>
      <c r="M173" s="344" t="n">
        <f aca="false">TRUNC(TRUNC((C173/1820),2)*1.27,2)</f>
        <v>12.94</v>
      </c>
      <c r="N173" s="344" t="n">
        <f aca="false">TRUNC(L173+(L173*2/3),2)</f>
        <v>21.21</v>
      </c>
      <c r="O173" s="345" t="n">
        <f aca="false">TRUNC((L173*2),2)</f>
        <v>25.46</v>
      </c>
    </row>
    <row r="174" s="354" customFormat="true" ht="15.75" hidden="false" customHeight="true" outlineLevel="0" collapsed="false">
      <c r="A174" s="346" t="n">
        <v>314</v>
      </c>
      <c r="B174" s="347" t="n">
        <v>271</v>
      </c>
      <c r="C174" s="348" t="n">
        <v>18549.05</v>
      </c>
      <c r="D174" s="349" t="n">
        <f aca="false">TRUNC(TRUNC(((C174+('Traitements par indices'!F174*12))/1820),2)*1.25,2)</f>
        <v>13.17</v>
      </c>
      <c r="E174" s="350" t="n">
        <f aca="false">TRUNC(TRUNC(((C174+('Traitements par indices'!F174*12))/1820),2)*1.27,2)</f>
        <v>13.38</v>
      </c>
      <c r="F174" s="350" t="n">
        <f aca="false">TRUNC(D174+(D174*2/3),2)</f>
        <v>21.95</v>
      </c>
      <c r="G174" s="351" t="n">
        <f aca="false">TRUNC(D174*2,2)</f>
        <v>26.34</v>
      </c>
      <c r="H174" s="352" t="n">
        <f aca="false">TRUNC(TRUNC(((C174+('Traitements par indices'!G174*12))/1820),2)*1.25,2)</f>
        <v>12.88</v>
      </c>
      <c r="I174" s="352" t="n">
        <f aca="false">TRUNC(TRUNC(((C174+('Traitements par indices'!G174*12))/1820),2)*1.27,2)</f>
        <v>13.09</v>
      </c>
      <c r="J174" s="352" t="n">
        <f aca="false">TRUNC(H174+(H174*2/3),2)</f>
        <v>21.46</v>
      </c>
      <c r="K174" s="353" t="n">
        <f aca="false">TRUNC((H174*2),2)</f>
        <v>25.76</v>
      </c>
      <c r="L174" s="352" t="n">
        <f aca="false">TRUNC(TRUNC((C174/1820),2)*1.25,2)</f>
        <v>12.73</v>
      </c>
      <c r="M174" s="352" t="n">
        <f aca="false">TRUNC(TRUNC((C174/1820),2)*1.27,2)</f>
        <v>12.94</v>
      </c>
      <c r="N174" s="352" t="n">
        <f aca="false">TRUNC(L174+(L174*2/3),2)</f>
        <v>21.21</v>
      </c>
      <c r="O174" s="353" t="n">
        <f aca="false">TRUNC((L174*2),2)</f>
        <v>25.46</v>
      </c>
    </row>
    <row r="175" customFormat="false" ht="15.75" hidden="false" customHeight="true" outlineLevel="0" collapsed="false">
      <c r="A175" s="338" t="n">
        <v>314</v>
      </c>
      <c r="B175" s="355" t="n">
        <v>272</v>
      </c>
      <c r="C175" s="340" t="n">
        <v>18549.05</v>
      </c>
      <c r="D175" s="341" t="n">
        <f aca="false">TRUNC(TRUNC(((C175+('Traitements par indices'!F175*12))/1820),2)*1.25,2)</f>
        <v>13.17</v>
      </c>
      <c r="E175" s="342" t="n">
        <f aca="false">TRUNC(TRUNC(((C175+('Traitements par indices'!F175*12))/1820),2)*1.27,2)</f>
        <v>13.38</v>
      </c>
      <c r="F175" s="342" t="n">
        <f aca="false">TRUNC(D175+(D175*2/3),2)</f>
        <v>21.95</v>
      </c>
      <c r="G175" s="343" t="n">
        <f aca="false">TRUNC(D175*2,2)</f>
        <v>26.34</v>
      </c>
      <c r="H175" s="344" t="n">
        <f aca="false">TRUNC(TRUNC(((C175+('Traitements par indices'!G175*12))/1820),2)*1.25,2)</f>
        <v>12.88</v>
      </c>
      <c r="I175" s="344" t="n">
        <f aca="false">TRUNC(TRUNC(((C175+('Traitements par indices'!G175*12))/1820),2)*1.27,2)</f>
        <v>13.09</v>
      </c>
      <c r="J175" s="344" t="n">
        <f aca="false">TRUNC(H175+(H175*2/3),2)</f>
        <v>21.46</v>
      </c>
      <c r="K175" s="345" t="n">
        <f aca="false">TRUNC((H175*2),2)</f>
        <v>25.76</v>
      </c>
      <c r="L175" s="344" t="n">
        <f aca="false">TRUNC(TRUNC((C175/1820),2)*1.25,2)</f>
        <v>12.73</v>
      </c>
      <c r="M175" s="344" t="n">
        <f aca="false">TRUNC(TRUNC((C175/1820),2)*1.27,2)</f>
        <v>12.94</v>
      </c>
      <c r="N175" s="344" t="n">
        <f aca="false">TRUNC(L175+(L175*2/3),2)</f>
        <v>21.21</v>
      </c>
      <c r="O175" s="345" t="n">
        <f aca="false">TRUNC((L175*2),2)</f>
        <v>25.46</v>
      </c>
    </row>
    <row r="176" s="354" customFormat="true" ht="15.75" hidden="false" customHeight="true" outlineLevel="0" collapsed="false">
      <c r="A176" s="346" t="n">
        <v>314</v>
      </c>
      <c r="B176" s="347" t="n">
        <v>273</v>
      </c>
      <c r="C176" s="348" t="n">
        <v>18549.05</v>
      </c>
      <c r="D176" s="349" t="n">
        <f aca="false">TRUNC(TRUNC(((C176+('Traitements par indices'!F176*12))/1820),2)*1.25,2)</f>
        <v>13.17</v>
      </c>
      <c r="E176" s="350" t="n">
        <f aca="false">TRUNC(TRUNC(((C176+('Traitements par indices'!F176*12))/1820),2)*1.27,2)</f>
        <v>13.38</v>
      </c>
      <c r="F176" s="350" t="n">
        <f aca="false">TRUNC(D176+(D176*2/3),2)</f>
        <v>21.95</v>
      </c>
      <c r="G176" s="351" t="n">
        <f aca="false">TRUNC(D176*2,2)</f>
        <v>26.34</v>
      </c>
      <c r="H176" s="352" t="n">
        <f aca="false">TRUNC(TRUNC(((C176+('Traitements par indices'!G176*12))/1820),2)*1.25,2)</f>
        <v>12.88</v>
      </c>
      <c r="I176" s="352" t="n">
        <f aca="false">TRUNC(TRUNC(((C176+('Traitements par indices'!G176*12))/1820),2)*1.27,2)</f>
        <v>13.09</v>
      </c>
      <c r="J176" s="352" t="n">
        <f aca="false">TRUNC(H176+(H176*2/3),2)</f>
        <v>21.46</v>
      </c>
      <c r="K176" s="353" t="n">
        <f aca="false">TRUNC((H176*2),2)</f>
        <v>25.76</v>
      </c>
      <c r="L176" s="352" t="n">
        <f aca="false">TRUNC(TRUNC((C176/1820),2)*1.25,2)</f>
        <v>12.73</v>
      </c>
      <c r="M176" s="352" t="n">
        <f aca="false">TRUNC(TRUNC((C176/1820),2)*1.27,2)</f>
        <v>12.94</v>
      </c>
      <c r="N176" s="352" t="n">
        <f aca="false">TRUNC(L176+(L176*2/3),2)</f>
        <v>21.21</v>
      </c>
      <c r="O176" s="353" t="n">
        <f aca="false">TRUNC((L176*2),2)</f>
        <v>25.46</v>
      </c>
    </row>
    <row r="177" customFormat="false" ht="15.75" hidden="false" customHeight="true" outlineLevel="0" collapsed="false">
      <c r="A177" s="338" t="n">
        <v>314</v>
      </c>
      <c r="B177" s="355" t="n">
        <v>274</v>
      </c>
      <c r="C177" s="340" t="n">
        <v>18549.05</v>
      </c>
      <c r="D177" s="341" t="n">
        <f aca="false">TRUNC(TRUNC(((C177+('Traitements par indices'!F177*12))/1820),2)*1.25,2)</f>
        <v>13.17</v>
      </c>
      <c r="E177" s="342" t="n">
        <f aca="false">TRUNC(TRUNC(((C177+('Traitements par indices'!F177*12))/1820),2)*1.27,2)</f>
        <v>13.38</v>
      </c>
      <c r="F177" s="342" t="n">
        <f aca="false">TRUNC(D177+(D177*2/3),2)</f>
        <v>21.95</v>
      </c>
      <c r="G177" s="343" t="n">
        <f aca="false">TRUNC(D177*2,2)</f>
        <v>26.34</v>
      </c>
      <c r="H177" s="344" t="n">
        <f aca="false">TRUNC(TRUNC(((C177+('Traitements par indices'!G177*12))/1820),2)*1.25,2)</f>
        <v>12.88</v>
      </c>
      <c r="I177" s="344" t="n">
        <f aca="false">TRUNC(TRUNC(((C177+('Traitements par indices'!G177*12))/1820),2)*1.27,2)</f>
        <v>13.09</v>
      </c>
      <c r="J177" s="344" t="n">
        <f aca="false">TRUNC(H177+(H177*2/3),2)</f>
        <v>21.46</v>
      </c>
      <c r="K177" s="345" t="n">
        <f aca="false">TRUNC((H177*2),2)</f>
        <v>25.76</v>
      </c>
      <c r="L177" s="344" t="n">
        <f aca="false">TRUNC(TRUNC((C177/1820),2)*1.25,2)</f>
        <v>12.73</v>
      </c>
      <c r="M177" s="344" t="n">
        <f aca="false">TRUNC(TRUNC((C177/1820),2)*1.27,2)</f>
        <v>12.94</v>
      </c>
      <c r="N177" s="344" t="n">
        <f aca="false">TRUNC(L177+(L177*2/3),2)</f>
        <v>21.21</v>
      </c>
      <c r="O177" s="345" t="n">
        <f aca="false">TRUNC((L177*2),2)</f>
        <v>25.46</v>
      </c>
    </row>
    <row r="178" s="354" customFormat="true" ht="15.75" hidden="false" customHeight="true" outlineLevel="0" collapsed="false">
      <c r="A178" s="346" t="n">
        <v>314</v>
      </c>
      <c r="B178" s="347" t="n">
        <v>275</v>
      </c>
      <c r="C178" s="348" t="n">
        <v>18549.05</v>
      </c>
      <c r="D178" s="349" t="n">
        <f aca="false">TRUNC(TRUNC(((C178+('Traitements par indices'!F178*12))/1820),2)*1.25,2)</f>
        <v>13.17</v>
      </c>
      <c r="E178" s="350" t="n">
        <f aca="false">TRUNC(TRUNC(((C178+('Traitements par indices'!F178*12))/1820),2)*1.27,2)</f>
        <v>13.38</v>
      </c>
      <c r="F178" s="350" t="n">
        <f aca="false">TRUNC(D178+(D178*2/3),2)</f>
        <v>21.95</v>
      </c>
      <c r="G178" s="351" t="n">
        <f aca="false">TRUNC(D178*2,2)</f>
        <v>26.34</v>
      </c>
      <c r="H178" s="352" t="n">
        <f aca="false">TRUNC(TRUNC(((C178+('Traitements par indices'!G178*12))/1820),2)*1.25,2)</f>
        <v>12.88</v>
      </c>
      <c r="I178" s="352" t="n">
        <f aca="false">TRUNC(TRUNC(((C178+('Traitements par indices'!G178*12))/1820),2)*1.27,2)</f>
        <v>13.09</v>
      </c>
      <c r="J178" s="352" t="n">
        <f aca="false">TRUNC(H178+(H178*2/3),2)</f>
        <v>21.46</v>
      </c>
      <c r="K178" s="353" t="n">
        <f aca="false">TRUNC((H178*2),2)</f>
        <v>25.76</v>
      </c>
      <c r="L178" s="352" t="n">
        <f aca="false">TRUNC(TRUNC((C178/1820),2)*1.25,2)</f>
        <v>12.73</v>
      </c>
      <c r="M178" s="352" t="n">
        <f aca="false">TRUNC(TRUNC((C178/1820),2)*1.27,2)</f>
        <v>12.94</v>
      </c>
      <c r="N178" s="352" t="n">
        <f aca="false">TRUNC(L178+(L178*2/3),2)</f>
        <v>21.21</v>
      </c>
      <c r="O178" s="353" t="n">
        <f aca="false">TRUNC((L178*2),2)</f>
        <v>25.46</v>
      </c>
    </row>
    <row r="179" customFormat="false" ht="15.75" hidden="false" customHeight="true" outlineLevel="0" collapsed="false">
      <c r="A179" s="338" t="n">
        <v>314</v>
      </c>
      <c r="B179" s="355" t="n">
        <v>276</v>
      </c>
      <c r="C179" s="340" t="n">
        <v>18549.05</v>
      </c>
      <c r="D179" s="341" t="n">
        <f aca="false">TRUNC(TRUNC(((C179+('Traitements par indices'!F179*12))/1820),2)*1.25,2)</f>
        <v>13.17</v>
      </c>
      <c r="E179" s="342" t="n">
        <f aca="false">TRUNC(TRUNC(((C179+('Traitements par indices'!F179*12))/1820),2)*1.27,2)</f>
        <v>13.38</v>
      </c>
      <c r="F179" s="342" t="n">
        <f aca="false">TRUNC(D179+(D179*2/3),2)</f>
        <v>21.95</v>
      </c>
      <c r="G179" s="343" t="n">
        <f aca="false">TRUNC(D179*2,2)</f>
        <v>26.34</v>
      </c>
      <c r="H179" s="344" t="n">
        <f aca="false">TRUNC(TRUNC(((C179+('Traitements par indices'!G179*12))/1820),2)*1.25,2)</f>
        <v>12.88</v>
      </c>
      <c r="I179" s="344" t="n">
        <f aca="false">TRUNC(TRUNC(((C179+('Traitements par indices'!G179*12))/1820),2)*1.27,2)</f>
        <v>13.09</v>
      </c>
      <c r="J179" s="344" t="n">
        <f aca="false">TRUNC(H179+(H179*2/3),2)</f>
        <v>21.46</v>
      </c>
      <c r="K179" s="345" t="n">
        <f aca="false">TRUNC((H179*2),2)</f>
        <v>25.76</v>
      </c>
      <c r="L179" s="344" t="n">
        <f aca="false">TRUNC(TRUNC((C179/1820),2)*1.25,2)</f>
        <v>12.73</v>
      </c>
      <c r="M179" s="344" t="n">
        <f aca="false">TRUNC(TRUNC((C179/1820),2)*1.27,2)</f>
        <v>12.94</v>
      </c>
      <c r="N179" s="344" t="n">
        <f aca="false">TRUNC(L179+(L179*2/3),2)</f>
        <v>21.21</v>
      </c>
      <c r="O179" s="345" t="n">
        <f aca="false">TRUNC((L179*2),2)</f>
        <v>25.46</v>
      </c>
    </row>
    <row r="180" s="354" customFormat="true" ht="15.75" hidden="false" customHeight="true" outlineLevel="0" collapsed="false">
      <c r="A180" s="346" t="n">
        <v>314</v>
      </c>
      <c r="B180" s="347" t="n">
        <v>277</v>
      </c>
      <c r="C180" s="348" t="n">
        <v>18549.05</v>
      </c>
      <c r="D180" s="349" t="n">
        <f aca="false">TRUNC(TRUNC(((C180+('Traitements par indices'!F180*12))/1820),2)*1.25,2)</f>
        <v>13.17</v>
      </c>
      <c r="E180" s="350" t="n">
        <f aca="false">TRUNC(TRUNC(((C180+('Traitements par indices'!F180*12))/1820),2)*1.27,2)</f>
        <v>13.38</v>
      </c>
      <c r="F180" s="350" t="n">
        <f aca="false">TRUNC(D180+(D180*2/3),2)</f>
        <v>21.95</v>
      </c>
      <c r="G180" s="351" t="n">
        <f aca="false">TRUNC(D180*2,2)</f>
        <v>26.34</v>
      </c>
      <c r="H180" s="352" t="n">
        <f aca="false">TRUNC(TRUNC(((C180+('Traitements par indices'!G180*12))/1820),2)*1.25,2)</f>
        <v>12.88</v>
      </c>
      <c r="I180" s="352" t="n">
        <f aca="false">TRUNC(TRUNC(((C180+('Traitements par indices'!G180*12))/1820),2)*1.27,2)</f>
        <v>13.09</v>
      </c>
      <c r="J180" s="352" t="n">
        <f aca="false">TRUNC(H180+(H180*2/3),2)</f>
        <v>21.46</v>
      </c>
      <c r="K180" s="353" t="n">
        <f aca="false">TRUNC((H180*2),2)</f>
        <v>25.76</v>
      </c>
      <c r="L180" s="352" t="n">
        <f aca="false">TRUNC(TRUNC((C180/1820),2)*1.25,2)</f>
        <v>12.73</v>
      </c>
      <c r="M180" s="352" t="n">
        <f aca="false">TRUNC(TRUNC((C180/1820),2)*1.27,2)</f>
        <v>12.94</v>
      </c>
      <c r="N180" s="352" t="n">
        <f aca="false">TRUNC(L180+(L180*2/3),2)</f>
        <v>21.21</v>
      </c>
      <c r="O180" s="353" t="n">
        <f aca="false">TRUNC((L180*2),2)</f>
        <v>25.46</v>
      </c>
    </row>
    <row r="181" customFormat="false" ht="15.75" hidden="false" customHeight="true" outlineLevel="0" collapsed="false">
      <c r="A181" s="338" t="n">
        <v>314</v>
      </c>
      <c r="B181" s="355" t="n">
        <v>278</v>
      </c>
      <c r="C181" s="340" t="n">
        <v>18549.05</v>
      </c>
      <c r="D181" s="341" t="n">
        <f aca="false">TRUNC(TRUNC(((C181+('Traitements par indices'!F181*12))/1820),2)*1.25,2)</f>
        <v>13.17</v>
      </c>
      <c r="E181" s="342" t="n">
        <f aca="false">TRUNC(TRUNC(((C181+('Traitements par indices'!F181*12))/1820),2)*1.27,2)</f>
        <v>13.38</v>
      </c>
      <c r="F181" s="342" t="n">
        <f aca="false">TRUNC(D181+(D181*2/3),2)</f>
        <v>21.95</v>
      </c>
      <c r="G181" s="343" t="n">
        <f aca="false">TRUNC(D181*2,2)</f>
        <v>26.34</v>
      </c>
      <c r="H181" s="344" t="n">
        <f aca="false">TRUNC(TRUNC(((C181+('Traitements par indices'!G181*12))/1820),2)*1.25,2)</f>
        <v>12.88</v>
      </c>
      <c r="I181" s="344" t="n">
        <f aca="false">TRUNC(TRUNC(((C181+('Traitements par indices'!G181*12))/1820),2)*1.27,2)</f>
        <v>13.09</v>
      </c>
      <c r="J181" s="344" t="n">
        <f aca="false">TRUNC(H181+(H181*2/3),2)</f>
        <v>21.46</v>
      </c>
      <c r="K181" s="345" t="n">
        <f aca="false">TRUNC((H181*2),2)</f>
        <v>25.76</v>
      </c>
      <c r="L181" s="344" t="n">
        <f aca="false">TRUNC(TRUNC((C181/1820),2)*1.25,2)</f>
        <v>12.73</v>
      </c>
      <c r="M181" s="344" t="n">
        <f aca="false">TRUNC(TRUNC((C181/1820),2)*1.27,2)</f>
        <v>12.94</v>
      </c>
      <c r="N181" s="344" t="n">
        <f aca="false">TRUNC(L181+(L181*2/3),2)</f>
        <v>21.21</v>
      </c>
      <c r="O181" s="345" t="n">
        <f aca="false">TRUNC((L181*2),2)</f>
        <v>25.46</v>
      </c>
    </row>
    <row r="182" s="354" customFormat="true" ht="15.75" hidden="false" customHeight="true" outlineLevel="0" collapsed="false">
      <c r="A182" s="346" t="n">
        <v>314</v>
      </c>
      <c r="B182" s="347" t="n">
        <v>279</v>
      </c>
      <c r="C182" s="348" t="n">
        <v>18549.05</v>
      </c>
      <c r="D182" s="349" t="n">
        <f aca="false">TRUNC(TRUNC(((C182+('Traitements par indices'!F182*12))/1820),2)*1.25,2)</f>
        <v>13.17</v>
      </c>
      <c r="E182" s="350" t="n">
        <f aca="false">TRUNC(TRUNC(((C182+('Traitements par indices'!F182*12))/1820),2)*1.27,2)</f>
        <v>13.38</v>
      </c>
      <c r="F182" s="350" t="n">
        <f aca="false">TRUNC(D182+(D182*2/3),2)</f>
        <v>21.95</v>
      </c>
      <c r="G182" s="351" t="n">
        <f aca="false">TRUNC(D182*2,2)</f>
        <v>26.34</v>
      </c>
      <c r="H182" s="352" t="n">
        <f aca="false">TRUNC(TRUNC(((C182+('Traitements par indices'!G182*12))/1820),2)*1.25,2)</f>
        <v>12.88</v>
      </c>
      <c r="I182" s="352" t="n">
        <f aca="false">TRUNC(TRUNC(((C182+('Traitements par indices'!G182*12))/1820),2)*1.27,2)</f>
        <v>13.09</v>
      </c>
      <c r="J182" s="352" t="n">
        <f aca="false">TRUNC(H182+(H182*2/3),2)</f>
        <v>21.46</v>
      </c>
      <c r="K182" s="353" t="n">
        <f aca="false">TRUNC((H182*2),2)</f>
        <v>25.76</v>
      </c>
      <c r="L182" s="352" t="n">
        <f aca="false">TRUNC(TRUNC((C182/1820),2)*1.25,2)</f>
        <v>12.73</v>
      </c>
      <c r="M182" s="352" t="n">
        <f aca="false">TRUNC(TRUNC((C182/1820),2)*1.27,2)</f>
        <v>12.94</v>
      </c>
      <c r="N182" s="352" t="n">
        <f aca="false">TRUNC(L182+(L182*2/3),2)</f>
        <v>21.21</v>
      </c>
      <c r="O182" s="353" t="n">
        <f aca="false">TRUNC((L182*2),2)</f>
        <v>25.46</v>
      </c>
    </row>
    <row r="183" customFormat="false" ht="15.75" hidden="false" customHeight="true" outlineLevel="0" collapsed="false">
      <c r="A183" s="338" t="n">
        <v>314</v>
      </c>
      <c r="B183" s="355" t="n">
        <v>280</v>
      </c>
      <c r="C183" s="340" t="n">
        <v>18549.05</v>
      </c>
      <c r="D183" s="341" t="n">
        <f aca="false">TRUNC(TRUNC(((C183+('Traitements par indices'!F183*12))/1820),2)*1.25,2)</f>
        <v>13.17</v>
      </c>
      <c r="E183" s="342" t="n">
        <f aca="false">TRUNC(TRUNC(((C183+('Traitements par indices'!F183*12))/1820),2)*1.27,2)</f>
        <v>13.38</v>
      </c>
      <c r="F183" s="342" t="n">
        <f aca="false">TRUNC(D183+(D183*2/3),2)</f>
        <v>21.95</v>
      </c>
      <c r="G183" s="343" t="n">
        <f aca="false">TRUNC(D183*2,2)</f>
        <v>26.34</v>
      </c>
      <c r="H183" s="344" t="n">
        <f aca="false">TRUNC(TRUNC(((C183+('Traitements par indices'!G183*12))/1820),2)*1.25,2)</f>
        <v>12.88</v>
      </c>
      <c r="I183" s="344" t="n">
        <f aca="false">TRUNC(TRUNC(((C183+('Traitements par indices'!G183*12))/1820),2)*1.27,2)</f>
        <v>13.09</v>
      </c>
      <c r="J183" s="344" t="n">
        <f aca="false">TRUNC(H183+(H183*2/3),2)</f>
        <v>21.46</v>
      </c>
      <c r="K183" s="345" t="n">
        <f aca="false">TRUNC((H183*2),2)</f>
        <v>25.76</v>
      </c>
      <c r="L183" s="344" t="n">
        <f aca="false">TRUNC(TRUNC((C183/1820),2)*1.25,2)</f>
        <v>12.73</v>
      </c>
      <c r="M183" s="344" t="n">
        <f aca="false">TRUNC(TRUNC((C183/1820),2)*1.27,2)</f>
        <v>12.94</v>
      </c>
      <c r="N183" s="344" t="n">
        <f aca="false">TRUNC(L183+(L183*2/3),2)</f>
        <v>21.21</v>
      </c>
      <c r="O183" s="345" t="n">
        <f aca="false">TRUNC((L183*2),2)</f>
        <v>25.46</v>
      </c>
    </row>
    <row r="184" s="354" customFormat="true" ht="15.75" hidden="false" customHeight="true" outlineLevel="0" collapsed="false">
      <c r="A184" s="346" t="n">
        <v>314</v>
      </c>
      <c r="B184" s="347" t="n">
        <v>281</v>
      </c>
      <c r="C184" s="348" t="n">
        <v>18549.05</v>
      </c>
      <c r="D184" s="349" t="n">
        <f aca="false">TRUNC(TRUNC(((C184+('Traitements par indices'!F184*12))/1820),2)*1.25,2)</f>
        <v>13.17</v>
      </c>
      <c r="E184" s="350" t="n">
        <f aca="false">TRUNC(TRUNC(((C184+('Traitements par indices'!F184*12))/1820),2)*1.27,2)</f>
        <v>13.38</v>
      </c>
      <c r="F184" s="350" t="n">
        <f aca="false">TRUNC(D184+(D184*2/3),2)</f>
        <v>21.95</v>
      </c>
      <c r="G184" s="351" t="n">
        <f aca="false">TRUNC(D184*2,2)</f>
        <v>26.34</v>
      </c>
      <c r="H184" s="352" t="n">
        <f aca="false">TRUNC(TRUNC(((C184+('Traitements par indices'!G184*12))/1820),2)*1.25,2)</f>
        <v>12.88</v>
      </c>
      <c r="I184" s="352" t="n">
        <f aca="false">TRUNC(TRUNC(((C184+('Traitements par indices'!G184*12))/1820),2)*1.27,2)</f>
        <v>13.09</v>
      </c>
      <c r="J184" s="352" t="n">
        <f aca="false">TRUNC(H184+(H184*2/3),2)</f>
        <v>21.46</v>
      </c>
      <c r="K184" s="353" t="n">
        <f aca="false">TRUNC((H184*2),2)</f>
        <v>25.76</v>
      </c>
      <c r="L184" s="352" t="n">
        <f aca="false">TRUNC(TRUNC((C184/1820),2)*1.25,2)</f>
        <v>12.73</v>
      </c>
      <c r="M184" s="352" t="n">
        <f aca="false">TRUNC(TRUNC((C184/1820),2)*1.27,2)</f>
        <v>12.94</v>
      </c>
      <c r="N184" s="352" t="n">
        <f aca="false">TRUNC(L184+(L184*2/3),2)</f>
        <v>21.21</v>
      </c>
      <c r="O184" s="353" t="n">
        <f aca="false">TRUNC((L184*2),2)</f>
        <v>25.46</v>
      </c>
    </row>
    <row r="185" customFormat="false" ht="15.75" hidden="false" customHeight="true" outlineLevel="0" collapsed="false">
      <c r="A185" s="338" t="n">
        <v>314</v>
      </c>
      <c r="B185" s="355" t="n">
        <v>282</v>
      </c>
      <c r="C185" s="340" t="n">
        <v>18549.05</v>
      </c>
      <c r="D185" s="341" t="n">
        <f aca="false">TRUNC(TRUNC(((C185+('Traitements par indices'!F185*12))/1820),2)*1.25,2)</f>
        <v>13.17</v>
      </c>
      <c r="E185" s="342" t="n">
        <f aca="false">TRUNC(TRUNC(((C185+('Traitements par indices'!F185*12))/1820),2)*1.27,2)</f>
        <v>13.38</v>
      </c>
      <c r="F185" s="342" t="n">
        <f aca="false">TRUNC(D185+(D185*2/3),2)</f>
        <v>21.95</v>
      </c>
      <c r="G185" s="343" t="n">
        <f aca="false">TRUNC(D185*2,2)</f>
        <v>26.34</v>
      </c>
      <c r="H185" s="344" t="n">
        <f aca="false">TRUNC(TRUNC(((C185+('Traitements par indices'!G185*12))/1820),2)*1.25,2)</f>
        <v>12.88</v>
      </c>
      <c r="I185" s="344" t="n">
        <f aca="false">TRUNC(TRUNC(((C185+('Traitements par indices'!G185*12))/1820),2)*1.27,2)</f>
        <v>13.09</v>
      </c>
      <c r="J185" s="344" t="n">
        <f aca="false">TRUNC(H185+(H185*2/3),2)</f>
        <v>21.46</v>
      </c>
      <c r="K185" s="345" t="n">
        <f aca="false">TRUNC((H185*2),2)</f>
        <v>25.76</v>
      </c>
      <c r="L185" s="344" t="n">
        <f aca="false">TRUNC(TRUNC((C185/1820),2)*1.25,2)</f>
        <v>12.73</v>
      </c>
      <c r="M185" s="344" t="n">
        <f aca="false">TRUNC(TRUNC((C185/1820),2)*1.27,2)</f>
        <v>12.94</v>
      </c>
      <c r="N185" s="344" t="n">
        <f aca="false">TRUNC(L185+(L185*2/3),2)</f>
        <v>21.21</v>
      </c>
      <c r="O185" s="345" t="n">
        <f aca="false">TRUNC((L185*2),2)</f>
        <v>25.46</v>
      </c>
    </row>
    <row r="186" s="354" customFormat="true" ht="15.75" hidden="false" customHeight="true" outlineLevel="0" collapsed="false">
      <c r="A186" s="346" t="n">
        <v>314</v>
      </c>
      <c r="B186" s="347" t="n">
        <v>283</v>
      </c>
      <c r="C186" s="348" t="n">
        <v>18549.05</v>
      </c>
      <c r="D186" s="349" t="n">
        <f aca="false">TRUNC(TRUNC(((C186+('Traitements par indices'!F186*12))/1820),2)*1.25,2)</f>
        <v>13.17</v>
      </c>
      <c r="E186" s="350" t="n">
        <f aca="false">TRUNC(TRUNC(((C186+('Traitements par indices'!F186*12))/1820),2)*1.27,2)</f>
        <v>13.38</v>
      </c>
      <c r="F186" s="350" t="n">
        <f aca="false">TRUNC(D186+(D186*2/3),2)</f>
        <v>21.95</v>
      </c>
      <c r="G186" s="351" t="n">
        <f aca="false">TRUNC(D186*2,2)</f>
        <v>26.34</v>
      </c>
      <c r="H186" s="352" t="n">
        <f aca="false">TRUNC(TRUNC(((C186+('Traitements par indices'!G186*12))/1820),2)*1.25,2)</f>
        <v>12.88</v>
      </c>
      <c r="I186" s="352" t="n">
        <f aca="false">TRUNC(TRUNC(((C186+('Traitements par indices'!G186*12))/1820),2)*1.27,2)</f>
        <v>13.09</v>
      </c>
      <c r="J186" s="352" t="n">
        <f aca="false">TRUNC(H186+(H186*2/3),2)</f>
        <v>21.46</v>
      </c>
      <c r="K186" s="353" t="n">
        <f aca="false">TRUNC((H186*2),2)</f>
        <v>25.76</v>
      </c>
      <c r="L186" s="352" t="n">
        <f aca="false">TRUNC(TRUNC((C186/1820),2)*1.25,2)</f>
        <v>12.73</v>
      </c>
      <c r="M186" s="352" t="n">
        <f aca="false">TRUNC(TRUNC((C186/1820),2)*1.27,2)</f>
        <v>12.94</v>
      </c>
      <c r="N186" s="352" t="n">
        <f aca="false">TRUNC(L186+(L186*2/3),2)</f>
        <v>21.21</v>
      </c>
      <c r="O186" s="353" t="n">
        <f aca="false">TRUNC((L186*2),2)</f>
        <v>25.46</v>
      </c>
    </row>
    <row r="187" customFormat="false" ht="15.75" hidden="false" customHeight="true" outlineLevel="0" collapsed="false">
      <c r="A187" s="338" t="n">
        <v>314</v>
      </c>
      <c r="B187" s="355" t="n">
        <v>284</v>
      </c>
      <c r="C187" s="340" t="n">
        <v>18549.05</v>
      </c>
      <c r="D187" s="341" t="n">
        <f aca="false">TRUNC(TRUNC(((C187+('Traitements par indices'!F187*12))/1820),2)*1.25,2)</f>
        <v>13.17</v>
      </c>
      <c r="E187" s="342" t="n">
        <f aca="false">TRUNC(TRUNC(((C187+('Traitements par indices'!F187*12))/1820),2)*1.27,2)</f>
        <v>13.38</v>
      </c>
      <c r="F187" s="342" t="n">
        <f aca="false">TRUNC(D187+(D187*2/3),2)</f>
        <v>21.95</v>
      </c>
      <c r="G187" s="343" t="n">
        <f aca="false">TRUNC(D187*2,2)</f>
        <v>26.34</v>
      </c>
      <c r="H187" s="344" t="n">
        <f aca="false">TRUNC(TRUNC(((C187+('Traitements par indices'!G187*12))/1820),2)*1.25,2)</f>
        <v>12.88</v>
      </c>
      <c r="I187" s="344" t="n">
        <f aca="false">TRUNC(TRUNC(((C187+('Traitements par indices'!G187*12))/1820),2)*1.27,2)</f>
        <v>13.09</v>
      </c>
      <c r="J187" s="344" t="n">
        <f aca="false">TRUNC(H187+(H187*2/3),2)</f>
        <v>21.46</v>
      </c>
      <c r="K187" s="345" t="n">
        <f aca="false">TRUNC((H187*2),2)</f>
        <v>25.76</v>
      </c>
      <c r="L187" s="344" t="n">
        <f aca="false">TRUNC(TRUNC((C187/1820),2)*1.25,2)</f>
        <v>12.73</v>
      </c>
      <c r="M187" s="344" t="n">
        <f aca="false">TRUNC(TRUNC((C187/1820),2)*1.27,2)</f>
        <v>12.94</v>
      </c>
      <c r="N187" s="344" t="n">
        <f aca="false">TRUNC(L187+(L187*2/3),2)</f>
        <v>21.21</v>
      </c>
      <c r="O187" s="345" t="n">
        <f aca="false">TRUNC((L187*2),2)</f>
        <v>25.46</v>
      </c>
    </row>
    <row r="188" s="354" customFormat="true" ht="15.75" hidden="false" customHeight="true" outlineLevel="0" collapsed="false">
      <c r="A188" s="346" t="n">
        <v>314</v>
      </c>
      <c r="B188" s="347" t="n">
        <v>285</v>
      </c>
      <c r="C188" s="348" t="n">
        <v>18549.05</v>
      </c>
      <c r="D188" s="349" t="n">
        <f aca="false">TRUNC(TRUNC(((C188+('Traitements par indices'!F188*12))/1820),2)*1.25,2)</f>
        <v>13.17</v>
      </c>
      <c r="E188" s="350" t="n">
        <f aca="false">TRUNC(TRUNC(((C188+('Traitements par indices'!F188*12))/1820),2)*1.27,2)</f>
        <v>13.38</v>
      </c>
      <c r="F188" s="350" t="n">
        <f aca="false">TRUNC(D188+(D188*2/3),2)</f>
        <v>21.95</v>
      </c>
      <c r="G188" s="351" t="n">
        <f aca="false">TRUNC(D188*2,2)</f>
        <v>26.34</v>
      </c>
      <c r="H188" s="352" t="n">
        <f aca="false">TRUNC(TRUNC(((C188+('Traitements par indices'!G188*12))/1820),2)*1.25,2)</f>
        <v>12.88</v>
      </c>
      <c r="I188" s="352" t="n">
        <f aca="false">TRUNC(TRUNC(((C188+('Traitements par indices'!G188*12))/1820),2)*1.27,2)</f>
        <v>13.09</v>
      </c>
      <c r="J188" s="352" t="n">
        <f aca="false">TRUNC(H188+(H188*2/3),2)</f>
        <v>21.46</v>
      </c>
      <c r="K188" s="353" t="n">
        <f aca="false">TRUNC((H188*2),2)</f>
        <v>25.76</v>
      </c>
      <c r="L188" s="352" t="n">
        <f aca="false">TRUNC(TRUNC((C188/1820),2)*1.25,2)</f>
        <v>12.73</v>
      </c>
      <c r="M188" s="352" t="n">
        <f aca="false">TRUNC(TRUNC((C188/1820),2)*1.27,2)</f>
        <v>12.94</v>
      </c>
      <c r="N188" s="352" t="n">
        <f aca="false">TRUNC(L188+(L188*2/3),2)</f>
        <v>21.21</v>
      </c>
      <c r="O188" s="353" t="n">
        <f aca="false">TRUNC((L188*2),2)</f>
        <v>25.46</v>
      </c>
    </row>
    <row r="189" customFormat="false" ht="15.75" hidden="false" customHeight="true" outlineLevel="0" collapsed="false">
      <c r="A189" s="338" t="n">
        <v>314</v>
      </c>
      <c r="B189" s="355" t="n">
        <v>286</v>
      </c>
      <c r="C189" s="340" t="n">
        <v>18549.05</v>
      </c>
      <c r="D189" s="341" t="n">
        <f aca="false">TRUNC(TRUNC(((C189+('Traitements par indices'!F189*12))/1820),2)*1.25,2)</f>
        <v>13.17</v>
      </c>
      <c r="E189" s="342" t="n">
        <f aca="false">TRUNC(TRUNC(((C189+('Traitements par indices'!F189*12))/1820),2)*1.27,2)</f>
        <v>13.38</v>
      </c>
      <c r="F189" s="342" t="n">
        <f aca="false">TRUNC(D189+(D189*2/3),2)</f>
        <v>21.95</v>
      </c>
      <c r="G189" s="343" t="n">
        <f aca="false">TRUNC(D189*2,2)</f>
        <v>26.34</v>
      </c>
      <c r="H189" s="344" t="n">
        <f aca="false">TRUNC(TRUNC(((C189+('Traitements par indices'!G189*12))/1820),2)*1.25,2)</f>
        <v>12.88</v>
      </c>
      <c r="I189" s="344" t="n">
        <f aca="false">TRUNC(TRUNC(((C189+('Traitements par indices'!G189*12))/1820),2)*1.27,2)</f>
        <v>13.09</v>
      </c>
      <c r="J189" s="344" t="n">
        <f aca="false">TRUNC(H189+(H189*2/3),2)</f>
        <v>21.46</v>
      </c>
      <c r="K189" s="345" t="n">
        <f aca="false">TRUNC((H189*2),2)</f>
        <v>25.76</v>
      </c>
      <c r="L189" s="344" t="n">
        <f aca="false">TRUNC(TRUNC((C189/1820),2)*1.25,2)</f>
        <v>12.73</v>
      </c>
      <c r="M189" s="344" t="n">
        <f aca="false">TRUNC(TRUNC((C189/1820),2)*1.27,2)</f>
        <v>12.94</v>
      </c>
      <c r="N189" s="344" t="n">
        <f aca="false">TRUNC(L189+(L189*2/3),2)</f>
        <v>21.21</v>
      </c>
      <c r="O189" s="345" t="n">
        <f aca="false">TRUNC((L189*2),2)</f>
        <v>25.46</v>
      </c>
    </row>
    <row r="190" s="354" customFormat="true" ht="15.75" hidden="false" customHeight="true" outlineLevel="0" collapsed="false">
      <c r="A190" s="346" t="n">
        <v>314</v>
      </c>
      <c r="B190" s="347" t="n">
        <v>287</v>
      </c>
      <c r="C190" s="348" t="n">
        <v>18549.05</v>
      </c>
      <c r="D190" s="349" t="n">
        <f aca="false">TRUNC(TRUNC(((C190+('Traitements par indices'!F190*12))/1820),2)*1.25,2)</f>
        <v>13.17</v>
      </c>
      <c r="E190" s="350" t="n">
        <f aca="false">TRUNC(TRUNC(((C190+('Traitements par indices'!F190*12))/1820),2)*1.27,2)</f>
        <v>13.38</v>
      </c>
      <c r="F190" s="350" t="n">
        <f aca="false">TRUNC(D190+(D190*2/3),2)</f>
        <v>21.95</v>
      </c>
      <c r="G190" s="351" t="n">
        <f aca="false">TRUNC(D190*2,2)</f>
        <v>26.34</v>
      </c>
      <c r="H190" s="352" t="n">
        <f aca="false">TRUNC(TRUNC(((C190+('Traitements par indices'!G190*12))/1820),2)*1.25,2)</f>
        <v>12.88</v>
      </c>
      <c r="I190" s="352" t="n">
        <f aca="false">TRUNC(TRUNC(((C190+('Traitements par indices'!G190*12))/1820),2)*1.27,2)</f>
        <v>13.09</v>
      </c>
      <c r="J190" s="352" t="n">
        <f aca="false">TRUNC(H190+(H190*2/3),2)</f>
        <v>21.46</v>
      </c>
      <c r="K190" s="353" t="n">
        <f aca="false">TRUNC((H190*2),2)</f>
        <v>25.76</v>
      </c>
      <c r="L190" s="352" t="n">
        <f aca="false">TRUNC(TRUNC((C190/1820),2)*1.25,2)</f>
        <v>12.73</v>
      </c>
      <c r="M190" s="352" t="n">
        <f aca="false">TRUNC(TRUNC((C190/1820),2)*1.27,2)</f>
        <v>12.94</v>
      </c>
      <c r="N190" s="352" t="n">
        <f aca="false">TRUNC(L190+(L190*2/3),2)</f>
        <v>21.21</v>
      </c>
      <c r="O190" s="353" t="n">
        <f aca="false">TRUNC((L190*2),2)</f>
        <v>25.46</v>
      </c>
    </row>
    <row r="191" customFormat="false" ht="15.75" hidden="false" customHeight="true" outlineLevel="0" collapsed="false">
      <c r="A191" s="338" t="n">
        <v>314</v>
      </c>
      <c r="B191" s="355" t="n">
        <v>288</v>
      </c>
      <c r="C191" s="340" t="n">
        <v>18549.05</v>
      </c>
      <c r="D191" s="341" t="n">
        <f aca="false">TRUNC(TRUNC(((C191+('Traitements par indices'!F191*12))/1820),2)*1.25,2)</f>
        <v>13.17</v>
      </c>
      <c r="E191" s="342" t="n">
        <f aca="false">TRUNC(TRUNC(((C191+('Traitements par indices'!F191*12))/1820),2)*1.27,2)</f>
        <v>13.38</v>
      </c>
      <c r="F191" s="342" t="n">
        <f aca="false">TRUNC(D191+(D191*2/3),2)</f>
        <v>21.95</v>
      </c>
      <c r="G191" s="343" t="n">
        <f aca="false">TRUNC(D191*2,2)</f>
        <v>26.34</v>
      </c>
      <c r="H191" s="344" t="n">
        <f aca="false">TRUNC(TRUNC(((C191+('Traitements par indices'!G191*12))/1820),2)*1.25,2)</f>
        <v>12.88</v>
      </c>
      <c r="I191" s="344" t="n">
        <f aca="false">TRUNC(TRUNC(((C191+('Traitements par indices'!G191*12))/1820),2)*1.27,2)</f>
        <v>13.09</v>
      </c>
      <c r="J191" s="344" t="n">
        <f aca="false">TRUNC(H191+(H191*2/3),2)</f>
        <v>21.46</v>
      </c>
      <c r="K191" s="345" t="n">
        <f aca="false">TRUNC((H191*2),2)</f>
        <v>25.76</v>
      </c>
      <c r="L191" s="344" t="n">
        <f aca="false">TRUNC(TRUNC((C191/1820),2)*1.25,2)</f>
        <v>12.73</v>
      </c>
      <c r="M191" s="344" t="n">
        <f aca="false">TRUNC(TRUNC((C191/1820),2)*1.27,2)</f>
        <v>12.94</v>
      </c>
      <c r="N191" s="344" t="n">
        <f aca="false">TRUNC(L191+(L191*2/3),2)</f>
        <v>21.21</v>
      </c>
      <c r="O191" s="345" t="n">
        <f aca="false">TRUNC((L191*2),2)</f>
        <v>25.46</v>
      </c>
    </row>
    <row r="192" s="354" customFormat="true" ht="15.75" hidden="false" customHeight="true" outlineLevel="0" collapsed="false">
      <c r="A192" s="346" t="n">
        <v>314</v>
      </c>
      <c r="B192" s="347" t="n">
        <v>289</v>
      </c>
      <c r="C192" s="348" t="n">
        <v>18549.05</v>
      </c>
      <c r="D192" s="349" t="n">
        <f aca="false">TRUNC(TRUNC(((C192+('Traitements par indices'!F192*12))/1820),2)*1.25,2)</f>
        <v>13.17</v>
      </c>
      <c r="E192" s="350" t="n">
        <f aca="false">TRUNC(TRUNC(((C192+('Traitements par indices'!F192*12))/1820),2)*1.27,2)</f>
        <v>13.38</v>
      </c>
      <c r="F192" s="350" t="n">
        <f aca="false">TRUNC(D192+(D192*2/3),2)</f>
        <v>21.95</v>
      </c>
      <c r="G192" s="351" t="n">
        <f aca="false">TRUNC(D192*2,2)</f>
        <v>26.34</v>
      </c>
      <c r="H192" s="352" t="n">
        <f aca="false">TRUNC(TRUNC(((C192+('Traitements par indices'!G192*12))/1820),2)*1.25,2)</f>
        <v>12.88</v>
      </c>
      <c r="I192" s="352" t="n">
        <f aca="false">TRUNC(TRUNC(((C192+('Traitements par indices'!G192*12))/1820),2)*1.27,2)</f>
        <v>13.09</v>
      </c>
      <c r="J192" s="352" t="n">
        <f aca="false">TRUNC(H192+(H192*2/3),2)</f>
        <v>21.46</v>
      </c>
      <c r="K192" s="353" t="n">
        <f aca="false">TRUNC((H192*2),2)</f>
        <v>25.76</v>
      </c>
      <c r="L192" s="352" t="n">
        <f aca="false">TRUNC(TRUNC((C192/1820),2)*1.25,2)</f>
        <v>12.73</v>
      </c>
      <c r="M192" s="352" t="n">
        <f aca="false">TRUNC(TRUNC((C192/1820),2)*1.27,2)</f>
        <v>12.94</v>
      </c>
      <c r="N192" s="352" t="n">
        <f aca="false">TRUNC(L192+(L192*2/3),2)</f>
        <v>21.21</v>
      </c>
      <c r="O192" s="353" t="n">
        <f aca="false">TRUNC((L192*2),2)</f>
        <v>25.46</v>
      </c>
    </row>
    <row r="193" customFormat="false" ht="15.75" hidden="false" customHeight="true" outlineLevel="0" collapsed="false">
      <c r="A193" s="338" t="n">
        <v>314</v>
      </c>
      <c r="B193" s="355" t="n">
        <v>290</v>
      </c>
      <c r="C193" s="340" t="n">
        <v>18549.05</v>
      </c>
      <c r="D193" s="341" t="n">
        <f aca="false">TRUNC(TRUNC(((C193+('Traitements par indices'!F193*12))/1820),2)*1.25,2)</f>
        <v>13.17</v>
      </c>
      <c r="E193" s="342" t="n">
        <f aca="false">TRUNC(TRUNC(((C193+('Traitements par indices'!F193*12))/1820),2)*1.27,2)</f>
        <v>13.38</v>
      </c>
      <c r="F193" s="342" t="n">
        <f aca="false">TRUNC(D193+(D193*2/3),2)</f>
        <v>21.95</v>
      </c>
      <c r="G193" s="343" t="n">
        <f aca="false">TRUNC(D193*2,2)</f>
        <v>26.34</v>
      </c>
      <c r="H193" s="344" t="n">
        <f aca="false">TRUNC(TRUNC(((C193+('Traitements par indices'!G193*12))/1820),2)*1.25,2)</f>
        <v>12.88</v>
      </c>
      <c r="I193" s="344" t="n">
        <f aca="false">TRUNC(TRUNC(((C193+('Traitements par indices'!G193*12))/1820),2)*1.27,2)</f>
        <v>13.09</v>
      </c>
      <c r="J193" s="344" t="n">
        <f aca="false">TRUNC(H193+(H193*2/3),2)</f>
        <v>21.46</v>
      </c>
      <c r="K193" s="345" t="n">
        <f aca="false">TRUNC((H193*2),2)</f>
        <v>25.76</v>
      </c>
      <c r="L193" s="344" t="n">
        <f aca="false">TRUNC(TRUNC((C193/1820),2)*1.25,2)</f>
        <v>12.73</v>
      </c>
      <c r="M193" s="344" t="n">
        <f aca="false">TRUNC(TRUNC((C193/1820),2)*1.27,2)</f>
        <v>12.94</v>
      </c>
      <c r="N193" s="344" t="n">
        <f aca="false">TRUNC(L193+(L193*2/3),2)</f>
        <v>21.21</v>
      </c>
      <c r="O193" s="345" t="n">
        <f aca="false">TRUNC((L193*2),2)</f>
        <v>25.46</v>
      </c>
    </row>
    <row r="194" s="354" customFormat="true" ht="15.75" hidden="false" customHeight="true" outlineLevel="0" collapsed="false">
      <c r="A194" s="346" t="n">
        <v>314</v>
      </c>
      <c r="B194" s="347" t="n">
        <v>291</v>
      </c>
      <c r="C194" s="348" t="n">
        <v>18549.05</v>
      </c>
      <c r="D194" s="349" t="n">
        <f aca="false">TRUNC(TRUNC(((C194+('Traitements par indices'!F194*12))/1820),2)*1.25,2)</f>
        <v>13.17</v>
      </c>
      <c r="E194" s="350" t="n">
        <f aca="false">TRUNC(TRUNC(((C194+('Traitements par indices'!F194*12))/1820),2)*1.27,2)</f>
        <v>13.38</v>
      </c>
      <c r="F194" s="350" t="n">
        <f aca="false">TRUNC(D194+(D194*2/3),2)</f>
        <v>21.95</v>
      </c>
      <c r="G194" s="351" t="n">
        <f aca="false">TRUNC(D194*2,2)</f>
        <v>26.34</v>
      </c>
      <c r="H194" s="352" t="n">
        <f aca="false">TRUNC(TRUNC(((C194+('Traitements par indices'!G194*12))/1820),2)*1.25,2)</f>
        <v>12.88</v>
      </c>
      <c r="I194" s="352" t="n">
        <f aca="false">TRUNC(TRUNC(((C194+('Traitements par indices'!G194*12))/1820),2)*1.27,2)</f>
        <v>13.09</v>
      </c>
      <c r="J194" s="352" t="n">
        <f aca="false">TRUNC(H194+(H194*2/3),2)</f>
        <v>21.46</v>
      </c>
      <c r="K194" s="353" t="n">
        <f aca="false">TRUNC((H194*2),2)</f>
        <v>25.76</v>
      </c>
      <c r="L194" s="352" t="n">
        <f aca="false">TRUNC(TRUNC((C194/1820),2)*1.25,2)</f>
        <v>12.73</v>
      </c>
      <c r="M194" s="352" t="n">
        <f aca="false">TRUNC(TRUNC((C194/1820),2)*1.27,2)</f>
        <v>12.94</v>
      </c>
      <c r="N194" s="352" t="n">
        <f aca="false">TRUNC(L194+(L194*2/3),2)</f>
        <v>21.21</v>
      </c>
      <c r="O194" s="353" t="n">
        <f aca="false">TRUNC((L194*2),2)</f>
        <v>25.46</v>
      </c>
    </row>
    <row r="195" customFormat="false" ht="15.75" hidden="false" customHeight="true" outlineLevel="0" collapsed="false">
      <c r="A195" s="338" t="n">
        <v>314</v>
      </c>
      <c r="B195" s="355" t="n">
        <v>292</v>
      </c>
      <c r="C195" s="340" t="n">
        <v>18549.05</v>
      </c>
      <c r="D195" s="341" t="n">
        <f aca="false">TRUNC(TRUNC(((C195+('Traitements par indices'!F195*12))/1820),2)*1.25,2)</f>
        <v>13.17</v>
      </c>
      <c r="E195" s="342" t="n">
        <f aca="false">TRUNC(TRUNC(((C195+('Traitements par indices'!F195*12))/1820),2)*1.27,2)</f>
        <v>13.38</v>
      </c>
      <c r="F195" s="342" t="n">
        <f aca="false">TRUNC(D195+(D195*2/3),2)</f>
        <v>21.95</v>
      </c>
      <c r="G195" s="343" t="n">
        <f aca="false">TRUNC(D195*2,2)</f>
        <v>26.34</v>
      </c>
      <c r="H195" s="344" t="n">
        <f aca="false">TRUNC(TRUNC(((C195+('Traitements par indices'!G195*12))/1820),2)*1.25,2)</f>
        <v>12.88</v>
      </c>
      <c r="I195" s="344" t="n">
        <f aca="false">TRUNC(TRUNC(((C195+('Traitements par indices'!G195*12))/1820),2)*1.27,2)</f>
        <v>13.09</v>
      </c>
      <c r="J195" s="344" t="n">
        <f aca="false">TRUNC(H195+(H195*2/3),2)</f>
        <v>21.46</v>
      </c>
      <c r="K195" s="345" t="n">
        <f aca="false">TRUNC((H195*2),2)</f>
        <v>25.76</v>
      </c>
      <c r="L195" s="344" t="n">
        <f aca="false">TRUNC(TRUNC((C195/1820),2)*1.25,2)</f>
        <v>12.73</v>
      </c>
      <c r="M195" s="344" t="n">
        <f aca="false">TRUNC(TRUNC((C195/1820),2)*1.27,2)</f>
        <v>12.94</v>
      </c>
      <c r="N195" s="344" t="n">
        <f aca="false">TRUNC(L195+(L195*2/3),2)</f>
        <v>21.21</v>
      </c>
      <c r="O195" s="345" t="n">
        <f aca="false">TRUNC((L195*2),2)</f>
        <v>25.46</v>
      </c>
    </row>
    <row r="196" s="354" customFormat="true" ht="15.75" hidden="false" customHeight="true" outlineLevel="0" collapsed="false">
      <c r="A196" s="346" t="n">
        <v>314</v>
      </c>
      <c r="B196" s="347" t="n">
        <v>293</v>
      </c>
      <c r="C196" s="348" t="n">
        <v>18549.05</v>
      </c>
      <c r="D196" s="349" t="n">
        <f aca="false">TRUNC(TRUNC(((C196+('Traitements par indices'!F196*12))/1820),2)*1.25,2)</f>
        <v>13.17</v>
      </c>
      <c r="E196" s="350" t="n">
        <f aca="false">TRUNC(TRUNC(((C196+('Traitements par indices'!F196*12))/1820),2)*1.27,2)</f>
        <v>13.38</v>
      </c>
      <c r="F196" s="350" t="n">
        <f aca="false">TRUNC(D196+(D196*2/3),2)</f>
        <v>21.95</v>
      </c>
      <c r="G196" s="351" t="n">
        <f aca="false">TRUNC(D196*2,2)</f>
        <v>26.34</v>
      </c>
      <c r="H196" s="352" t="n">
        <f aca="false">TRUNC(TRUNC(((C196+('Traitements par indices'!G196*12))/1820),2)*1.25,2)</f>
        <v>12.88</v>
      </c>
      <c r="I196" s="352" t="n">
        <f aca="false">TRUNC(TRUNC(((C196+('Traitements par indices'!G196*12))/1820),2)*1.27,2)</f>
        <v>13.09</v>
      </c>
      <c r="J196" s="352" t="n">
        <f aca="false">TRUNC(H196+(H196*2/3),2)</f>
        <v>21.46</v>
      </c>
      <c r="K196" s="353" t="n">
        <f aca="false">TRUNC((H196*2),2)</f>
        <v>25.76</v>
      </c>
      <c r="L196" s="352" t="n">
        <f aca="false">TRUNC(TRUNC((C196/1820),2)*1.25,2)</f>
        <v>12.73</v>
      </c>
      <c r="M196" s="352" t="n">
        <f aca="false">TRUNC(TRUNC((C196/1820),2)*1.27,2)</f>
        <v>12.94</v>
      </c>
      <c r="N196" s="352" t="n">
        <f aca="false">TRUNC(L196+(L196*2/3),2)</f>
        <v>21.21</v>
      </c>
      <c r="O196" s="353" t="n">
        <f aca="false">TRUNC((L196*2),2)</f>
        <v>25.46</v>
      </c>
    </row>
    <row r="197" customFormat="false" ht="15.75" hidden="false" customHeight="true" outlineLevel="0" collapsed="false">
      <c r="A197" s="338" t="n">
        <v>314</v>
      </c>
      <c r="B197" s="355" t="n">
        <v>294</v>
      </c>
      <c r="C197" s="340" t="n">
        <v>18549.05</v>
      </c>
      <c r="D197" s="341" t="n">
        <f aca="false">TRUNC(TRUNC(((C197+('Traitements par indices'!F197*12))/1820),2)*1.25,2)</f>
        <v>13.17</v>
      </c>
      <c r="E197" s="342" t="n">
        <f aca="false">TRUNC(TRUNC(((C197+('Traitements par indices'!F197*12))/1820),2)*1.27,2)</f>
        <v>13.38</v>
      </c>
      <c r="F197" s="342" t="n">
        <f aca="false">TRUNC(D197+(D197*2/3),2)</f>
        <v>21.95</v>
      </c>
      <c r="G197" s="343" t="n">
        <f aca="false">TRUNC(D197*2,2)</f>
        <v>26.34</v>
      </c>
      <c r="H197" s="344" t="n">
        <f aca="false">TRUNC(TRUNC(((C197+('Traitements par indices'!G197*12))/1820),2)*1.25,2)</f>
        <v>12.88</v>
      </c>
      <c r="I197" s="344" t="n">
        <f aca="false">TRUNC(TRUNC(((C197+('Traitements par indices'!G197*12))/1820),2)*1.27,2)</f>
        <v>13.09</v>
      </c>
      <c r="J197" s="344" t="n">
        <f aca="false">TRUNC(H197+(H197*2/3),2)</f>
        <v>21.46</v>
      </c>
      <c r="K197" s="345" t="n">
        <f aca="false">TRUNC((H197*2),2)</f>
        <v>25.76</v>
      </c>
      <c r="L197" s="344" t="n">
        <f aca="false">TRUNC(TRUNC((C197/1820),2)*1.25,2)</f>
        <v>12.73</v>
      </c>
      <c r="M197" s="344" t="n">
        <f aca="false">TRUNC(TRUNC((C197/1820),2)*1.27,2)</f>
        <v>12.94</v>
      </c>
      <c r="N197" s="344" t="n">
        <f aca="false">TRUNC(L197+(L197*2/3),2)</f>
        <v>21.21</v>
      </c>
      <c r="O197" s="345" t="n">
        <f aca="false">TRUNC((L197*2),2)</f>
        <v>25.46</v>
      </c>
    </row>
    <row r="198" s="354" customFormat="true" ht="15.75" hidden="false" customHeight="true" outlineLevel="0" collapsed="false">
      <c r="A198" s="346" t="n">
        <v>314</v>
      </c>
      <c r="B198" s="347" t="n">
        <v>295</v>
      </c>
      <c r="C198" s="348" t="n">
        <v>18549.05</v>
      </c>
      <c r="D198" s="349" t="n">
        <f aca="false">TRUNC(TRUNC(((C198+('Traitements par indices'!F198*12))/1820),2)*1.25,2)</f>
        <v>13.17</v>
      </c>
      <c r="E198" s="350" t="n">
        <f aca="false">TRUNC(TRUNC(((C198+('Traitements par indices'!F198*12))/1820),2)*1.27,2)</f>
        <v>13.38</v>
      </c>
      <c r="F198" s="350" t="n">
        <f aca="false">TRUNC(D198+(D198*2/3),2)</f>
        <v>21.95</v>
      </c>
      <c r="G198" s="351" t="n">
        <f aca="false">TRUNC(D198*2,2)</f>
        <v>26.34</v>
      </c>
      <c r="H198" s="352" t="n">
        <f aca="false">TRUNC(TRUNC(((C198+('Traitements par indices'!G198*12))/1820),2)*1.25,2)</f>
        <v>12.88</v>
      </c>
      <c r="I198" s="352" t="n">
        <f aca="false">TRUNC(TRUNC(((C198+('Traitements par indices'!G198*12))/1820),2)*1.27,2)</f>
        <v>13.09</v>
      </c>
      <c r="J198" s="352" t="n">
        <f aca="false">TRUNC(H198+(H198*2/3),2)</f>
        <v>21.46</v>
      </c>
      <c r="K198" s="353" t="n">
        <f aca="false">TRUNC((H198*2),2)</f>
        <v>25.76</v>
      </c>
      <c r="L198" s="352" t="n">
        <f aca="false">TRUNC(TRUNC((C198/1820),2)*1.25,2)</f>
        <v>12.73</v>
      </c>
      <c r="M198" s="352" t="n">
        <f aca="false">TRUNC(TRUNC((C198/1820),2)*1.27,2)</f>
        <v>12.94</v>
      </c>
      <c r="N198" s="352" t="n">
        <f aca="false">TRUNC(L198+(L198*2/3),2)</f>
        <v>21.21</v>
      </c>
      <c r="O198" s="353" t="n">
        <f aca="false">TRUNC((L198*2),2)</f>
        <v>25.46</v>
      </c>
    </row>
    <row r="199" customFormat="false" ht="15.75" hidden="false" customHeight="true" outlineLevel="0" collapsed="false">
      <c r="A199" s="338" t="n">
        <v>314</v>
      </c>
      <c r="B199" s="355" t="n">
        <v>296</v>
      </c>
      <c r="C199" s="340" t="n">
        <v>18549.05</v>
      </c>
      <c r="D199" s="341" t="n">
        <f aca="false">TRUNC(TRUNC(((C199+('Traitements par indices'!F199*12))/1820),2)*1.25,2)</f>
        <v>13.17</v>
      </c>
      <c r="E199" s="342" t="n">
        <f aca="false">TRUNC(TRUNC(((C199+('Traitements par indices'!F199*12))/1820),2)*1.27,2)</f>
        <v>13.38</v>
      </c>
      <c r="F199" s="342" t="n">
        <f aca="false">TRUNC(D199+(D199*2/3),2)</f>
        <v>21.95</v>
      </c>
      <c r="G199" s="343" t="n">
        <f aca="false">TRUNC(D199*2,2)</f>
        <v>26.34</v>
      </c>
      <c r="H199" s="344" t="n">
        <f aca="false">TRUNC(TRUNC(((C199+('Traitements par indices'!G199*12))/1820),2)*1.25,2)</f>
        <v>12.88</v>
      </c>
      <c r="I199" s="344" t="n">
        <f aca="false">TRUNC(TRUNC(((C199+('Traitements par indices'!G199*12))/1820),2)*1.27,2)</f>
        <v>13.09</v>
      </c>
      <c r="J199" s="344" t="n">
        <f aca="false">TRUNC(H199+(H199*2/3),2)</f>
        <v>21.46</v>
      </c>
      <c r="K199" s="345" t="n">
        <f aca="false">TRUNC((H199*2),2)</f>
        <v>25.76</v>
      </c>
      <c r="L199" s="344" t="n">
        <f aca="false">TRUNC(TRUNC((C199/1820),2)*1.25,2)</f>
        <v>12.73</v>
      </c>
      <c r="M199" s="344" t="n">
        <f aca="false">TRUNC(TRUNC((C199/1820),2)*1.27,2)</f>
        <v>12.94</v>
      </c>
      <c r="N199" s="344" t="n">
        <f aca="false">TRUNC(L199+(L199*2/3),2)</f>
        <v>21.21</v>
      </c>
      <c r="O199" s="345" t="n">
        <f aca="false">TRUNC((L199*2),2)</f>
        <v>25.46</v>
      </c>
    </row>
    <row r="200" s="354" customFormat="true" ht="15.75" hidden="false" customHeight="true" outlineLevel="0" collapsed="false">
      <c r="A200" s="346" t="n">
        <v>314</v>
      </c>
      <c r="B200" s="347" t="n">
        <v>297</v>
      </c>
      <c r="C200" s="348" t="n">
        <v>18549.05</v>
      </c>
      <c r="D200" s="349" t="n">
        <f aca="false">TRUNC(TRUNC(((C200+('Traitements par indices'!F200*12))/1820),2)*1.25,2)</f>
        <v>13.17</v>
      </c>
      <c r="E200" s="350" t="n">
        <f aca="false">TRUNC(TRUNC(((C200+('Traitements par indices'!F200*12))/1820),2)*1.27,2)</f>
        <v>13.38</v>
      </c>
      <c r="F200" s="350" t="n">
        <f aca="false">TRUNC(D200+(D200*2/3),2)</f>
        <v>21.95</v>
      </c>
      <c r="G200" s="351" t="n">
        <f aca="false">TRUNC(D200*2,2)</f>
        <v>26.34</v>
      </c>
      <c r="H200" s="352" t="n">
        <f aca="false">TRUNC(TRUNC(((C200+('Traitements par indices'!G200*12))/1820),2)*1.25,2)</f>
        <v>12.88</v>
      </c>
      <c r="I200" s="352" t="n">
        <f aca="false">TRUNC(TRUNC(((C200+('Traitements par indices'!G200*12))/1820),2)*1.27,2)</f>
        <v>13.09</v>
      </c>
      <c r="J200" s="352" t="n">
        <f aca="false">TRUNC(H200+(H200*2/3),2)</f>
        <v>21.46</v>
      </c>
      <c r="K200" s="353" t="n">
        <f aca="false">TRUNC((H200*2),2)</f>
        <v>25.76</v>
      </c>
      <c r="L200" s="352" t="n">
        <f aca="false">TRUNC(TRUNC((C200/1820),2)*1.25,2)</f>
        <v>12.73</v>
      </c>
      <c r="M200" s="352" t="n">
        <f aca="false">TRUNC(TRUNC((C200/1820),2)*1.27,2)</f>
        <v>12.94</v>
      </c>
      <c r="N200" s="352" t="n">
        <f aca="false">TRUNC(L200+(L200*2/3),2)</f>
        <v>21.21</v>
      </c>
      <c r="O200" s="353" t="n">
        <f aca="false">TRUNC((L200*2),2)</f>
        <v>25.46</v>
      </c>
    </row>
    <row r="201" customFormat="false" ht="15.75" hidden="false" customHeight="true" outlineLevel="0" collapsed="false">
      <c r="A201" s="338" t="n">
        <v>315</v>
      </c>
      <c r="B201" s="355" t="n">
        <v>298</v>
      </c>
      <c r="C201" s="340" t="n">
        <v>18608.12</v>
      </c>
      <c r="D201" s="341" t="n">
        <f aca="false">TRUNC(TRUNC(((C201+('Traitements par indices'!F201*12))/1820),2)*1.25,2)</f>
        <v>13.22</v>
      </c>
      <c r="E201" s="342" t="n">
        <f aca="false">TRUNC(TRUNC(((C201+('Traitements par indices'!F201*12))/1820),2)*1.27,2)</f>
        <v>13.43</v>
      </c>
      <c r="F201" s="342" t="n">
        <f aca="false">TRUNC(D201+(D201*2/3),2)</f>
        <v>22.03</v>
      </c>
      <c r="G201" s="343" t="n">
        <f aca="false">TRUNC(D201*2,2)</f>
        <v>26.44</v>
      </c>
      <c r="H201" s="344" t="n">
        <f aca="false">TRUNC(TRUNC(((C201+('Traitements par indices'!G201*12))/1820),2)*1.25,2)</f>
        <v>12.92</v>
      </c>
      <c r="I201" s="344" t="n">
        <f aca="false">TRUNC(TRUNC(((C201+('Traitements par indices'!G201*12))/1820),2)*1.27,2)</f>
        <v>13.13</v>
      </c>
      <c r="J201" s="344" t="n">
        <f aca="false">TRUNC(H201+(H201*2/3),2)</f>
        <v>21.53</v>
      </c>
      <c r="K201" s="345" t="n">
        <f aca="false">TRUNC((H201*2),2)</f>
        <v>25.84</v>
      </c>
      <c r="L201" s="344" t="n">
        <f aca="false">TRUNC(TRUNC((C201/1820),2)*1.25,2)</f>
        <v>12.77</v>
      </c>
      <c r="M201" s="344" t="n">
        <f aca="false">TRUNC(TRUNC((C201/1820),2)*1.27,2)</f>
        <v>12.97</v>
      </c>
      <c r="N201" s="344" t="n">
        <f aca="false">TRUNC(L201+(L201*2/3),2)</f>
        <v>21.28</v>
      </c>
      <c r="O201" s="345" t="n">
        <f aca="false">TRUNC((L201*2),2)</f>
        <v>25.54</v>
      </c>
    </row>
    <row r="202" s="354" customFormat="true" ht="15.75" hidden="false" customHeight="true" outlineLevel="0" collapsed="false">
      <c r="A202" s="346" t="n">
        <v>316</v>
      </c>
      <c r="B202" s="347" t="n">
        <v>299</v>
      </c>
      <c r="C202" s="348" t="n">
        <v>18667.19</v>
      </c>
      <c r="D202" s="349" t="n">
        <f aca="false">TRUNC(TRUNC(((C202+('Traitements par indices'!F202*12))/1820),2)*1.25,2)</f>
        <v>13.26</v>
      </c>
      <c r="E202" s="350" t="n">
        <f aca="false">TRUNC(TRUNC(((C202+('Traitements par indices'!F202*12))/1820),2)*1.27,2)</f>
        <v>13.47</v>
      </c>
      <c r="F202" s="350" t="n">
        <f aca="false">TRUNC(D202+(D202*2/3),2)</f>
        <v>22.1</v>
      </c>
      <c r="G202" s="351" t="n">
        <f aca="false">TRUNC(D202*2,2)</f>
        <v>26.52</v>
      </c>
      <c r="H202" s="352" t="n">
        <f aca="false">TRUNC(TRUNC(((C202+('Traitements par indices'!G202*12))/1820),2)*1.25,2)</f>
        <v>12.96</v>
      </c>
      <c r="I202" s="352" t="n">
        <f aca="false">TRUNC(TRUNC(((C202+('Traitements par indices'!G202*12))/1820),2)*1.27,2)</f>
        <v>13.16</v>
      </c>
      <c r="J202" s="352" t="n">
        <f aca="false">TRUNC(H202+(H202*2/3),2)</f>
        <v>21.6</v>
      </c>
      <c r="K202" s="353" t="n">
        <f aca="false">TRUNC((H202*2),2)</f>
        <v>25.92</v>
      </c>
      <c r="L202" s="352" t="n">
        <f aca="false">TRUNC(TRUNC((C202/1820),2)*1.25,2)</f>
        <v>12.81</v>
      </c>
      <c r="M202" s="352" t="n">
        <f aca="false">TRUNC(TRUNC((C202/1820),2)*1.27,2)</f>
        <v>13.01</v>
      </c>
      <c r="N202" s="352" t="n">
        <f aca="false">TRUNC(L202+(L202*2/3),2)</f>
        <v>21.35</v>
      </c>
      <c r="O202" s="353" t="n">
        <f aca="false">TRUNC((L202*2),2)</f>
        <v>25.62</v>
      </c>
    </row>
    <row r="203" customFormat="false" ht="15.75" hidden="false" customHeight="true" outlineLevel="0" collapsed="false">
      <c r="A203" s="338" t="n">
        <v>316</v>
      </c>
      <c r="B203" s="355" t="n">
        <v>300</v>
      </c>
      <c r="C203" s="340" t="n">
        <v>18667.19</v>
      </c>
      <c r="D203" s="341" t="n">
        <f aca="false">TRUNC(TRUNC(((C203+('Traitements par indices'!F203*12))/1820),2)*1.25,2)</f>
        <v>13.26</v>
      </c>
      <c r="E203" s="342" t="n">
        <f aca="false">TRUNC(TRUNC(((C203+('Traitements par indices'!F203*12))/1820),2)*1.27,2)</f>
        <v>13.47</v>
      </c>
      <c r="F203" s="342" t="n">
        <f aca="false">TRUNC(D203+(D203*2/3),2)</f>
        <v>22.1</v>
      </c>
      <c r="G203" s="343" t="n">
        <f aca="false">TRUNC(D203*2,2)</f>
        <v>26.52</v>
      </c>
      <c r="H203" s="344" t="n">
        <f aca="false">TRUNC(TRUNC(((C203+('Traitements par indices'!G203*12))/1820),2)*1.25,2)</f>
        <v>12.96</v>
      </c>
      <c r="I203" s="344" t="n">
        <f aca="false">TRUNC(TRUNC(((C203+('Traitements par indices'!G203*12))/1820),2)*1.27,2)</f>
        <v>13.16</v>
      </c>
      <c r="J203" s="344" t="n">
        <f aca="false">TRUNC(H203+(H203*2/3),2)</f>
        <v>21.6</v>
      </c>
      <c r="K203" s="345" t="n">
        <f aca="false">TRUNC((H203*2),2)</f>
        <v>25.92</v>
      </c>
      <c r="L203" s="344" t="n">
        <f aca="false">TRUNC(TRUNC((C203/1820),2)*1.25,2)</f>
        <v>12.81</v>
      </c>
      <c r="M203" s="344" t="n">
        <f aca="false">TRUNC(TRUNC((C203/1820),2)*1.27,2)</f>
        <v>13.01</v>
      </c>
      <c r="N203" s="344" t="n">
        <f aca="false">TRUNC(L203+(L203*2/3),2)</f>
        <v>21.35</v>
      </c>
      <c r="O203" s="345" t="n">
        <f aca="false">TRUNC((L203*2),2)</f>
        <v>25.62</v>
      </c>
    </row>
    <row r="204" s="354" customFormat="true" ht="15.75" hidden="false" customHeight="true" outlineLevel="0" collapsed="false">
      <c r="A204" s="346" t="n">
        <v>316</v>
      </c>
      <c r="B204" s="347" t="n">
        <v>301</v>
      </c>
      <c r="C204" s="348" t="n">
        <v>18667.19</v>
      </c>
      <c r="D204" s="349" t="n">
        <f aca="false">TRUNC(TRUNC(((C204+('Traitements par indices'!F204*12))/1820),2)*1.25,2)</f>
        <v>13.26</v>
      </c>
      <c r="E204" s="350" t="n">
        <f aca="false">TRUNC(TRUNC(((C204+('Traitements par indices'!F204*12))/1820),2)*1.27,2)</f>
        <v>13.47</v>
      </c>
      <c r="F204" s="350" t="n">
        <f aca="false">TRUNC(D204+(D204*2/3),2)</f>
        <v>22.1</v>
      </c>
      <c r="G204" s="351" t="n">
        <f aca="false">TRUNC(D204*2,2)</f>
        <v>26.52</v>
      </c>
      <c r="H204" s="352" t="n">
        <f aca="false">TRUNC(TRUNC(((C204+('Traitements par indices'!G204*12))/1820),2)*1.25,2)</f>
        <v>12.96</v>
      </c>
      <c r="I204" s="352" t="n">
        <f aca="false">TRUNC(TRUNC(((C204+('Traitements par indices'!G204*12))/1820),2)*1.27,2)</f>
        <v>13.16</v>
      </c>
      <c r="J204" s="352" t="n">
        <f aca="false">TRUNC(H204+(H204*2/3),2)</f>
        <v>21.6</v>
      </c>
      <c r="K204" s="353" t="n">
        <f aca="false">TRUNC((H204*2),2)</f>
        <v>25.92</v>
      </c>
      <c r="L204" s="352" t="n">
        <f aca="false">TRUNC(TRUNC((C204/1820),2)*1.25,2)</f>
        <v>12.81</v>
      </c>
      <c r="M204" s="352" t="n">
        <f aca="false">TRUNC(TRUNC((C204/1820),2)*1.27,2)</f>
        <v>13.01</v>
      </c>
      <c r="N204" s="352" t="n">
        <f aca="false">TRUNC(L204+(L204*2/3),2)</f>
        <v>21.35</v>
      </c>
      <c r="O204" s="353" t="n">
        <f aca="false">TRUNC((L204*2),2)</f>
        <v>25.62</v>
      </c>
    </row>
    <row r="205" customFormat="false" ht="15.75" hidden="false" customHeight="true" outlineLevel="0" collapsed="false">
      <c r="A205" s="338" t="n">
        <v>317</v>
      </c>
      <c r="B205" s="355" t="n">
        <v>302</v>
      </c>
      <c r="C205" s="340" t="n">
        <v>18726.27</v>
      </c>
      <c r="D205" s="341" t="n">
        <f aca="false">TRUNC(TRUNC(((C205+('Traitements par indices'!F205*12))/1820),2)*1.25,2)</f>
        <v>13.3</v>
      </c>
      <c r="E205" s="342" t="n">
        <f aca="false">TRUNC(TRUNC(((C205+('Traitements par indices'!F205*12))/1820),2)*1.27,2)</f>
        <v>13.51</v>
      </c>
      <c r="F205" s="342" t="n">
        <f aca="false">TRUNC(D205+(D205*2/3),2)</f>
        <v>22.16</v>
      </c>
      <c r="G205" s="343" t="n">
        <f aca="false">TRUNC(D205*2,2)</f>
        <v>26.6</v>
      </c>
      <c r="H205" s="344" t="n">
        <f aca="false">TRUNC(TRUNC(((C205+('Traitements par indices'!G205*12))/1820),2)*1.25,2)</f>
        <v>13</v>
      </c>
      <c r="I205" s="344" t="n">
        <f aca="false">TRUNC(TRUNC(((C205+('Traitements par indices'!G205*12))/1820),2)*1.27,2)</f>
        <v>13.2</v>
      </c>
      <c r="J205" s="344" t="n">
        <f aca="false">TRUNC(H205+(H205*2/3),2)</f>
        <v>21.66</v>
      </c>
      <c r="K205" s="345" t="n">
        <f aca="false">TRUNC((H205*2),2)</f>
        <v>26</v>
      </c>
      <c r="L205" s="344" t="n">
        <f aca="false">TRUNC(TRUNC((C205/1820),2)*1.25,2)</f>
        <v>12.85</v>
      </c>
      <c r="M205" s="344" t="n">
        <f aca="false">TRUNC(TRUNC((C205/1820),2)*1.27,2)</f>
        <v>13.05</v>
      </c>
      <c r="N205" s="344" t="n">
        <f aca="false">TRUNC(L205+(L205*2/3),2)</f>
        <v>21.41</v>
      </c>
      <c r="O205" s="345" t="n">
        <f aca="false">TRUNC((L205*2),2)</f>
        <v>25.7</v>
      </c>
    </row>
    <row r="206" s="354" customFormat="true" ht="15.75" hidden="false" customHeight="true" outlineLevel="0" collapsed="false">
      <c r="A206" s="346" t="n">
        <v>317</v>
      </c>
      <c r="B206" s="347" t="n">
        <v>303</v>
      </c>
      <c r="C206" s="348" t="n">
        <v>18726.27</v>
      </c>
      <c r="D206" s="349" t="n">
        <f aca="false">TRUNC(TRUNC(((C206+('Traitements par indices'!F206*12))/1820),2)*1.25,2)</f>
        <v>13.3</v>
      </c>
      <c r="E206" s="350" t="n">
        <f aca="false">TRUNC(TRUNC(((C206+('Traitements par indices'!F206*12))/1820),2)*1.27,2)</f>
        <v>13.51</v>
      </c>
      <c r="F206" s="350" t="n">
        <f aca="false">TRUNC(D206+(D206*2/3),2)</f>
        <v>22.16</v>
      </c>
      <c r="G206" s="351" t="n">
        <f aca="false">TRUNC(D206*2,2)</f>
        <v>26.6</v>
      </c>
      <c r="H206" s="352" t="n">
        <f aca="false">TRUNC(TRUNC(((C206+('Traitements par indices'!G206*12))/1820),2)*1.25,2)</f>
        <v>13</v>
      </c>
      <c r="I206" s="352" t="n">
        <f aca="false">TRUNC(TRUNC(((C206+('Traitements par indices'!G206*12))/1820),2)*1.27,2)</f>
        <v>13.2</v>
      </c>
      <c r="J206" s="352" t="n">
        <f aca="false">TRUNC(H206+(H206*2/3),2)</f>
        <v>21.66</v>
      </c>
      <c r="K206" s="353" t="n">
        <f aca="false">TRUNC((H206*2),2)</f>
        <v>26</v>
      </c>
      <c r="L206" s="352" t="n">
        <f aca="false">TRUNC(TRUNC((C206/1820),2)*1.25,2)</f>
        <v>12.85</v>
      </c>
      <c r="M206" s="352" t="n">
        <f aca="false">TRUNC(TRUNC((C206/1820),2)*1.27,2)</f>
        <v>13.05</v>
      </c>
      <c r="N206" s="352" t="n">
        <f aca="false">TRUNC(L206+(L206*2/3),2)</f>
        <v>21.41</v>
      </c>
      <c r="O206" s="353" t="n">
        <f aca="false">TRUNC((L206*2),2)</f>
        <v>25.7</v>
      </c>
    </row>
    <row r="207" customFormat="false" ht="15.75" hidden="false" customHeight="true" outlineLevel="0" collapsed="false">
      <c r="A207" s="338" t="n">
        <v>317</v>
      </c>
      <c r="B207" s="355" t="n">
        <v>304</v>
      </c>
      <c r="C207" s="340" t="n">
        <v>18726.27</v>
      </c>
      <c r="D207" s="341" t="n">
        <f aca="false">TRUNC(TRUNC(((C207+('Traitements par indices'!F207*12))/1820),2)*1.25,2)</f>
        <v>13.3</v>
      </c>
      <c r="E207" s="342" t="n">
        <f aca="false">TRUNC(TRUNC(((C207+('Traitements par indices'!F207*12))/1820),2)*1.27,2)</f>
        <v>13.51</v>
      </c>
      <c r="F207" s="342" t="n">
        <f aca="false">TRUNC(D207+(D207*2/3),2)</f>
        <v>22.16</v>
      </c>
      <c r="G207" s="343" t="n">
        <f aca="false">TRUNC(D207*2,2)</f>
        <v>26.6</v>
      </c>
      <c r="H207" s="344" t="n">
        <f aca="false">TRUNC(TRUNC(((C207+('Traitements par indices'!G207*12))/1820),2)*1.25,2)</f>
        <v>13</v>
      </c>
      <c r="I207" s="344" t="n">
        <f aca="false">TRUNC(TRUNC(((C207+('Traitements par indices'!G207*12))/1820),2)*1.27,2)</f>
        <v>13.2</v>
      </c>
      <c r="J207" s="344" t="n">
        <f aca="false">TRUNC(H207+(H207*2/3),2)</f>
        <v>21.66</v>
      </c>
      <c r="K207" s="345" t="n">
        <f aca="false">TRUNC((H207*2),2)</f>
        <v>26</v>
      </c>
      <c r="L207" s="344" t="n">
        <f aca="false">TRUNC(TRUNC((C207/1820),2)*1.25,2)</f>
        <v>12.85</v>
      </c>
      <c r="M207" s="344" t="n">
        <f aca="false">TRUNC(TRUNC((C207/1820),2)*1.27,2)</f>
        <v>13.05</v>
      </c>
      <c r="N207" s="344" t="n">
        <f aca="false">TRUNC(L207+(L207*2/3),2)</f>
        <v>21.41</v>
      </c>
      <c r="O207" s="345" t="n">
        <f aca="false">TRUNC((L207*2),2)</f>
        <v>25.7</v>
      </c>
    </row>
    <row r="208" s="354" customFormat="true" ht="15.75" hidden="false" customHeight="true" outlineLevel="0" collapsed="false">
      <c r="A208" s="346" t="n">
        <v>317</v>
      </c>
      <c r="B208" s="347" t="n">
        <v>305</v>
      </c>
      <c r="C208" s="348" t="n">
        <v>18726.27</v>
      </c>
      <c r="D208" s="349" t="n">
        <f aca="false">TRUNC(TRUNC(((C208+('Traitements par indices'!F208*12))/1820),2)*1.25,2)</f>
        <v>13.3</v>
      </c>
      <c r="E208" s="350" t="n">
        <f aca="false">TRUNC(TRUNC(((C208+('Traitements par indices'!F208*12))/1820),2)*1.27,2)</f>
        <v>13.51</v>
      </c>
      <c r="F208" s="350" t="n">
        <f aca="false">TRUNC(D208+(D208*2/3),2)</f>
        <v>22.16</v>
      </c>
      <c r="G208" s="351" t="n">
        <f aca="false">TRUNC(D208*2,2)</f>
        <v>26.6</v>
      </c>
      <c r="H208" s="352" t="n">
        <f aca="false">TRUNC(TRUNC(((C208+('Traitements par indices'!G208*12))/1820),2)*1.25,2)</f>
        <v>13</v>
      </c>
      <c r="I208" s="352" t="n">
        <f aca="false">TRUNC(TRUNC(((C208+('Traitements par indices'!G208*12))/1820),2)*1.27,2)</f>
        <v>13.2</v>
      </c>
      <c r="J208" s="352" t="n">
        <f aca="false">TRUNC(H208+(H208*2/3),2)</f>
        <v>21.66</v>
      </c>
      <c r="K208" s="353" t="n">
        <f aca="false">TRUNC((H208*2),2)</f>
        <v>26</v>
      </c>
      <c r="L208" s="352" t="n">
        <f aca="false">TRUNC(TRUNC((C208/1820),2)*1.25,2)</f>
        <v>12.85</v>
      </c>
      <c r="M208" s="352" t="n">
        <f aca="false">TRUNC(TRUNC((C208/1820),2)*1.27,2)</f>
        <v>13.05</v>
      </c>
      <c r="N208" s="352" t="n">
        <f aca="false">TRUNC(L208+(L208*2/3),2)</f>
        <v>21.41</v>
      </c>
      <c r="O208" s="353" t="n">
        <f aca="false">TRUNC((L208*2),2)</f>
        <v>25.7</v>
      </c>
    </row>
    <row r="209" customFormat="false" ht="15.75" hidden="false" customHeight="true" outlineLevel="0" collapsed="false">
      <c r="A209" s="338" t="n">
        <v>317</v>
      </c>
      <c r="B209" s="355" t="n">
        <v>306</v>
      </c>
      <c r="C209" s="340" t="n">
        <v>18726.27</v>
      </c>
      <c r="D209" s="341" t="n">
        <f aca="false">TRUNC(TRUNC(((C209+('Traitements par indices'!F209*12))/1820),2)*1.25,2)</f>
        <v>13.3</v>
      </c>
      <c r="E209" s="342" t="n">
        <f aca="false">TRUNC(TRUNC(((C209+('Traitements par indices'!F209*12))/1820),2)*1.27,2)</f>
        <v>13.51</v>
      </c>
      <c r="F209" s="342" t="n">
        <f aca="false">TRUNC(D209+(D209*2/3),2)</f>
        <v>22.16</v>
      </c>
      <c r="G209" s="343" t="n">
        <f aca="false">TRUNC(D209*2,2)</f>
        <v>26.6</v>
      </c>
      <c r="H209" s="344" t="n">
        <f aca="false">TRUNC(TRUNC(((C209+('Traitements par indices'!G209*12))/1820),2)*1.25,2)</f>
        <v>13</v>
      </c>
      <c r="I209" s="344" t="n">
        <f aca="false">TRUNC(TRUNC(((C209+('Traitements par indices'!G209*12))/1820),2)*1.27,2)</f>
        <v>13.2</v>
      </c>
      <c r="J209" s="344" t="n">
        <f aca="false">TRUNC(H209+(H209*2/3),2)</f>
        <v>21.66</v>
      </c>
      <c r="K209" s="345" t="n">
        <f aca="false">TRUNC((H209*2),2)</f>
        <v>26</v>
      </c>
      <c r="L209" s="344" t="n">
        <f aca="false">TRUNC(TRUNC((C209/1820),2)*1.25,2)</f>
        <v>12.85</v>
      </c>
      <c r="M209" s="344" t="n">
        <f aca="false">TRUNC(TRUNC((C209/1820),2)*1.27,2)</f>
        <v>13.05</v>
      </c>
      <c r="N209" s="344" t="n">
        <f aca="false">TRUNC(L209+(L209*2/3),2)</f>
        <v>21.41</v>
      </c>
      <c r="O209" s="345" t="n">
        <f aca="false">TRUNC((L209*2),2)</f>
        <v>25.7</v>
      </c>
    </row>
    <row r="210" s="354" customFormat="true" ht="15.75" hidden="false" customHeight="true" outlineLevel="0" collapsed="false">
      <c r="A210" s="346" t="n">
        <v>318</v>
      </c>
      <c r="B210" s="347" t="n">
        <v>307</v>
      </c>
      <c r="C210" s="348" t="n">
        <v>18785.34</v>
      </c>
      <c r="D210" s="349" t="n">
        <f aca="false">TRUNC(TRUNC(((C210+('Traitements par indices'!F210*12))/1820),2)*1.25,2)</f>
        <v>13.33</v>
      </c>
      <c r="E210" s="350" t="n">
        <f aca="false">TRUNC(TRUNC(((C210+('Traitements par indices'!F210*12))/1820),2)*1.27,2)</f>
        <v>13.55</v>
      </c>
      <c r="F210" s="350" t="n">
        <f aca="false">TRUNC(D210+(D210*2/3),2)</f>
        <v>22.21</v>
      </c>
      <c r="G210" s="351" t="n">
        <f aca="false">TRUNC(D210*2,2)</f>
        <v>26.66</v>
      </c>
      <c r="H210" s="352" t="n">
        <f aca="false">TRUNC(TRUNC(((C210+('Traitements par indices'!G210*12))/1820),2)*1.25,2)</f>
        <v>13.05</v>
      </c>
      <c r="I210" s="352" t="n">
        <f aca="false">TRUNC(TRUNC(((C210+('Traitements par indices'!G210*12))/1820),2)*1.27,2)</f>
        <v>13.25</v>
      </c>
      <c r="J210" s="352" t="n">
        <f aca="false">TRUNC(H210+(H210*2/3),2)</f>
        <v>21.75</v>
      </c>
      <c r="K210" s="353" t="n">
        <f aca="false">TRUNC((H210*2),2)</f>
        <v>26.1</v>
      </c>
      <c r="L210" s="352" t="n">
        <f aca="false">TRUNC(TRUNC((C210/1820),2)*1.25,2)</f>
        <v>12.9</v>
      </c>
      <c r="M210" s="352" t="n">
        <f aca="false">TRUNC(TRUNC((C210/1820),2)*1.27,2)</f>
        <v>13.1</v>
      </c>
      <c r="N210" s="352" t="n">
        <f aca="false">TRUNC(L210+(L210*2/3),2)</f>
        <v>21.5</v>
      </c>
      <c r="O210" s="353" t="n">
        <f aca="false">TRUNC((L210*2),2)</f>
        <v>25.8</v>
      </c>
    </row>
    <row r="211" customFormat="false" ht="15.75" hidden="false" customHeight="true" outlineLevel="0" collapsed="false">
      <c r="A211" s="338" t="n">
        <v>318</v>
      </c>
      <c r="B211" s="355" t="n">
        <v>308</v>
      </c>
      <c r="C211" s="340" t="n">
        <v>18785.34</v>
      </c>
      <c r="D211" s="341" t="n">
        <f aca="false">TRUNC(TRUNC(((C211+('Traitements par indices'!F211*12))/1820),2)*1.25,2)</f>
        <v>13.33</v>
      </c>
      <c r="E211" s="342" t="n">
        <f aca="false">TRUNC(TRUNC(((C211+('Traitements par indices'!F211*12))/1820),2)*1.27,2)</f>
        <v>13.55</v>
      </c>
      <c r="F211" s="342" t="n">
        <f aca="false">TRUNC(D211+(D211*2/3),2)</f>
        <v>22.21</v>
      </c>
      <c r="G211" s="343" t="n">
        <f aca="false">TRUNC(D211*2,2)</f>
        <v>26.66</v>
      </c>
      <c r="H211" s="344" t="n">
        <f aca="false">TRUNC(TRUNC(((C211+('Traitements par indices'!G211*12))/1820),2)*1.25,2)</f>
        <v>13.05</v>
      </c>
      <c r="I211" s="344" t="n">
        <f aca="false">TRUNC(TRUNC(((C211+('Traitements par indices'!G211*12))/1820),2)*1.27,2)</f>
        <v>13.25</v>
      </c>
      <c r="J211" s="344" t="n">
        <f aca="false">TRUNC(H211+(H211*2/3),2)</f>
        <v>21.75</v>
      </c>
      <c r="K211" s="345" t="n">
        <f aca="false">TRUNC((H211*2),2)</f>
        <v>26.1</v>
      </c>
      <c r="L211" s="344" t="n">
        <f aca="false">TRUNC(TRUNC((C211/1820),2)*1.25,2)</f>
        <v>12.9</v>
      </c>
      <c r="M211" s="344" t="n">
        <f aca="false">TRUNC(TRUNC((C211/1820),2)*1.27,2)</f>
        <v>13.1</v>
      </c>
      <c r="N211" s="344" t="n">
        <f aca="false">TRUNC(L211+(L211*2/3),2)</f>
        <v>21.5</v>
      </c>
      <c r="O211" s="345" t="n">
        <f aca="false">TRUNC((L211*2),2)</f>
        <v>25.8</v>
      </c>
    </row>
    <row r="212" s="354" customFormat="true" ht="15.75" hidden="false" customHeight="true" outlineLevel="0" collapsed="false">
      <c r="A212" s="346" t="n">
        <v>318</v>
      </c>
      <c r="B212" s="347" t="n">
        <v>309</v>
      </c>
      <c r="C212" s="348" t="n">
        <v>18785.34</v>
      </c>
      <c r="D212" s="349" t="n">
        <f aca="false">TRUNC(TRUNC(((C212+('Traitements par indices'!F212*12))/1820),2)*1.25,2)</f>
        <v>13.33</v>
      </c>
      <c r="E212" s="350" t="n">
        <f aca="false">TRUNC(TRUNC(((C212+('Traitements par indices'!F212*12))/1820),2)*1.27,2)</f>
        <v>13.55</v>
      </c>
      <c r="F212" s="350" t="n">
        <f aca="false">TRUNC(D212+(D212*2/3),2)</f>
        <v>22.21</v>
      </c>
      <c r="G212" s="351" t="n">
        <f aca="false">TRUNC(D212*2,2)</f>
        <v>26.66</v>
      </c>
      <c r="H212" s="352" t="n">
        <f aca="false">TRUNC(TRUNC(((C212+('Traitements par indices'!G212*12))/1820),2)*1.25,2)</f>
        <v>13.05</v>
      </c>
      <c r="I212" s="352" t="n">
        <f aca="false">TRUNC(TRUNC(((C212+('Traitements par indices'!G212*12))/1820),2)*1.27,2)</f>
        <v>13.25</v>
      </c>
      <c r="J212" s="352" t="n">
        <f aca="false">TRUNC(H212+(H212*2/3),2)</f>
        <v>21.75</v>
      </c>
      <c r="K212" s="353" t="n">
        <f aca="false">TRUNC((H212*2),2)</f>
        <v>26.1</v>
      </c>
      <c r="L212" s="352" t="n">
        <f aca="false">TRUNC(TRUNC((C212/1820),2)*1.25,2)</f>
        <v>12.9</v>
      </c>
      <c r="M212" s="352" t="n">
        <f aca="false">TRUNC(TRUNC((C212/1820),2)*1.27,2)</f>
        <v>13.1</v>
      </c>
      <c r="N212" s="352" t="n">
        <f aca="false">TRUNC(L212+(L212*2/3),2)</f>
        <v>21.5</v>
      </c>
      <c r="O212" s="353" t="n">
        <f aca="false">TRUNC((L212*2),2)</f>
        <v>25.8</v>
      </c>
    </row>
    <row r="213" customFormat="false" ht="15.75" hidden="false" customHeight="true" outlineLevel="0" collapsed="false">
      <c r="A213" s="338" t="n">
        <v>318</v>
      </c>
      <c r="B213" s="355" t="n">
        <v>310</v>
      </c>
      <c r="C213" s="340" t="n">
        <v>18785.34</v>
      </c>
      <c r="D213" s="341" t="n">
        <f aca="false">TRUNC(TRUNC(((C213+('Traitements par indices'!F213*12))/1820),2)*1.25,2)</f>
        <v>13.33</v>
      </c>
      <c r="E213" s="342" t="n">
        <f aca="false">TRUNC(TRUNC(((C213+('Traitements par indices'!F213*12))/1820),2)*1.27,2)</f>
        <v>13.55</v>
      </c>
      <c r="F213" s="342" t="n">
        <f aca="false">TRUNC(D213+(D213*2/3),2)</f>
        <v>22.21</v>
      </c>
      <c r="G213" s="343" t="n">
        <f aca="false">TRUNC(D213*2,2)</f>
        <v>26.66</v>
      </c>
      <c r="H213" s="344" t="n">
        <f aca="false">TRUNC(TRUNC(((C213+('Traitements par indices'!G213*12))/1820),2)*1.25,2)</f>
        <v>13.05</v>
      </c>
      <c r="I213" s="344" t="n">
        <f aca="false">TRUNC(TRUNC(((C213+('Traitements par indices'!G213*12))/1820),2)*1.27,2)</f>
        <v>13.25</v>
      </c>
      <c r="J213" s="344" t="n">
        <f aca="false">TRUNC(H213+(H213*2/3),2)</f>
        <v>21.75</v>
      </c>
      <c r="K213" s="345" t="n">
        <f aca="false">TRUNC((H213*2),2)</f>
        <v>26.1</v>
      </c>
      <c r="L213" s="344" t="n">
        <f aca="false">TRUNC(TRUNC((C213/1820),2)*1.25,2)</f>
        <v>12.9</v>
      </c>
      <c r="M213" s="344" t="n">
        <f aca="false">TRUNC(TRUNC((C213/1820),2)*1.27,2)</f>
        <v>13.1</v>
      </c>
      <c r="N213" s="344" t="n">
        <f aca="false">TRUNC(L213+(L213*2/3),2)</f>
        <v>21.5</v>
      </c>
      <c r="O213" s="345" t="n">
        <f aca="false">TRUNC((L213*2),2)</f>
        <v>25.8</v>
      </c>
    </row>
    <row r="214" s="354" customFormat="true" ht="15.75" hidden="false" customHeight="true" outlineLevel="0" collapsed="false">
      <c r="A214" s="346" t="n">
        <v>318</v>
      </c>
      <c r="B214" s="347" t="n">
        <v>311</v>
      </c>
      <c r="C214" s="348" t="n">
        <v>18785.34</v>
      </c>
      <c r="D214" s="349" t="n">
        <f aca="false">TRUNC(TRUNC(((C214+('Traitements par indices'!F214*12))/1820),2)*1.25,2)</f>
        <v>13.33</v>
      </c>
      <c r="E214" s="350" t="n">
        <f aca="false">TRUNC(TRUNC(((C214+('Traitements par indices'!F214*12))/1820),2)*1.27,2)</f>
        <v>13.55</v>
      </c>
      <c r="F214" s="350" t="n">
        <f aca="false">TRUNC(D214+(D214*2/3),2)</f>
        <v>22.21</v>
      </c>
      <c r="G214" s="351" t="n">
        <f aca="false">TRUNC(D214*2,2)</f>
        <v>26.66</v>
      </c>
      <c r="H214" s="352" t="n">
        <f aca="false">TRUNC(TRUNC(((C214+('Traitements par indices'!G214*12))/1820),2)*1.25,2)</f>
        <v>13.05</v>
      </c>
      <c r="I214" s="352" t="n">
        <f aca="false">TRUNC(TRUNC(((C214+('Traitements par indices'!G214*12))/1820),2)*1.27,2)</f>
        <v>13.25</v>
      </c>
      <c r="J214" s="352" t="n">
        <f aca="false">TRUNC(H214+(H214*2/3),2)</f>
        <v>21.75</v>
      </c>
      <c r="K214" s="353" t="n">
        <f aca="false">TRUNC((H214*2),2)</f>
        <v>26.1</v>
      </c>
      <c r="L214" s="352" t="n">
        <f aca="false">TRUNC(TRUNC((C214/1820),2)*1.25,2)</f>
        <v>12.9</v>
      </c>
      <c r="M214" s="352" t="n">
        <f aca="false">TRUNC(TRUNC((C214/1820),2)*1.27,2)</f>
        <v>13.1</v>
      </c>
      <c r="N214" s="352" t="n">
        <f aca="false">TRUNC(L214+(L214*2/3),2)</f>
        <v>21.5</v>
      </c>
      <c r="O214" s="353" t="n">
        <f aca="false">TRUNC((L214*2),2)</f>
        <v>25.8</v>
      </c>
    </row>
    <row r="215" customFormat="false" ht="15.75" hidden="false" customHeight="true" outlineLevel="0" collapsed="false">
      <c r="A215" s="338" t="n">
        <v>318</v>
      </c>
      <c r="B215" s="355" t="n">
        <v>312</v>
      </c>
      <c r="C215" s="340" t="n">
        <v>18785.34</v>
      </c>
      <c r="D215" s="341" t="n">
        <f aca="false">TRUNC(TRUNC(((C215+('Traitements par indices'!F215*12))/1820),2)*1.25,2)</f>
        <v>13.33</v>
      </c>
      <c r="E215" s="342" t="n">
        <f aca="false">TRUNC(TRUNC(((C215+('Traitements par indices'!F215*12))/1820),2)*1.27,2)</f>
        <v>13.55</v>
      </c>
      <c r="F215" s="342" t="n">
        <f aca="false">TRUNC(D215+(D215*2/3),2)</f>
        <v>22.21</v>
      </c>
      <c r="G215" s="343" t="n">
        <f aca="false">TRUNC(D215*2,2)</f>
        <v>26.66</v>
      </c>
      <c r="H215" s="344" t="n">
        <f aca="false">TRUNC(TRUNC(((C215+('Traitements par indices'!G215*12))/1820),2)*1.25,2)</f>
        <v>13.05</v>
      </c>
      <c r="I215" s="344" t="n">
        <f aca="false">TRUNC(TRUNC(((C215+('Traitements par indices'!G215*12))/1820),2)*1.27,2)</f>
        <v>13.25</v>
      </c>
      <c r="J215" s="344" t="n">
        <f aca="false">TRUNC(H215+(H215*2/3),2)</f>
        <v>21.75</v>
      </c>
      <c r="K215" s="345" t="n">
        <f aca="false">TRUNC((H215*2),2)</f>
        <v>26.1</v>
      </c>
      <c r="L215" s="344" t="n">
        <f aca="false">TRUNC(TRUNC((C215/1820),2)*1.25,2)</f>
        <v>12.9</v>
      </c>
      <c r="M215" s="344" t="n">
        <f aca="false">TRUNC(TRUNC((C215/1820),2)*1.27,2)</f>
        <v>13.1</v>
      </c>
      <c r="N215" s="344" t="n">
        <f aca="false">TRUNC(L215+(L215*2/3),2)</f>
        <v>21.5</v>
      </c>
      <c r="O215" s="345" t="n">
        <f aca="false">TRUNC((L215*2),2)</f>
        <v>25.8</v>
      </c>
    </row>
    <row r="216" s="354" customFormat="true" ht="15.75" hidden="false" customHeight="true" outlineLevel="0" collapsed="false">
      <c r="A216" s="346" t="n">
        <v>318</v>
      </c>
      <c r="B216" s="347" t="n">
        <v>313</v>
      </c>
      <c r="C216" s="348" t="n">
        <v>18785.34</v>
      </c>
      <c r="D216" s="349" t="n">
        <f aca="false">TRUNC(TRUNC(((C216+('Traitements par indices'!F216*12))/1820),2)*1.25,2)</f>
        <v>13.33</v>
      </c>
      <c r="E216" s="350" t="n">
        <f aca="false">TRUNC(TRUNC(((C216+('Traitements par indices'!F216*12))/1820),2)*1.27,2)</f>
        <v>13.55</v>
      </c>
      <c r="F216" s="350" t="n">
        <f aca="false">TRUNC(D216+(D216*2/3),2)</f>
        <v>22.21</v>
      </c>
      <c r="G216" s="351" t="n">
        <f aca="false">TRUNC(D216*2,2)</f>
        <v>26.66</v>
      </c>
      <c r="H216" s="352" t="n">
        <f aca="false">TRUNC(TRUNC(((C216+('Traitements par indices'!G216*12))/1820),2)*1.25,2)</f>
        <v>13.05</v>
      </c>
      <c r="I216" s="352" t="n">
        <f aca="false">TRUNC(TRUNC(((C216+('Traitements par indices'!G216*12))/1820),2)*1.27,2)</f>
        <v>13.25</v>
      </c>
      <c r="J216" s="352" t="n">
        <f aca="false">TRUNC(H216+(H216*2/3),2)</f>
        <v>21.75</v>
      </c>
      <c r="K216" s="353" t="n">
        <f aca="false">TRUNC((H216*2),2)</f>
        <v>26.1</v>
      </c>
      <c r="L216" s="352" t="n">
        <f aca="false">TRUNC(TRUNC((C216/1820),2)*1.25,2)</f>
        <v>12.9</v>
      </c>
      <c r="M216" s="352" t="n">
        <f aca="false">TRUNC(TRUNC((C216/1820),2)*1.27,2)</f>
        <v>13.1</v>
      </c>
      <c r="N216" s="352" t="n">
        <f aca="false">TRUNC(L216+(L216*2/3),2)</f>
        <v>21.5</v>
      </c>
      <c r="O216" s="353" t="n">
        <f aca="false">TRUNC((L216*2),2)</f>
        <v>25.8</v>
      </c>
    </row>
    <row r="217" customFormat="false" ht="15.75" hidden="false" customHeight="true" outlineLevel="0" collapsed="false">
      <c r="A217" s="338" t="n">
        <v>318</v>
      </c>
      <c r="B217" s="355" t="n">
        <v>314</v>
      </c>
      <c r="C217" s="340" t="n">
        <v>18785.34</v>
      </c>
      <c r="D217" s="341" t="n">
        <f aca="false">TRUNC(TRUNC(((C217+('Traitements par indices'!F217*12))/1820),2)*1.25,2)</f>
        <v>13.33</v>
      </c>
      <c r="E217" s="342" t="n">
        <f aca="false">TRUNC(TRUNC(((C217+('Traitements par indices'!F217*12))/1820),2)*1.27,2)</f>
        <v>13.55</v>
      </c>
      <c r="F217" s="342" t="n">
        <f aca="false">TRUNC(D217+(D217*2/3),2)</f>
        <v>22.21</v>
      </c>
      <c r="G217" s="343" t="n">
        <f aca="false">TRUNC(D217*2,2)</f>
        <v>26.66</v>
      </c>
      <c r="H217" s="344" t="n">
        <f aca="false">TRUNC(TRUNC(((C217+('Traitements par indices'!G217*12))/1820),2)*1.25,2)</f>
        <v>13.05</v>
      </c>
      <c r="I217" s="344" t="n">
        <f aca="false">TRUNC(TRUNC(((C217+('Traitements par indices'!G217*12))/1820),2)*1.27,2)</f>
        <v>13.25</v>
      </c>
      <c r="J217" s="344" t="n">
        <f aca="false">TRUNC(H217+(H217*2/3),2)</f>
        <v>21.75</v>
      </c>
      <c r="K217" s="345" t="n">
        <f aca="false">TRUNC((H217*2),2)</f>
        <v>26.1</v>
      </c>
      <c r="L217" s="344" t="n">
        <f aca="false">TRUNC(TRUNC((C217/1820),2)*1.25,2)</f>
        <v>12.9</v>
      </c>
      <c r="M217" s="344" t="n">
        <f aca="false">TRUNC(TRUNC((C217/1820),2)*1.27,2)</f>
        <v>13.1</v>
      </c>
      <c r="N217" s="344" t="n">
        <f aca="false">TRUNC(L217+(L217*2/3),2)</f>
        <v>21.5</v>
      </c>
      <c r="O217" s="345" t="n">
        <f aca="false">TRUNC((L217*2),2)</f>
        <v>25.8</v>
      </c>
    </row>
    <row r="218" s="354" customFormat="true" ht="15.75" hidden="false" customHeight="true" outlineLevel="0" collapsed="false">
      <c r="A218" s="346" t="n">
        <v>318</v>
      </c>
      <c r="B218" s="347" t="n">
        <v>315</v>
      </c>
      <c r="C218" s="348" t="n">
        <v>18785.34</v>
      </c>
      <c r="D218" s="349" t="n">
        <f aca="false">TRUNC(TRUNC(((C218+('Traitements par indices'!F218*12))/1820),2)*1.25,2)</f>
        <v>13.33</v>
      </c>
      <c r="E218" s="350" t="n">
        <f aca="false">TRUNC(TRUNC(((C218+('Traitements par indices'!F218*12))/1820),2)*1.27,2)</f>
        <v>13.55</v>
      </c>
      <c r="F218" s="350" t="n">
        <f aca="false">TRUNC(D218+(D218*2/3),2)</f>
        <v>22.21</v>
      </c>
      <c r="G218" s="351" t="n">
        <f aca="false">TRUNC(D218*2,2)</f>
        <v>26.66</v>
      </c>
      <c r="H218" s="352" t="n">
        <f aca="false">TRUNC(TRUNC(((C218+('Traitements par indices'!G218*12))/1820),2)*1.25,2)</f>
        <v>13.05</v>
      </c>
      <c r="I218" s="352" t="n">
        <f aca="false">TRUNC(TRUNC(((C218+('Traitements par indices'!G218*12))/1820),2)*1.27,2)</f>
        <v>13.25</v>
      </c>
      <c r="J218" s="352" t="n">
        <f aca="false">TRUNC(H218+(H218*2/3),2)</f>
        <v>21.75</v>
      </c>
      <c r="K218" s="353" t="n">
        <f aca="false">TRUNC((H218*2),2)</f>
        <v>26.1</v>
      </c>
      <c r="L218" s="352" t="n">
        <f aca="false">TRUNC(TRUNC((C218/1820),2)*1.25,2)</f>
        <v>12.9</v>
      </c>
      <c r="M218" s="352" t="n">
        <f aca="false">TRUNC(TRUNC((C218/1820),2)*1.27,2)</f>
        <v>13.1</v>
      </c>
      <c r="N218" s="352" t="n">
        <f aca="false">TRUNC(L218+(L218*2/3),2)</f>
        <v>21.5</v>
      </c>
      <c r="O218" s="353" t="n">
        <f aca="false">TRUNC((L218*2),2)</f>
        <v>25.8</v>
      </c>
    </row>
    <row r="219" customFormat="false" ht="15.75" hidden="false" customHeight="true" outlineLevel="0" collapsed="false">
      <c r="A219" s="338" t="n">
        <v>318</v>
      </c>
      <c r="B219" s="355" t="n">
        <v>316</v>
      </c>
      <c r="C219" s="340" t="n">
        <v>18785.34</v>
      </c>
      <c r="D219" s="341" t="n">
        <f aca="false">TRUNC(TRUNC(((C219+('Traitements par indices'!F219*12))/1820),2)*1.25,2)</f>
        <v>13.33</v>
      </c>
      <c r="E219" s="342" t="n">
        <f aca="false">TRUNC(TRUNC(((C219+('Traitements par indices'!F219*12))/1820),2)*1.27,2)</f>
        <v>13.55</v>
      </c>
      <c r="F219" s="342" t="n">
        <f aca="false">TRUNC(D219+(D219*2/3),2)</f>
        <v>22.21</v>
      </c>
      <c r="G219" s="343" t="n">
        <f aca="false">TRUNC(D219*2,2)</f>
        <v>26.66</v>
      </c>
      <c r="H219" s="344" t="n">
        <f aca="false">TRUNC(TRUNC(((C219+('Traitements par indices'!G219*12))/1820),2)*1.25,2)</f>
        <v>13.05</v>
      </c>
      <c r="I219" s="344" t="n">
        <f aca="false">TRUNC(TRUNC(((C219+('Traitements par indices'!G219*12))/1820),2)*1.27,2)</f>
        <v>13.25</v>
      </c>
      <c r="J219" s="344" t="n">
        <f aca="false">TRUNC(H219+(H219*2/3),2)</f>
        <v>21.75</v>
      </c>
      <c r="K219" s="345" t="n">
        <f aca="false">TRUNC((H219*2),2)</f>
        <v>26.1</v>
      </c>
      <c r="L219" s="344" t="n">
        <f aca="false">TRUNC(TRUNC((C219/1820),2)*1.25,2)</f>
        <v>12.9</v>
      </c>
      <c r="M219" s="344" t="n">
        <f aca="false">TRUNC(TRUNC((C219/1820),2)*1.27,2)</f>
        <v>13.1</v>
      </c>
      <c r="N219" s="344" t="n">
        <f aca="false">TRUNC(L219+(L219*2/3),2)</f>
        <v>21.5</v>
      </c>
      <c r="O219" s="345" t="n">
        <f aca="false">TRUNC((L219*2),2)</f>
        <v>25.8</v>
      </c>
    </row>
    <row r="220" s="354" customFormat="true" ht="15.75" hidden="false" customHeight="true" outlineLevel="0" collapsed="false">
      <c r="A220" s="346" t="n">
        <v>318</v>
      </c>
      <c r="B220" s="347" t="n">
        <v>317</v>
      </c>
      <c r="C220" s="348" t="n">
        <v>18785.34</v>
      </c>
      <c r="D220" s="349" t="n">
        <f aca="false">TRUNC(TRUNC(((C220+('Traitements par indices'!F220*12))/1820),2)*1.25,2)</f>
        <v>13.33</v>
      </c>
      <c r="E220" s="350" t="n">
        <f aca="false">TRUNC(TRUNC(((C220+('Traitements par indices'!F220*12))/1820),2)*1.27,2)</f>
        <v>13.55</v>
      </c>
      <c r="F220" s="350" t="n">
        <f aca="false">TRUNC(D220+(D220*2/3),2)</f>
        <v>22.21</v>
      </c>
      <c r="G220" s="351" t="n">
        <f aca="false">TRUNC(D220*2,2)</f>
        <v>26.66</v>
      </c>
      <c r="H220" s="352" t="n">
        <f aca="false">TRUNC(TRUNC(((C220+('Traitements par indices'!G220*12))/1820),2)*1.25,2)</f>
        <v>13.05</v>
      </c>
      <c r="I220" s="352" t="n">
        <f aca="false">TRUNC(TRUNC(((C220+('Traitements par indices'!G220*12))/1820),2)*1.27,2)</f>
        <v>13.25</v>
      </c>
      <c r="J220" s="352" t="n">
        <f aca="false">TRUNC(H220+(H220*2/3),2)</f>
        <v>21.75</v>
      </c>
      <c r="K220" s="353" t="n">
        <f aca="false">TRUNC((H220*2),2)</f>
        <v>26.1</v>
      </c>
      <c r="L220" s="352" t="n">
        <f aca="false">TRUNC(TRUNC((C220/1820),2)*1.25,2)</f>
        <v>12.9</v>
      </c>
      <c r="M220" s="352" t="n">
        <f aca="false">TRUNC(TRUNC((C220/1820),2)*1.27,2)</f>
        <v>13.1</v>
      </c>
      <c r="N220" s="352" t="n">
        <f aca="false">TRUNC(L220+(L220*2/3),2)</f>
        <v>21.5</v>
      </c>
      <c r="O220" s="353" t="n">
        <f aca="false">TRUNC((L220*2),2)</f>
        <v>25.8</v>
      </c>
    </row>
    <row r="221" customFormat="false" ht="15.75" hidden="false" customHeight="true" outlineLevel="0" collapsed="false">
      <c r="A221" s="338" t="n">
        <v>319</v>
      </c>
      <c r="B221" s="355" t="n">
        <v>318</v>
      </c>
      <c r="C221" s="340" t="n">
        <v>18844.41</v>
      </c>
      <c r="D221" s="341" t="n">
        <f aca="false">TRUNC(TRUNC(((C221+('Traitements par indices'!F221*12))/1820),2)*1.25,2)</f>
        <v>13.38</v>
      </c>
      <c r="E221" s="342" t="n">
        <f aca="false">TRUNC(TRUNC(((C221+('Traitements par indices'!F221*12))/1820),2)*1.27,2)</f>
        <v>13.6</v>
      </c>
      <c r="F221" s="342" t="n">
        <f aca="false">TRUNC(D221+(D221*2/3),2)</f>
        <v>22.3</v>
      </c>
      <c r="G221" s="343" t="n">
        <f aca="false">TRUNC(D221*2,2)</f>
        <v>26.76</v>
      </c>
      <c r="H221" s="344" t="n">
        <f aca="false">TRUNC(TRUNC(((C221+('Traitements par indices'!G221*12))/1820),2)*1.25,2)</f>
        <v>13.08</v>
      </c>
      <c r="I221" s="344" t="n">
        <f aca="false">TRUNC(TRUNC(((C221+('Traitements par indices'!G221*12))/1820),2)*1.27,2)</f>
        <v>13.29</v>
      </c>
      <c r="J221" s="344" t="n">
        <f aca="false">TRUNC(H221+(H221*2/3),2)</f>
        <v>21.8</v>
      </c>
      <c r="K221" s="345" t="n">
        <f aca="false">TRUNC((H221*2),2)</f>
        <v>26.16</v>
      </c>
      <c r="L221" s="344" t="n">
        <f aca="false">TRUNC(TRUNC((C221/1820),2)*1.25,2)</f>
        <v>12.93</v>
      </c>
      <c r="M221" s="344" t="n">
        <f aca="false">TRUNC(TRUNC((C221/1820),2)*1.27,2)</f>
        <v>13.14</v>
      </c>
      <c r="N221" s="344" t="n">
        <f aca="false">TRUNC(L221+(L221*2/3),2)</f>
        <v>21.55</v>
      </c>
      <c r="O221" s="345" t="n">
        <f aca="false">TRUNC((L221*2),2)</f>
        <v>25.86</v>
      </c>
    </row>
    <row r="222" s="354" customFormat="true" ht="15.75" hidden="false" customHeight="true" outlineLevel="0" collapsed="false">
      <c r="A222" s="346" t="n">
        <v>319</v>
      </c>
      <c r="B222" s="347" t="n">
        <v>319</v>
      </c>
      <c r="C222" s="348" t="n">
        <v>18844.41</v>
      </c>
      <c r="D222" s="349" t="n">
        <f aca="false">TRUNC(TRUNC(((C222+('Traitements par indices'!F222*12))/1820),2)*1.25,2)</f>
        <v>13.38</v>
      </c>
      <c r="E222" s="350" t="n">
        <f aca="false">TRUNC(TRUNC(((C222+('Traitements par indices'!F222*12))/1820),2)*1.27,2)</f>
        <v>13.6</v>
      </c>
      <c r="F222" s="350" t="n">
        <f aca="false">TRUNC(D222+(D222*2/3),2)</f>
        <v>22.3</v>
      </c>
      <c r="G222" s="351" t="n">
        <f aca="false">TRUNC(D222*2,2)</f>
        <v>26.76</v>
      </c>
      <c r="H222" s="352" t="n">
        <f aca="false">TRUNC(TRUNC(((C222+('Traitements par indices'!G222*12))/1820),2)*1.25,2)</f>
        <v>13.08</v>
      </c>
      <c r="I222" s="352" t="n">
        <f aca="false">TRUNC(TRUNC(((C222+('Traitements par indices'!G222*12))/1820),2)*1.27,2)</f>
        <v>13.29</v>
      </c>
      <c r="J222" s="352" t="n">
        <f aca="false">TRUNC(H222+(H222*2/3),2)</f>
        <v>21.8</v>
      </c>
      <c r="K222" s="353" t="n">
        <f aca="false">TRUNC((H222*2),2)</f>
        <v>26.16</v>
      </c>
      <c r="L222" s="352" t="n">
        <f aca="false">TRUNC(TRUNC((C222/1820),2)*1.25,2)</f>
        <v>12.93</v>
      </c>
      <c r="M222" s="352" t="n">
        <f aca="false">TRUNC(TRUNC((C222/1820),2)*1.27,2)</f>
        <v>13.14</v>
      </c>
      <c r="N222" s="352" t="n">
        <f aca="false">TRUNC(L222+(L222*2/3),2)</f>
        <v>21.55</v>
      </c>
      <c r="O222" s="353" t="n">
        <f aca="false">TRUNC((L222*2),2)</f>
        <v>25.86</v>
      </c>
    </row>
    <row r="223" customFormat="false" ht="15.75" hidden="false" customHeight="true" outlineLevel="0" collapsed="false">
      <c r="A223" s="338" t="n">
        <v>319</v>
      </c>
      <c r="B223" s="355" t="n">
        <v>320</v>
      </c>
      <c r="C223" s="340" t="n">
        <v>18844.41</v>
      </c>
      <c r="D223" s="341" t="n">
        <f aca="false">TRUNC(TRUNC(((C223+('Traitements par indices'!F223*12))/1820),2)*1.25,2)</f>
        <v>13.38</v>
      </c>
      <c r="E223" s="342" t="n">
        <f aca="false">TRUNC(TRUNC(((C223+('Traitements par indices'!F223*12))/1820),2)*1.27,2)</f>
        <v>13.6</v>
      </c>
      <c r="F223" s="342" t="n">
        <f aca="false">TRUNC(D223+(D223*2/3),2)</f>
        <v>22.3</v>
      </c>
      <c r="G223" s="343" t="n">
        <f aca="false">TRUNC(D223*2,2)</f>
        <v>26.76</v>
      </c>
      <c r="H223" s="344" t="n">
        <f aca="false">TRUNC(TRUNC(((C223+('Traitements par indices'!G223*12))/1820),2)*1.25,2)</f>
        <v>13.08</v>
      </c>
      <c r="I223" s="344" t="n">
        <f aca="false">TRUNC(TRUNC(((C223+('Traitements par indices'!G223*12))/1820),2)*1.27,2)</f>
        <v>13.29</v>
      </c>
      <c r="J223" s="344" t="n">
        <f aca="false">TRUNC(H223+(H223*2/3),2)</f>
        <v>21.8</v>
      </c>
      <c r="K223" s="345" t="n">
        <f aca="false">TRUNC((H223*2),2)</f>
        <v>26.16</v>
      </c>
      <c r="L223" s="344" t="n">
        <f aca="false">TRUNC(TRUNC((C223/1820),2)*1.25,2)</f>
        <v>12.93</v>
      </c>
      <c r="M223" s="344" t="n">
        <f aca="false">TRUNC(TRUNC((C223/1820),2)*1.27,2)</f>
        <v>13.14</v>
      </c>
      <c r="N223" s="344" t="n">
        <f aca="false">TRUNC(L223+(L223*2/3),2)</f>
        <v>21.55</v>
      </c>
      <c r="O223" s="345" t="n">
        <f aca="false">TRUNC((L223*2),2)</f>
        <v>25.86</v>
      </c>
    </row>
    <row r="224" s="354" customFormat="true" ht="15.75" hidden="false" customHeight="true" outlineLevel="0" collapsed="false">
      <c r="A224" s="346" t="n">
        <v>319</v>
      </c>
      <c r="B224" s="347" t="n">
        <v>321</v>
      </c>
      <c r="C224" s="348" t="n">
        <v>18844.41</v>
      </c>
      <c r="D224" s="349" t="n">
        <f aca="false">TRUNC(TRUNC(((C224+('Traitements par indices'!F224*12))/1820),2)*1.25,2)</f>
        <v>13.38</v>
      </c>
      <c r="E224" s="350" t="n">
        <f aca="false">TRUNC(TRUNC(((C224+('Traitements par indices'!F224*12))/1820),2)*1.27,2)</f>
        <v>13.6</v>
      </c>
      <c r="F224" s="350" t="n">
        <f aca="false">TRUNC(D224+(D224*2/3),2)</f>
        <v>22.3</v>
      </c>
      <c r="G224" s="351" t="n">
        <f aca="false">TRUNC(D224*2,2)</f>
        <v>26.76</v>
      </c>
      <c r="H224" s="352" t="n">
        <f aca="false">TRUNC(TRUNC(((C224+('Traitements par indices'!G224*12))/1820),2)*1.25,2)</f>
        <v>13.08</v>
      </c>
      <c r="I224" s="352" t="n">
        <f aca="false">TRUNC(TRUNC(((C224+('Traitements par indices'!G224*12))/1820),2)*1.27,2)</f>
        <v>13.29</v>
      </c>
      <c r="J224" s="352" t="n">
        <f aca="false">TRUNC(H224+(H224*2/3),2)</f>
        <v>21.8</v>
      </c>
      <c r="K224" s="353" t="n">
        <f aca="false">TRUNC((H224*2),2)</f>
        <v>26.16</v>
      </c>
      <c r="L224" s="352" t="n">
        <f aca="false">TRUNC(TRUNC((C224/1820),2)*1.25,2)</f>
        <v>12.93</v>
      </c>
      <c r="M224" s="352" t="n">
        <f aca="false">TRUNC(TRUNC((C224/1820),2)*1.27,2)</f>
        <v>13.14</v>
      </c>
      <c r="N224" s="352" t="n">
        <f aca="false">TRUNC(L224+(L224*2/3),2)</f>
        <v>21.55</v>
      </c>
      <c r="O224" s="353" t="n">
        <f aca="false">TRUNC((L224*2),2)</f>
        <v>25.86</v>
      </c>
    </row>
    <row r="225" customFormat="false" ht="15.75" hidden="false" customHeight="true" outlineLevel="0" collapsed="false">
      <c r="A225" s="338" t="n">
        <v>319</v>
      </c>
      <c r="B225" s="355" t="n">
        <v>322</v>
      </c>
      <c r="C225" s="340" t="n">
        <v>18844.41</v>
      </c>
      <c r="D225" s="341" t="n">
        <f aca="false">TRUNC(TRUNC(((C225+('Traitements par indices'!F225*12))/1820),2)*1.25,2)</f>
        <v>13.38</v>
      </c>
      <c r="E225" s="342" t="n">
        <f aca="false">TRUNC(TRUNC(((C225+('Traitements par indices'!F225*12))/1820),2)*1.27,2)</f>
        <v>13.6</v>
      </c>
      <c r="F225" s="342" t="n">
        <f aca="false">TRUNC(D225+(D225*2/3),2)</f>
        <v>22.3</v>
      </c>
      <c r="G225" s="343" t="n">
        <f aca="false">TRUNC(D225*2,2)</f>
        <v>26.76</v>
      </c>
      <c r="H225" s="344" t="n">
        <f aca="false">TRUNC(TRUNC(((C225+('Traitements par indices'!G225*12))/1820),2)*1.25,2)</f>
        <v>13.08</v>
      </c>
      <c r="I225" s="344" t="n">
        <f aca="false">TRUNC(TRUNC(((C225+('Traitements par indices'!G225*12))/1820),2)*1.27,2)</f>
        <v>13.29</v>
      </c>
      <c r="J225" s="344" t="n">
        <f aca="false">TRUNC(H225+(H225*2/3),2)</f>
        <v>21.8</v>
      </c>
      <c r="K225" s="345" t="n">
        <f aca="false">TRUNC((H225*2),2)</f>
        <v>26.16</v>
      </c>
      <c r="L225" s="344" t="n">
        <f aca="false">TRUNC(TRUNC((C225/1820),2)*1.25,2)</f>
        <v>12.93</v>
      </c>
      <c r="M225" s="344" t="n">
        <f aca="false">TRUNC(TRUNC((C225/1820),2)*1.27,2)</f>
        <v>13.14</v>
      </c>
      <c r="N225" s="344" t="n">
        <f aca="false">TRUNC(L225+(L225*2/3),2)</f>
        <v>21.55</v>
      </c>
      <c r="O225" s="345" t="n">
        <f aca="false">TRUNC((L225*2),2)</f>
        <v>25.86</v>
      </c>
    </row>
    <row r="226" s="354" customFormat="true" ht="15.75" hidden="false" customHeight="true" outlineLevel="0" collapsed="false">
      <c r="A226" s="346" t="n">
        <v>319</v>
      </c>
      <c r="B226" s="347" t="n">
        <v>323</v>
      </c>
      <c r="C226" s="348" t="n">
        <v>18844.41</v>
      </c>
      <c r="D226" s="349" t="n">
        <f aca="false">TRUNC(TRUNC(((C226+('Traitements par indices'!F226*12))/1820),2)*1.25,2)</f>
        <v>13.38</v>
      </c>
      <c r="E226" s="350" t="n">
        <f aca="false">TRUNC(TRUNC(((C226+('Traitements par indices'!F226*12))/1820),2)*1.27,2)</f>
        <v>13.6</v>
      </c>
      <c r="F226" s="350" t="n">
        <f aca="false">TRUNC(D226+(D226*2/3),2)</f>
        <v>22.3</v>
      </c>
      <c r="G226" s="351" t="n">
        <f aca="false">TRUNC(D226*2,2)</f>
        <v>26.76</v>
      </c>
      <c r="H226" s="352" t="n">
        <f aca="false">TRUNC(TRUNC(((C226+('Traitements par indices'!G226*12))/1820),2)*1.25,2)</f>
        <v>13.08</v>
      </c>
      <c r="I226" s="352" t="n">
        <f aca="false">TRUNC(TRUNC(((C226+('Traitements par indices'!G226*12))/1820),2)*1.27,2)</f>
        <v>13.29</v>
      </c>
      <c r="J226" s="352" t="n">
        <f aca="false">TRUNC(H226+(H226*2/3),2)</f>
        <v>21.8</v>
      </c>
      <c r="K226" s="353" t="n">
        <f aca="false">TRUNC((H226*2),2)</f>
        <v>26.16</v>
      </c>
      <c r="L226" s="352" t="n">
        <f aca="false">TRUNC(TRUNC((C226/1820),2)*1.25,2)</f>
        <v>12.93</v>
      </c>
      <c r="M226" s="352" t="n">
        <f aca="false">TRUNC(TRUNC((C226/1820),2)*1.27,2)</f>
        <v>13.14</v>
      </c>
      <c r="N226" s="352" t="n">
        <f aca="false">TRUNC(L226+(L226*2/3),2)</f>
        <v>21.55</v>
      </c>
      <c r="O226" s="353" t="n">
        <f aca="false">TRUNC((L226*2),2)</f>
        <v>25.86</v>
      </c>
    </row>
    <row r="227" customFormat="false" ht="15.75" hidden="false" customHeight="true" outlineLevel="0" collapsed="false">
      <c r="A227" s="338" t="n">
        <v>319</v>
      </c>
      <c r="B227" s="355" t="n">
        <v>324</v>
      </c>
      <c r="C227" s="340" t="n">
        <v>18844.41</v>
      </c>
      <c r="D227" s="341" t="n">
        <f aca="false">TRUNC(TRUNC(((C227+('Traitements par indices'!F227*12))/1820),2)*1.25,2)</f>
        <v>13.38</v>
      </c>
      <c r="E227" s="342" t="n">
        <f aca="false">TRUNC(TRUNC(((C227+('Traitements par indices'!F227*12))/1820),2)*1.27,2)</f>
        <v>13.6</v>
      </c>
      <c r="F227" s="342" t="n">
        <f aca="false">TRUNC(D227+(D227*2/3),2)</f>
        <v>22.3</v>
      </c>
      <c r="G227" s="343" t="n">
        <f aca="false">TRUNC(D227*2,2)</f>
        <v>26.76</v>
      </c>
      <c r="H227" s="344" t="n">
        <f aca="false">TRUNC(TRUNC(((C227+('Traitements par indices'!G227*12))/1820),2)*1.25,2)</f>
        <v>13.08</v>
      </c>
      <c r="I227" s="344" t="n">
        <f aca="false">TRUNC(TRUNC(((C227+('Traitements par indices'!G227*12))/1820),2)*1.27,2)</f>
        <v>13.29</v>
      </c>
      <c r="J227" s="344" t="n">
        <f aca="false">TRUNC(H227+(H227*2/3),2)</f>
        <v>21.8</v>
      </c>
      <c r="K227" s="345" t="n">
        <f aca="false">TRUNC((H227*2),2)</f>
        <v>26.16</v>
      </c>
      <c r="L227" s="344" t="n">
        <f aca="false">TRUNC(TRUNC((C227/1820),2)*1.25,2)</f>
        <v>12.93</v>
      </c>
      <c r="M227" s="344" t="n">
        <f aca="false">TRUNC(TRUNC((C227/1820),2)*1.27,2)</f>
        <v>13.14</v>
      </c>
      <c r="N227" s="344" t="n">
        <f aca="false">TRUNC(L227+(L227*2/3),2)</f>
        <v>21.55</v>
      </c>
      <c r="O227" s="345" t="n">
        <f aca="false">TRUNC((L227*2),2)</f>
        <v>25.86</v>
      </c>
    </row>
    <row r="228" s="354" customFormat="true" ht="15.75" hidden="false" customHeight="true" outlineLevel="0" collapsed="false">
      <c r="A228" s="346" t="n">
        <v>319</v>
      </c>
      <c r="B228" s="347" t="n">
        <v>325</v>
      </c>
      <c r="C228" s="348" t="n">
        <v>18844.41</v>
      </c>
      <c r="D228" s="349" t="n">
        <f aca="false">TRUNC(TRUNC(((C228+('Traitements par indices'!F228*12))/1820),2)*1.25,2)</f>
        <v>13.38</v>
      </c>
      <c r="E228" s="350" t="n">
        <f aca="false">TRUNC(TRUNC(((C228+('Traitements par indices'!F228*12))/1820),2)*1.27,2)</f>
        <v>13.6</v>
      </c>
      <c r="F228" s="350" t="n">
        <f aca="false">TRUNC(D228+(D228*2/3),2)</f>
        <v>22.3</v>
      </c>
      <c r="G228" s="351" t="n">
        <f aca="false">TRUNC(D228*2,2)</f>
        <v>26.76</v>
      </c>
      <c r="H228" s="352" t="n">
        <f aca="false">TRUNC(TRUNC(((C228+('Traitements par indices'!G228*12))/1820),2)*1.25,2)</f>
        <v>13.08</v>
      </c>
      <c r="I228" s="352" t="n">
        <f aca="false">TRUNC(TRUNC(((C228+('Traitements par indices'!G228*12))/1820),2)*1.27,2)</f>
        <v>13.29</v>
      </c>
      <c r="J228" s="352" t="n">
        <f aca="false">TRUNC(H228+(H228*2/3),2)</f>
        <v>21.8</v>
      </c>
      <c r="K228" s="353" t="n">
        <f aca="false">TRUNC((H228*2),2)</f>
        <v>26.16</v>
      </c>
      <c r="L228" s="352" t="n">
        <f aca="false">TRUNC(TRUNC((C228/1820),2)*1.25,2)</f>
        <v>12.93</v>
      </c>
      <c r="M228" s="352" t="n">
        <f aca="false">TRUNC(TRUNC((C228/1820),2)*1.27,2)</f>
        <v>13.14</v>
      </c>
      <c r="N228" s="352" t="n">
        <f aca="false">TRUNC(L228+(L228*2/3),2)</f>
        <v>21.55</v>
      </c>
      <c r="O228" s="353" t="n">
        <f aca="false">TRUNC((L228*2),2)</f>
        <v>25.86</v>
      </c>
    </row>
    <row r="229" customFormat="false" ht="15.75" hidden="false" customHeight="true" outlineLevel="0" collapsed="false">
      <c r="A229" s="338" t="n">
        <v>320</v>
      </c>
      <c r="B229" s="355" t="n">
        <v>326</v>
      </c>
      <c r="C229" s="340" t="n">
        <v>18903.49</v>
      </c>
      <c r="D229" s="341" t="n">
        <f aca="false">TRUNC(TRUNC(((C229+('Traitements par indices'!F229*12))/1820),2)*1.25,2)</f>
        <v>13.42</v>
      </c>
      <c r="E229" s="342" t="n">
        <f aca="false">TRUNC(TRUNC(((C229+('Traitements par indices'!F229*12))/1820),2)*1.27,2)</f>
        <v>13.63</v>
      </c>
      <c r="F229" s="342" t="n">
        <f aca="false">TRUNC(D229+(D229*2/3),2)</f>
        <v>22.36</v>
      </c>
      <c r="G229" s="343" t="n">
        <f aca="false">TRUNC(D229*2,2)</f>
        <v>26.84</v>
      </c>
      <c r="H229" s="344" t="n">
        <f aca="false">TRUNC(TRUNC(((C229+('Traitements par indices'!G229*12))/1820),2)*1.25,2)</f>
        <v>13.12</v>
      </c>
      <c r="I229" s="344" t="n">
        <f aca="false">TRUNC(TRUNC(((C229+('Traitements par indices'!G229*12))/1820),2)*1.27,2)</f>
        <v>13.33</v>
      </c>
      <c r="J229" s="344" t="n">
        <f aca="false">TRUNC(H229+(H229*2/3),2)</f>
        <v>21.86</v>
      </c>
      <c r="K229" s="345" t="n">
        <f aca="false">TRUNC((H229*2),2)</f>
        <v>26.24</v>
      </c>
      <c r="L229" s="344" t="n">
        <f aca="false">TRUNC(TRUNC((C229/1820),2)*1.25,2)</f>
        <v>12.97</v>
      </c>
      <c r="M229" s="344" t="n">
        <f aca="false">TRUNC(TRUNC((C229/1820),2)*1.27,2)</f>
        <v>13.18</v>
      </c>
      <c r="N229" s="344" t="n">
        <f aca="false">TRUNC(L229+(L229*2/3),2)</f>
        <v>21.61</v>
      </c>
      <c r="O229" s="345" t="n">
        <f aca="false">TRUNC((L229*2),2)</f>
        <v>25.94</v>
      </c>
    </row>
    <row r="230" s="354" customFormat="true" ht="15.75" hidden="false" customHeight="true" outlineLevel="0" collapsed="false">
      <c r="A230" s="346" t="n">
        <v>320</v>
      </c>
      <c r="B230" s="347" t="n">
        <v>327</v>
      </c>
      <c r="C230" s="348" t="n">
        <v>18903.49</v>
      </c>
      <c r="D230" s="349" t="n">
        <f aca="false">TRUNC(TRUNC(((C230+('Traitements par indices'!F230*12))/1820),2)*1.25,2)</f>
        <v>13.42</v>
      </c>
      <c r="E230" s="350" t="n">
        <f aca="false">TRUNC(TRUNC(((C230+('Traitements par indices'!F230*12))/1820),2)*1.27,2)</f>
        <v>13.63</v>
      </c>
      <c r="F230" s="350" t="n">
        <f aca="false">TRUNC(D230+(D230*2/3),2)</f>
        <v>22.36</v>
      </c>
      <c r="G230" s="351" t="n">
        <f aca="false">TRUNC(D230*2,2)</f>
        <v>26.84</v>
      </c>
      <c r="H230" s="352" t="n">
        <f aca="false">TRUNC(TRUNC(((C230+('Traitements par indices'!G230*12))/1820),2)*1.25,2)</f>
        <v>13.12</v>
      </c>
      <c r="I230" s="352" t="n">
        <f aca="false">TRUNC(TRUNC(((C230+('Traitements par indices'!G230*12))/1820),2)*1.27,2)</f>
        <v>13.33</v>
      </c>
      <c r="J230" s="352" t="n">
        <f aca="false">TRUNC(H230+(H230*2/3),2)</f>
        <v>21.86</v>
      </c>
      <c r="K230" s="353" t="n">
        <f aca="false">TRUNC((H230*2),2)</f>
        <v>26.24</v>
      </c>
      <c r="L230" s="352" t="n">
        <f aca="false">TRUNC(TRUNC((C230/1820),2)*1.25,2)</f>
        <v>12.97</v>
      </c>
      <c r="M230" s="352" t="n">
        <f aca="false">TRUNC(TRUNC((C230/1820),2)*1.27,2)</f>
        <v>13.18</v>
      </c>
      <c r="N230" s="352" t="n">
        <f aca="false">TRUNC(L230+(L230*2/3),2)</f>
        <v>21.61</v>
      </c>
      <c r="O230" s="353" t="n">
        <f aca="false">TRUNC((L230*2),2)</f>
        <v>25.94</v>
      </c>
    </row>
    <row r="231" customFormat="false" ht="15.75" hidden="false" customHeight="true" outlineLevel="0" collapsed="false">
      <c r="A231" s="338" t="n">
        <v>320</v>
      </c>
      <c r="B231" s="355" t="n">
        <v>328</v>
      </c>
      <c r="C231" s="340" t="n">
        <v>18903.49</v>
      </c>
      <c r="D231" s="341" t="n">
        <f aca="false">TRUNC(TRUNC(((C231+('Traitements par indices'!F231*12))/1820),2)*1.25,2)</f>
        <v>13.42</v>
      </c>
      <c r="E231" s="342" t="n">
        <f aca="false">TRUNC(TRUNC(((C231+('Traitements par indices'!F231*12))/1820),2)*1.27,2)</f>
        <v>13.63</v>
      </c>
      <c r="F231" s="342" t="n">
        <f aca="false">TRUNC(D231+(D231*2/3),2)</f>
        <v>22.36</v>
      </c>
      <c r="G231" s="343" t="n">
        <f aca="false">TRUNC(D231*2,2)</f>
        <v>26.84</v>
      </c>
      <c r="H231" s="344" t="n">
        <f aca="false">TRUNC(TRUNC(((C231+('Traitements par indices'!G231*12))/1820),2)*1.25,2)</f>
        <v>13.12</v>
      </c>
      <c r="I231" s="344" t="n">
        <f aca="false">TRUNC(TRUNC(((C231+('Traitements par indices'!G231*12))/1820),2)*1.27,2)</f>
        <v>13.33</v>
      </c>
      <c r="J231" s="344" t="n">
        <f aca="false">TRUNC(H231+(H231*2/3),2)</f>
        <v>21.86</v>
      </c>
      <c r="K231" s="345" t="n">
        <f aca="false">TRUNC((H231*2),2)</f>
        <v>26.24</v>
      </c>
      <c r="L231" s="344" t="n">
        <f aca="false">TRUNC(TRUNC((C231/1820),2)*1.25,2)</f>
        <v>12.97</v>
      </c>
      <c r="M231" s="344" t="n">
        <f aca="false">TRUNC(TRUNC((C231/1820),2)*1.27,2)</f>
        <v>13.18</v>
      </c>
      <c r="N231" s="344" t="n">
        <f aca="false">TRUNC(L231+(L231*2/3),2)</f>
        <v>21.61</v>
      </c>
      <c r="O231" s="345" t="n">
        <f aca="false">TRUNC((L231*2),2)</f>
        <v>25.94</v>
      </c>
    </row>
    <row r="232" s="354" customFormat="true" ht="15.75" hidden="false" customHeight="true" outlineLevel="0" collapsed="false">
      <c r="A232" s="346" t="n">
        <v>321</v>
      </c>
      <c r="B232" s="347" t="n">
        <v>329</v>
      </c>
      <c r="C232" s="348" t="n">
        <v>18962.56</v>
      </c>
      <c r="D232" s="349" t="n">
        <f aca="false">TRUNC(TRUNC(((C232+('Traitements par indices'!F232*12))/1820),2)*1.25,2)</f>
        <v>13.46</v>
      </c>
      <c r="E232" s="350" t="n">
        <f aca="false">TRUNC(TRUNC(((C232+('Traitements par indices'!F232*12))/1820),2)*1.27,2)</f>
        <v>13.67</v>
      </c>
      <c r="F232" s="350" t="n">
        <f aca="false">TRUNC(D232+(D232*2/3),2)</f>
        <v>22.43</v>
      </c>
      <c r="G232" s="351" t="n">
        <f aca="false">TRUNC(D232*2,2)</f>
        <v>26.92</v>
      </c>
      <c r="H232" s="352" t="n">
        <f aca="false">TRUNC(TRUNC(((C232+('Traitements par indices'!G232*12))/1820),2)*1.25,2)</f>
        <v>13.16</v>
      </c>
      <c r="I232" s="352" t="n">
        <f aca="false">TRUNC(TRUNC(((C232+('Traitements par indices'!G232*12))/1820),2)*1.27,2)</f>
        <v>13.37</v>
      </c>
      <c r="J232" s="352" t="n">
        <f aca="false">TRUNC(H232+(H232*2/3),2)</f>
        <v>21.93</v>
      </c>
      <c r="K232" s="353" t="n">
        <f aca="false">TRUNC((H232*2),2)</f>
        <v>26.32</v>
      </c>
      <c r="L232" s="352" t="n">
        <f aca="false">TRUNC(TRUNC((C232/1820),2)*1.25,2)</f>
        <v>13.01</v>
      </c>
      <c r="M232" s="352" t="n">
        <f aca="false">TRUNC(TRUNC((C232/1820),2)*1.27,2)</f>
        <v>13.22</v>
      </c>
      <c r="N232" s="352" t="n">
        <f aca="false">TRUNC(L232+(L232*2/3),2)</f>
        <v>21.68</v>
      </c>
      <c r="O232" s="353" t="n">
        <f aca="false">TRUNC((L232*2),2)</f>
        <v>26.02</v>
      </c>
    </row>
    <row r="233" customFormat="false" ht="15.75" hidden="false" customHeight="true" outlineLevel="0" collapsed="false">
      <c r="A233" s="338" t="n">
        <v>321</v>
      </c>
      <c r="B233" s="355" t="n">
        <v>330</v>
      </c>
      <c r="C233" s="340" t="n">
        <v>18962.56</v>
      </c>
      <c r="D233" s="341" t="n">
        <f aca="false">TRUNC(TRUNC(((C233+('Traitements par indices'!F233*12))/1820),2)*1.25,2)</f>
        <v>13.46</v>
      </c>
      <c r="E233" s="342" t="n">
        <f aca="false">TRUNC(TRUNC(((C233+('Traitements par indices'!F233*12))/1820),2)*1.27,2)</f>
        <v>13.67</v>
      </c>
      <c r="F233" s="342" t="n">
        <f aca="false">TRUNC(D233+(D233*2/3),2)</f>
        <v>22.43</v>
      </c>
      <c r="G233" s="343" t="n">
        <f aca="false">TRUNC(D233*2,2)</f>
        <v>26.92</v>
      </c>
      <c r="H233" s="344" t="n">
        <f aca="false">TRUNC(TRUNC(((C233+('Traitements par indices'!G233*12))/1820),2)*1.25,2)</f>
        <v>13.16</v>
      </c>
      <c r="I233" s="344" t="n">
        <f aca="false">TRUNC(TRUNC(((C233+('Traitements par indices'!G233*12))/1820),2)*1.27,2)</f>
        <v>13.37</v>
      </c>
      <c r="J233" s="344" t="n">
        <f aca="false">TRUNC(H233+(H233*2/3),2)</f>
        <v>21.93</v>
      </c>
      <c r="K233" s="345" t="n">
        <f aca="false">TRUNC((H233*2),2)</f>
        <v>26.32</v>
      </c>
      <c r="L233" s="344" t="n">
        <f aca="false">TRUNC(TRUNC((C233/1820),2)*1.25,2)</f>
        <v>13.01</v>
      </c>
      <c r="M233" s="344" t="n">
        <f aca="false">TRUNC(TRUNC((C233/1820),2)*1.27,2)</f>
        <v>13.22</v>
      </c>
      <c r="N233" s="344" t="n">
        <f aca="false">TRUNC(L233+(L233*2/3),2)</f>
        <v>21.68</v>
      </c>
      <c r="O233" s="345" t="n">
        <f aca="false">TRUNC((L233*2),2)</f>
        <v>26.02</v>
      </c>
    </row>
    <row r="234" s="354" customFormat="true" ht="15.75" hidden="false" customHeight="true" outlineLevel="0" collapsed="false">
      <c r="A234" s="346" t="n">
        <v>321</v>
      </c>
      <c r="B234" s="347" t="n">
        <v>331</v>
      </c>
      <c r="C234" s="348" t="n">
        <v>18962.56</v>
      </c>
      <c r="D234" s="349" t="n">
        <f aca="false">TRUNC(TRUNC(((C234+('Traitements par indices'!F234*12))/1820),2)*1.25,2)</f>
        <v>13.46</v>
      </c>
      <c r="E234" s="350" t="n">
        <f aca="false">TRUNC(TRUNC(((C234+('Traitements par indices'!F234*12))/1820),2)*1.27,2)</f>
        <v>13.67</v>
      </c>
      <c r="F234" s="350" t="n">
        <f aca="false">TRUNC(D234+(D234*2/3),2)</f>
        <v>22.43</v>
      </c>
      <c r="G234" s="351" t="n">
        <f aca="false">TRUNC(D234*2,2)</f>
        <v>26.92</v>
      </c>
      <c r="H234" s="352" t="n">
        <f aca="false">TRUNC(TRUNC(((C234+('Traitements par indices'!G234*12))/1820),2)*1.25,2)</f>
        <v>13.16</v>
      </c>
      <c r="I234" s="352" t="n">
        <f aca="false">TRUNC(TRUNC(((C234+('Traitements par indices'!G234*12))/1820),2)*1.27,2)</f>
        <v>13.37</v>
      </c>
      <c r="J234" s="352" t="n">
        <f aca="false">TRUNC(H234+(H234*2/3),2)</f>
        <v>21.93</v>
      </c>
      <c r="K234" s="353" t="n">
        <f aca="false">TRUNC((H234*2),2)</f>
        <v>26.32</v>
      </c>
      <c r="L234" s="352" t="n">
        <f aca="false">TRUNC(TRUNC((C234/1820),2)*1.25,2)</f>
        <v>13.01</v>
      </c>
      <c r="M234" s="352" t="n">
        <f aca="false">TRUNC(TRUNC((C234/1820),2)*1.27,2)</f>
        <v>13.22</v>
      </c>
      <c r="N234" s="352" t="n">
        <f aca="false">TRUNC(L234+(L234*2/3),2)</f>
        <v>21.68</v>
      </c>
      <c r="O234" s="353" t="n">
        <f aca="false">TRUNC((L234*2),2)</f>
        <v>26.02</v>
      </c>
    </row>
    <row r="235" customFormat="false" ht="15.75" hidden="false" customHeight="true" outlineLevel="0" collapsed="false">
      <c r="A235" s="338" t="n">
        <v>321</v>
      </c>
      <c r="B235" s="355" t="n">
        <v>332</v>
      </c>
      <c r="C235" s="340" t="n">
        <v>18962.56</v>
      </c>
      <c r="D235" s="341" t="n">
        <f aca="false">TRUNC(TRUNC(((C235+('Traitements par indices'!F235*12))/1820),2)*1.25,2)</f>
        <v>13.46</v>
      </c>
      <c r="E235" s="342" t="n">
        <f aca="false">TRUNC(TRUNC(((C235+('Traitements par indices'!F235*12))/1820),2)*1.27,2)</f>
        <v>13.67</v>
      </c>
      <c r="F235" s="342" t="n">
        <f aca="false">TRUNC(D235+(D235*2/3),2)</f>
        <v>22.43</v>
      </c>
      <c r="G235" s="343" t="n">
        <f aca="false">TRUNC(D235*2,2)</f>
        <v>26.92</v>
      </c>
      <c r="H235" s="344" t="n">
        <f aca="false">TRUNC(TRUNC(((C235+('Traitements par indices'!G235*12))/1820),2)*1.25,2)</f>
        <v>13.16</v>
      </c>
      <c r="I235" s="344" t="n">
        <f aca="false">TRUNC(TRUNC(((C235+('Traitements par indices'!G235*12))/1820),2)*1.27,2)</f>
        <v>13.37</v>
      </c>
      <c r="J235" s="344" t="n">
        <f aca="false">TRUNC(H235+(H235*2/3),2)</f>
        <v>21.93</v>
      </c>
      <c r="K235" s="345" t="n">
        <f aca="false">TRUNC((H235*2),2)</f>
        <v>26.32</v>
      </c>
      <c r="L235" s="344" t="n">
        <f aca="false">TRUNC(TRUNC((C235/1820),2)*1.25,2)</f>
        <v>13.01</v>
      </c>
      <c r="M235" s="344" t="n">
        <f aca="false">TRUNC(TRUNC((C235/1820),2)*1.27,2)</f>
        <v>13.22</v>
      </c>
      <c r="N235" s="344" t="n">
        <f aca="false">TRUNC(L235+(L235*2/3),2)</f>
        <v>21.68</v>
      </c>
      <c r="O235" s="345" t="n">
        <f aca="false">TRUNC((L235*2),2)</f>
        <v>26.02</v>
      </c>
    </row>
    <row r="236" s="354" customFormat="true" ht="15.75" hidden="false" customHeight="true" outlineLevel="0" collapsed="false">
      <c r="A236" s="346" t="n">
        <v>321</v>
      </c>
      <c r="B236" s="347" t="n">
        <v>333</v>
      </c>
      <c r="C236" s="348" t="n">
        <v>18962.56</v>
      </c>
      <c r="D236" s="349" t="n">
        <f aca="false">TRUNC(TRUNC(((C236+('Traitements par indices'!F236*12))/1820),2)*1.25,2)</f>
        <v>13.46</v>
      </c>
      <c r="E236" s="350" t="n">
        <f aca="false">TRUNC(TRUNC(((C236+('Traitements par indices'!F236*12))/1820),2)*1.27,2)</f>
        <v>13.67</v>
      </c>
      <c r="F236" s="350" t="n">
        <f aca="false">TRUNC(D236+(D236*2/3),2)</f>
        <v>22.43</v>
      </c>
      <c r="G236" s="351" t="n">
        <f aca="false">TRUNC(D236*2,2)</f>
        <v>26.92</v>
      </c>
      <c r="H236" s="352" t="n">
        <f aca="false">TRUNC(TRUNC(((C236+('Traitements par indices'!G236*12))/1820),2)*1.25,2)</f>
        <v>13.16</v>
      </c>
      <c r="I236" s="352" t="n">
        <f aca="false">TRUNC(TRUNC(((C236+('Traitements par indices'!G236*12))/1820),2)*1.27,2)</f>
        <v>13.37</v>
      </c>
      <c r="J236" s="352" t="n">
        <f aca="false">TRUNC(H236+(H236*2/3),2)</f>
        <v>21.93</v>
      </c>
      <c r="K236" s="353" t="n">
        <f aca="false">TRUNC((H236*2),2)</f>
        <v>26.32</v>
      </c>
      <c r="L236" s="352" t="n">
        <f aca="false">TRUNC(TRUNC((C236/1820),2)*1.25,2)</f>
        <v>13.01</v>
      </c>
      <c r="M236" s="352" t="n">
        <f aca="false">TRUNC(TRUNC((C236/1820),2)*1.27,2)</f>
        <v>13.22</v>
      </c>
      <c r="N236" s="352" t="n">
        <f aca="false">TRUNC(L236+(L236*2/3),2)</f>
        <v>21.68</v>
      </c>
      <c r="O236" s="353" t="n">
        <f aca="false">TRUNC((L236*2),2)</f>
        <v>26.02</v>
      </c>
    </row>
    <row r="237" customFormat="false" ht="15.75" hidden="false" customHeight="true" outlineLevel="0" collapsed="false">
      <c r="A237" s="338" t="n">
        <v>322</v>
      </c>
      <c r="B237" s="355" t="n">
        <v>334</v>
      </c>
      <c r="C237" s="340" t="n">
        <v>19021.63</v>
      </c>
      <c r="D237" s="341" t="n">
        <f aca="false">TRUNC(TRUNC(((C237+('Traitements par indices'!F237*12))/1820),2)*1.25,2)</f>
        <v>13.5</v>
      </c>
      <c r="E237" s="342" t="n">
        <f aca="false">TRUNC(TRUNC(((C237+('Traitements par indices'!F237*12))/1820),2)*1.27,2)</f>
        <v>13.71</v>
      </c>
      <c r="F237" s="342" t="n">
        <f aca="false">TRUNC(D237+(D237*2/3),2)</f>
        <v>22.5</v>
      </c>
      <c r="G237" s="343" t="n">
        <f aca="false">TRUNC(D237*2,2)</f>
        <v>27</v>
      </c>
      <c r="H237" s="344" t="n">
        <f aca="false">TRUNC(TRUNC(((C237+('Traitements par indices'!G237*12))/1820),2)*1.25,2)</f>
        <v>13.21</v>
      </c>
      <c r="I237" s="344" t="n">
        <f aca="false">TRUNC(TRUNC(((C237+('Traitements par indices'!G237*12))/1820),2)*1.27,2)</f>
        <v>13.42</v>
      </c>
      <c r="J237" s="344" t="n">
        <f aca="false">TRUNC(H237+(H237*2/3),2)</f>
        <v>22.01</v>
      </c>
      <c r="K237" s="345" t="n">
        <f aca="false">TRUNC((H237*2),2)</f>
        <v>26.42</v>
      </c>
      <c r="L237" s="344" t="n">
        <f aca="false">TRUNC(TRUNC((C237/1820),2)*1.25,2)</f>
        <v>13.06</v>
      </c>
      <c r="M237" s="344" t="n">
        <f aca="false">TRUNC(TRUNC((C237/1820),2)*1.27,2)</f>
        <v>13.27</v>
      </c>
      <c r="N237" s="344" t="n">
        <f aca="false">TRUNC(L237+(L237*2/3),2)</f>
        <v>21.76</v>
      </c>
      <c r="O237" s="345" t="n">
        <f aca="false">TRUNC((L237*2),2)</f>
        <v>26.12</v>
      </c>
    </row>
    <row r="238" s="354" customFormat="true" ht="15.75" hidden="false" customHeight="true" outlineLevel="0" collapsed="false">
      <c r="A238" s="346" t="n">
        <v>322</v>
      </c>
      <c r="B238" s="347" t="n">
        <v>335</v>
      </c>
      <c r="C238" s="348" t="n">
        <v>19021.63</v>
      </c>
      <c r="D238" s="349" t="n">
        <f aca="false">TRUNC(TRUNC(((C238+('Traitements par indices'!F238*12))/1820),2)*1.25,2)</f>
        <v>13.5</v>
      </c>
      <c r="E238" s="350" t="n">
        <f aca="false">TRUNC(TRUNC(((C238+('Traitements par indices'!F238*12))/1820),2)*1.27,2)</f>
        <v>13.71</v>
      </c>
      <c r="F238" s="350" t="n">
        <f aca="false">TRUNC(D238+(D238*2/3),2)</f>
        <v>22.5</v>
      </c>
      <c r="G238" s="351" t="n">
        <f aca="false">TRUNC(D238*2,2)</f>
        <v>27</v>
      </c>
      <c r="H238" s="352" t="n">
        <f aca="false">TRUNC(TRUNC(((C238+('Traitements par indices'!G238*12))/1820),2)*1.25,2)</f>
        <v>13.21</v>
      </c>
      <c r="I238" s="352" t="n">
        <f aca="false">TRUNC(TRUNC(((C238+('Traitements par indices'!G238*12))/1820),2)*1.27,2)</f>
        <v>13.42</v>
      </c>
      <c r="J238" s="352" t="n">
        <f aca="false">TRUNC(H238+(H238*2/3),2)</f>
        <v>22.01</v>
      </c>
      <c r="K238" s="353" t="n">
        <f aca="false">TRUNC((H238*2),2)</f>
        <v>26.42</v>
      </c>
      <c r="L238" s="352" t="n">
        <f aca="false">TRUNC(TRUNC((C238/1820),2)*1.25,2)</f>
        <v>13.06</v>
      </c>
      <c r="M238" s="352" t="n">
        <f aca="false">TRUNC(TRUNC((C238/1820),2)*1.27,2)</f>
        <v>13.27</v>
      </c>
      <c r="N238" s="352" t="n">
        <f aca="false">TRUNC(L238+(L238*2/3),2)</f>
        <v>21.76</v>
      </c>
      <c r="O238" s="353" t="n">
        <f aca="false">TRUNC((L238*2),2)</f>
        <v>26.12</v>
      </c>
    </row>
    <row r="239" customFormat="false" ht="15.75" hidden="false" customHeight="true" outlineLevel="0" collapsed="false">
      <c r="A239" s="338" t="n">
        <v>323</v>
      </c>
      <c r="B239" s="355" t="n">
        <v>336</v>
      </c>
      <c r="C239" s="340" t="n">
        <v>19080.71</v>
      </c>
      <c r="D239" s="341" t="n">
        <f aca="false">TRUNC(TRUNC(((C239+('Traitements par indices'!F239*12))/1820),2)*1.25,2)</f>
        <v>13.55</v>
      </c>
      <c r="E239" s="342" t="n">
        <f aca="false">TRUNC(TRUNC(((C239+('Traitements par indices'!F239*12))/1820),2)*1.27,2)</f>
        <v>13.76</v>
      </c>
      <c r="F239" s="342" t="n">
        <f aca="false">TRUNC(D239+(D239*2/3),2)</f>
        <v>22.58</v>
      </c>
      <c r="G239" s="343" t="n">
        <f aca="false">TRUNC(D239*2,2)</f>
        <v>27.1</v>
      </c>
      <c r="H239" s="344" t="n">
        <f aca="false">TRUNC(TRUNC(((C239+('Traitements par indices'!G239*12))/1820),2)*1.25,2)</f>
        <v>13.25</v>
      </c>
      <c r="I239" s="344" t="n">
        <f aca="false">TRUNC(TRUNC(((C239+('Traitements par indices'!G239*12))/1820),2)*1.27,2)</f>
        <v>13.46</v>
      </c>
      <c r="J239" s="344" t="n">
        <f aca="false">TRUNC(H239+(H239*2/3),2)</f>
        <v>22.08</v>
      </c>
      <c r="K239" s="345" t="n">
        <f aca="false">TRUNC((H239*2),2)</f>
        <v>26.5</v>
      </c>
      <c r="L239" s="344" t="n">
        <f aca="false">TRUNC(TRUNC((C239/1820),2)*1.25,2)</f>
        <v>13.1</v>
      </c>
      <c r="M239" s="344" t="n">
        <f aca="false">TRUNC(TRUNC((C239/1820),2)*1.27,2)</f>
        <v>13.3</v>
      </c>
      <c r="N239" s="344" t="n">
        <f aca="false">TRUNC(L239+(L239*2/3),2)</f>
        <v>21.83</v>
      </c>
      <c r="O239" s="345" t="n">
        <f aca="false">TRUNC((L239*2),2)</f>
        <v>26.2</v>
      </c>
    </row>
    <row r="240" s="354" customFormat="true" ht="15.75" hidden="false" customHeight="true" outlineLevel="0" collapsed="false">
      <c r="A240" s="346" t="n">
        <v>324</v>
      </c>
      <c r="B240" s="347" t="n">
        <v>337</v>
      </c>
      <c r="C240" s="348" t="n">
        <v>19139.78</v>
      </c>
      <c r="D240" s="349" t="n">
        <f aca="false">TRUNC(TRUNC(((C240+('Traitements par indices'!F240*12))/1820),2)*1.25,2)</f>
        <v>13.58</v>
      </c>
      <c r="E240" s="350" t="n">
        <f aca="false">TRUNC(TRUNC(((C240+('Traitements par indices'!F240*12))/1820),2)*1.27,2)</f>
        <v>13.8</v>
      </c>
      <c r="F240" s="350" t="n">
        <f aca="false">TRUNC(D240+(D240*2/3),2)</f>
        <v>22.63</v>
      </c>
      <c r="G240" s="351" t="n">
        <f aca="false">TRUNC(D240*2,2)</f>
        <v>27.16</v>
      </c>
      <c r="H240" s="352" t="n">
        <f aca="false">TRUNC(TRUNC(((C240+('Traitements par indices'!G240*12))/1820),2)*1.25,2)</f>
        <v>13.28</v>
      </c>
      <c r="I240" s="352" t="n">
        <f aca="false">TRUNC(TRUNC(((C240+('Traitements par indices'!G240*12))/1820),2)*1.27,2)</f>
        <v>13.5</v>
      </c>
      <c r="J240" s="352" t="n">
        <f aca="false">TRUNC(H240+(H240*2/3),2)</f>
        <v>22.13</v>
      </c>
      <c r="K240" s="353" t="n">
        <f aca="false">TRUNC((H240*2),2)</f>
        <v>26.56</v>
      </c>
      <c r="L240" s="352" t="n">
        <f aca="false">TRUNC(TRUNC((C240/1820),2)*1.25,2)</f>
        <v>13.13</v>
      </c>
      <c r="M240" s="352" t="n">
        <f aca="false">TRUNC(TRUNC((C240/1820),2)*1.27,2)</f>
        <v>13.34</v>
      </c>
      <c r="N240" s="352" t="n">
        <f aca="false">TRUNC(L240+(L240*2/3),2)</f>
        <v>21.88</v>
      </c>
      <c r="O240" s="353" t="n">
        <f aca="false">TRUNC((L240*2),2)</f>
        <v>26.26</v>
      </c>
    </row>
    <row r="241" customFormat="false" ht="15.75" hidden="false" customHeight="true" outlineLevel="0" collapsed="false">
      <c r="A241" s="338" t="n">
        <v>324</v>
      </c>
      <c r="B241" s="355" t="n">
        <v>338</v>
      </c>
      <c r="C241" s="340" t="n">
        <v>19139.78</v>
      </c>
      <c r="D241" s="341" t="n">
        <f aca="false">TRUNC(TRUNC(((C241+('Traitements par indices'!F241*12))/1820),2)*1.25,2)</f>
        <v>13.58</v>
      </c>
      <c r="E241" s="342" t="n">
        <f aca="false">TRUNC(TRUNC(((C241+('Traitements par indices'!F241*12))/1820),2)*1.27,2)</f>
        <v>13.8</v>
      </c>
      <c r="F241" s="342" t="n">
        <f aca="false">TRUNC(D241+(D241*2/3),2)</f>
        <v>22.63</v>
      </c>
      <c r="G241" s="343" t="n">
        <f aca="false">TRUNC(D241*2,2)</f>
        <v>27.16</v>
      </c>
      <c r="H241" s="344" t="n">
        <f aca="false">TRUNC(TRUNC(((C241+('Traitements par indices'!G241*12))/1820),2)*1.25,2)</f>
        <v>13.28</v>
      </c>
      <c r="I241" s="344" t="n">
        <f aca="false">TRUNC(TRUNC(((C241+('Traitements par indices'!G241*12))/1820),2)*1.27,2)</f>
        <v>13.5</v>
      </c>
      <c r="J241" s="344" t="n">
        <f aca="false">TRUNC(H241+(H241*2/3),2)</f>
        <v>22.13</v>
      </c>
      <c r="K241" s="345" t="n">
        <f aca="false">TRUNC((H241*2),2)</f>
        <v>26.56</v>
      </c>
      <c r="L241" s="344" t="n">
        <f aca="false">TRUNC(TRUNC((C241/1820),2)*1.25,2)</f>
        <v>13.13</v>
      </c>
      <c r="M241" s="344" t="n">
        <f aca="false">TRUNC(TRUNC((C241/1820),2)*1.27,2)</f>
        <v>13.34</v>
      </c>
      <c r="N241" s="344" t="n">
        <f aca="false">TRUNC(L241+(L241*2/3),2)</f>
        <v>21.88</v>
      </c>
      <c r="O241" s="345" t="n">
        <f aca="false">TRUNC((L241*2),2)</f>
        <v>26.26</v>
      </c>
    </row>
    <row r="242" s="354" customFormat="true" ht="15.75" hidden="false" customHeight="true" outlineLevel="0" collapsed="false">
      <c r="A242" s="346" t="n">
        <v>325</v>
      </c>
      <c r="B242" s="347" t="n">
        <v>339</v>
      </c>
      <c r="C242" s="348" t="n">
        <v>19198.86</v>
      </c>
      <c r="D242" s="349" t="n">
        <f aca="false">TRUNC(TRUNC(((C242+('Traitements par indices'!F242*12))/1820),2)*1.25,2)</f>
        <v>13.62</v>
      </c>
      <c r="E242" s="350" t="n">
        <f aca="false">TRUNC(TRUNC(((C242+('Traitements par indices'!F242*12))/1820),2)*1.27,2)</f>
        <v>13.84</v>
      </c>
      <c r="F242" s="350" t="n">
        <f aca="false">TRUNC(D242+(D242*2/3),2)</f>
        <v>22.7</v>
      </c>
      <c r="G242" s="351" t="n">
        <f aca="false">TRUNC(D242*2,2)</f>
        <v>27.24</v>
      </c>
      <c r="H242" s="352" t="n">
        <f aca="false">TRUNC(TRUNC(((C242+('Traitements par indices'!G242*12))/1820),2)*1.25,2)</f>
        <v>13.32</v>
      </c>
      <c r="I242" s="352" t="n">
        <f aca="false">TRUNC(TRUNC(((C242+('Traitements par indices'!G242*12))/1820),2)*1.27,2)</f>
        <v>13.53</v>
      </c>
      <c r="J242" s="352" t="n">
        <f aca="false">TRUNC(H242+(H242*2/3),2)</f>
        <v>22.2</v>
      </c>
      <c r="K242" s="353" t="n">
        <f aca="false">TRUNC((H242*2),2)</f>
        <v>26.64</v>
      </c>
      <c r="L242" s="352" t="n">
        <f aca="false">TRUNC(TRUNC((C242/1820),2)*1.25,2)</f>
        <v>13.17</v>
      </c>
      <c r="M242" s="352" t="n">
        <f aca="false">TRUNC(TRUNC((C242/1820),2)*1.27,2)</f>
        <v>13.38</v>
      </c>
      <c r="N242" s="352" t="n">
        <f aca="false">TRUNC(L242+(L242*2/3),2)</f>
        <v>21.95</v>
      </c>
      <c r="O242" s="353" t="n">
        <f aca="false">TRUNC((L242*2),2)</f>
        <v>26.34</v>
      </c>
    </row>
    <row r="243" customFormat="false" ht="15.75" hidden="false" customHeight="true" outlineLevel="0" collapsed="false">
      <c r="A243" s="338" t="n">
        <v>326</v>
      </c>
      <c r="B243" s="355" t="n">
        <v>340</v>
      </c>
      <c r="C243" s="340" t="n">
        <v>19257.93</v>
      </c>
      <c r="D243" s="341" t="n">
        <f aca="false">TRUNC(TRUNC(((C243+('Traitements par indices'!F243*12))/1820),2)*1.25,2)</f>
        <v>13.66</v>
      </c>
      <c r="E243" s="342" t="n">
        <f aca="false">TRUNC(TRUNC(((C243+('Traitements par indices'!F243*12))/1820),2)*1.27,2)</f>
        <v>13.88</v>
      </c>
      <c r="F243" s="342" t="n">
        <f aca="false">TRUNC(D243+(D243*2/3),2)</f>
        <v>22.76</v>
      </c>
      <c r="G243" s="343" t="n">
        <f aca="false">TRUNC(D243*2,2)</f>
        <v>27.32</v>
      </c>
      <c r="H243" s="344" t="n">
        <f aca="false">TRUNC(TRUNC(((C243+('Traitements par indices'!G243*12))/1820),2)*1.25,2)</f>
        <v>13.37</v>
      </c>
      <c r="I243" s="344" t="n">
        <f aca="false">TRUNC(TRUNC(((C243+('Traitements par indices'!G243*12))/1820),2)*1.27,2)</f>
        <v>13.58</v>
      </c>
      <c r="J243" s="344" t="n">
        <f aca="false">TRUNC(H243+(H243*2/3),2)</f>
        <v>22.28</v>
      </c>
      <c r="K243" s="345" t="n">
        <f aca="false">TRUNC((H243*2),2)</f>
        <v>26.74</v>
      </c>
      <c r="L243" s="344" t="n">
        <f aca="false">TRUNC(TRUNC((C243/1820),2)*1.25,2)</f>
        <v>13.22</v>
      </c>
      <c r="M243" s="344" t="n">
        <f aca="false">TRUNC(TRUNC((C243/1820),2)*1.27,2)</f>
        <v>13.43</v>
      </c>
      <c r="N243" s="344" t="n">
        <f aca="false">TRUNC(L243+(L243*2/3),2)</f>
        <v>22.03</v>
      </c>
      <c r="O243" s="345" t="n">
        <f aca="false">TRUNC((L243*2),2)</f>
        <v>26.44</v>
      </c>
    </row>
    <row r="244" s="354" customFormat="true" ht="15.75" hidden="false" customHeight="true" outlineLevel="0" collapsed="false">
      <c r="A244" s="346" t="n">
        <v>327</v>
      </c>
      <c r="B244" s="347" t="n">
        <v>341</v>
      </c>
      <c r="C244" s="348" t="n">
        <v>19317</v>
      </c>
      <c r="D244" s="349" t="n">
        <f aca="false">TRUNC(TRUNC(((C244+('Traitements par indices'!F244*12))/1820),2)*1.25,2)</f>
        <v>13.71</v>
      </c>
      <c r="E244" s="350" t="n">
        <f aca="false">TRUNC(TRUNC(((C244+('Traitements par indices'!F244*12))/1820),2)*1.27,2)</f>
        <v>13.93</v>
      </c>
      <c r="F244" s="350" t="n">
        <f aca="false">TRUNC(D244+(D244*2/3),2)</f>
        <v>22.85</v>
      </c>
      <c r="G244" s="351" t="n">
        <f aca="false">TRUNC(D244*2,2)</f>
        <v>27.42</v>
      </c>
      <c r="H244" s="352" t="n">
        <f aca="false">TRUNC(TRUNC(((C244+('Traitements par indices'!G244*12))/1820),2)*1.25,2)</f>
        <v>13.41</v>
      </c>
      <c r="I244" s="352" t="n">
        <f aca="false">TRUNC(TRUNC(((C244+('Traitements par indices'!G244*12))/1820),2)*1.27,2)</f>
        <v>13.62</v>
      </c>
      <c r="J244" s="352" t="n">
        <f aca="false">TRUNC(H244+(H244*2/3),2)</f>
        <v>22.35</v>
      </c>
      <c r="K244" s="353" t="n">
        <f aca="false">TRUNC((H244*2),2)</f>
        <v>26.82</v>
      </c>
      <c r="L244" s="352" t="n">
        <f aca="false">TRUNC(TRUNC((C244/1820),2)*1.25,2)</f>
        <v>13.26</v>
      </c>
      <c r="M244" s="352" t="n">
        <f aca="false">TRUNC(TRUNC((C244/1820),2)*1.27,2)</f>
        <v>13.47</v>
      </c>
      <c r="N244" s="352" t="n">
        <f aca="false">TRUNC(L244+(L244*2/3),2)</f>
        <v>22.1</v>
      </c>
      <c r="O244" s="353" t="n">
        <f aca="false">TRUNC((L244*2),2)</f>
        <v>26.52</v>
      </c>
    </row>
    <row r="245" customFormat="false" ht="15.75" hidden="false" customHeight="true" outlineLevel="0" collapsed="false">
      <c r="A245" s="338" t="n">
        <v>328</v>
      </c>
      <c r="B245" s="355" t="n">
        <v>342</v>
      </c>
      <c r="C245" s="340" t="n">
        <v>19376.08</v>
      </c>
      <c r="D245" s="341" t="n">
        <f aca="false">TRUNC(TRUNC(((C245+('Traitements par indices'!F245*12))/1820),2)*1.25,2)</f>
        <v>13.75</v>
      </c>
      <c r="E245" s="342" t="n">
        <f aca="false">TRUNC(TRUNC(((C245+('Traitements par indices'!F245*12))/1820),2)*1.27,2)</f>
        <v>13.97</v>
      </c>
      <c r="F245" s="342" t="n">
        <f aca="false">TRUNC(D245+(D245*2/3),2)</f>
        <v>22.91</v>
      </c>
      <c r="G245" s="343" t="n">
        <f aca="false">TRUNC(D245*2,2)</f>
        <v>27.5</v>
      </c>
      <c r="H245" s="344" t="n">
        <f aca="false">TRUNC(TRUNC(((C245+('Traitements par indices'!G245*12))/1820),2)*1.25,2)</f>
        <v>13.45</v>
      </c>
      <c r="I245" s="344" t="n">
        <f aca="false">TRUNC(TRUNC(((C245+('Traitements par indices'!G245*12))/1820),2)*1.27,2)</f>
        <v>13.66</v>
      </c>
      <c r="J245" s="344" t="n">
        <f aca="false">TRUNC(H245+(H245*2/3),2)</f>
        <v>22.41</v>
      </c>
      <c r="K245" s="345" t="n">
        <f aca="false">TRUNC((H245*2),2)</f>
        <v>26.9</v>
      </c>
      <c r="L245" s="344" t="n">
        <f aca="false">TRUNC(TRUNC((C245/1820),2)*1.25,2)</f>
        <v>13.3</v>
      </c>
      <c r="M245" s="344" t="n">
        <f aca="false">TRUNC(TRUNC((C245/1820),2)*1.27,2)</f>
        <v>13.51</v>
      </c>
      <c r="N245" s="344" t="n">
        <f aca="false">TRUNC(L245+(L245*2/3),2)</f>
        <v>22.16</v>
      </c>
      <c r="O245" s="345" t="n">
        <f aca="false">TRUNC((L245*2),2)</f>
        <v>26.6</v>
      </c>
    </row>
    <row r="246" s="354" customFormat="true" ht="15.75" hidden="false" customHeight="true" outlineLevel="0" collapsed="false">
      <c r="A246" s="346" t="n">
        <v>329</v>
      </c>
      <c r="B246" s="347" t="n">
        <v>343</v>
      </c>
      <c r="C246" s="348" t="n">
        <v>19435.15</v>
      </c>
      <c r="D246" s="349" t="n">
        <f aca="false">TRUNC(TRUNC(((C246+('Traitements par indices'!F246*12))/1820),2)*1.25,2)</f>
        <v>13.78</v>
      </c>
      <c r="E246" s="350" t="n">
        <f aca="false">TRUNC(TRUNC(((C246+('Traitements par indices'!F246*12))/1820),2)*1.27,2)</f>
        <v>14</v>
      </c>
      <c r="F246" s="350" t="n">
        <f aca="false">TRUNC(D246+(D246*2/3),2)</f>
        <v>22.96</v>
      </c>
      <c r="G246" s="351" t="n">
        <f aca="false">TRUNC(D246*2,2)</f>
        <v>27.56</v>
      </c>
      <c r="H246" s="352" t="n">
        <f aca="false">TRUNC(TRUNC(((C246+('Traitements par indices'!G246*12))/1820),2)*1.25,2)</f>
        <v>13.48</v>
      </c>
      <c r="I246" s="352" t="n">
        <f aca="false">TRUNC(TRUNC(((C246+('Traitements par indices'!G246*12))/1820),2)*1.27,2)</f>
        <v>13.7</v>
      </c>
      <c r="J246" s="352" t="n">
        <f aca="false">TRUNC(H246+(H246*2/3),2)</f>
        <v>22.46</v>
      </c>
      <c r="K246" s="353" t="n">
        <f aca="false">TRUNC((H246*2),2)</f>
        <v>26.96</v>
      </c>
      <c r="L246" s="352" t="n">
        <f aca="false">TRUNC(TRUNC((C246/1820),2)*1.25,2)</f>
        <v>13.33</v>
      </c>
      <c r="M246" s="352" t="n">
        <f aca="false">TRUNC(TRUNC((C246/1820),2)*1.27,2)</f>
        <v>13.55</v>
      </c>
      <c r="N246" s="352" t="n">
        <f aca="false">TRUNC(L246+(L246*2/3),2)</f>
        <v>22.21</v>
      </c>
      <c r="O246" s="353" t="n">
        <f aca="false">TRUNC((L246*2),2)</f>
        <v>26.66</v>
      </c>
    </row>
    <row r="247" customFormat="false" ht="15.75" hidden="false" customHeight="true" outlineLevel="0" collapsed="false">
      <c r="A247" s="338" t="n">
        <v>329</v>
      </c>
      <c r="B247" s="355" t="n">
        <v>344</v>
      </c>
      <c r="C247" s="340" t="n">
        <v>19435.15</v>
      </c>
      <c r="D247" s="341" t="n">
        <f aca="false">TRUNC(TRUNC(((C247+('Traitements par indices'!F247*12))/1820),2)*1.25,2)</f>
        <v>13.78</v>
      </c>
      <c r="E247" s="342" t="n">
        <f aca="false">TRUNC(TRUNC(((C247+('Traitements par indices'!F247*12))/1820),2)*1.27,2)</f>
        <v>14</v>
      </c>
      <c r="F247" s="342" t="n">
        <f aca="false">TRUNC(D247+(D247*2/3),2)</f>
        <v>22.96</v>
      </c>
      <c r="G247" s="343" t="n">
        <f aca="false">TRUNC(D247*2,2)</f>
        <v>27.56</v>
      </c>
      <c r="H247" s="344" t="n">
        <f aca="false">TRUNC(TRUNC(((C247+('Traitements par indices'!G247*12))/1820),2)*1.25,2)</f>
        <v>13.48</v>
      </c>
      <c r="I247" s="344" t="n">
        <f aca="false">TRUNC(TRUNC(((C247+('Traitements par indices'!G247*12))/1820),2)*1.27,2)</f>
        <v>13.7</v>
      </c>
      <c r="J247" s="344" t="n">
        <f aca="false">TRUNC(H247+(H247*2/3),2)</f>
        <v>22.46</v>
      </c>
      <c r="K247" s="345" t="n">
        <f aca="false">TRUNC((H247*2),2)</f>
        <v>26.96</v>
      </c>
      <c r="L247" s="344" t="n">
        <f aca="false">TRUNC(TRUNC((C247/1820),2)*1.25,2)</f>
        <v>13.33</v>
      </c>
      <c r="M247" s="344" t="n">
        <f aca="false">TRUNC(TRUNC((C247/1820),2)*1.27,2)</f>
        <v>13.55</v>
      </c>
      <c r="N247" s="344" t="n">
        <f aca="false">TRUNC(L247+(L247*2/3),2)</f>
        <v>22.21</v>
      </c>
      <c r="O247" s="345" t="n">
        <f aca="false">TRUNC((L247*2),2)</f>
        <v>26.66</v>
      </c>
    </row>
    <row r="248" s="354" customFormat="true" ht="15.75" hidden="false" customHeight="true" outlineLevel="0" collapsed="false">
      <c r="A248" s="346" t="n">
        <v>329</v>
      </c>
      <c r="B248" s="347" t="n">
        <v>345</v>
      </c>
      <c r="C248" s="348" t="n">
        <v>19435.15</v>
      </c>
      <c r="D248" s="349" t="n">
        <f aca="false">TRUNC(TRUNC(((C248+('Traitements par indices'!F248*12))/1820),2)*1.25,2)</f>
        <v>13.78</v>
      </c>
      <c r="E248" s="350" t="n">
        <f aca="false">TRUNC(TRUNC(((C248+('Traitements par indices'!F248*12))/1820),2)*1.27,2)</f>
        <v>14</v>
      </c>
      <c r="F248" s="350" t="n">
        <f aca="false">TRUNC(D248+(D248*2/3),2)</f>
        <v>22.96</v>
      </c>
      <c r="G248" s="351" t="n">
        <f aca="false">TRUNC(D248*2,2)</f>
        <v>27.56</v>
      </c>
      <c r="H248" s="352" t="n">
        <f aca="false">TRUNC(TRUNC(((C248+('Traitements par indices'!G248*12))/1820),2)*1.25,2)</f>
        <v>13.48</v>
      </c>
      <c r="I248" s="352" t="n">
        <f aca="false">TRUNC(TRUNC(((C248+('Traitements par indices'!G248*12))/1820),2)*1.27,2)</f>
        <v>13.7</v>
      </c>
      <c r="J248" s="352" t="n">
        <f aca="false">TRUNC(H248+(H248*2/3),2)</f>
        <v>22.46</v>
      </c>
      <c r="K248" s="353" t="n">
        <f aca="false">TRUNC((H248*2),2)</f>
        <v>26.96</v>
      </c>
      <c r="L248" s="352" t="n">
        <f aca="false">TRUNC(TRUNC((C248/1820),2)*1.25,2)</f>
        <v>13.33</v>
      </c>
      <c r="M248" s="352" t="n">
        <f aca="false">TRUNC(TRUNC((C248/1820),2)*1.27,2)</f>
        <v>13.55</v>
      </c>
      <c r="N248" s="352" t="n">
        <f aca="false">TRUNC(L248+(L248*2/3),2)</f>
        <v>22.21</v>
      </c>
      <c r="O248" s="353" t="n">
        <f aca="false">TRUNC((L248*2),2)</f>
        <v>26.66</v>
      </c>
    </row>
    <row r="249" customFormat="false" ht="15.75" hidden="false" customHeight="true" outlineLevel="0" collapsed="false">
      <c r="A249" s="338" t="n">
        <v>329</v>
      </c>
      <c r="B249" s="355" t="n">
        <v>346</v>
      </c>
      <c r="C249" s="340" t="n">
        <v>19435.15</v>
      </c>
      <c r="D249" s="341" t="n">
        <f aca="false">TRUNC(TRUNC(((C249+('Traitements par indices'!F249*12))/1820),2)*1.25,2)</f>
        <v>13.78</v>
      </c>
      <c r="E249" s="342" t="n">
        <f aca="false">TRUNC(TRUNC(((C249+('Traitements par indices'!F249*12))/1820),2)*1.27,2)</f>
        <v>14</v>
      </c>
      <c r="F249" s="342" t="n">
        <f aca="false">TRUNC(D249+(D249*2/3),2)</f>
        <v>22.96</v>
      </c>
      <c r="G249" s="343" t="n">
        <f aca="false">TRUNC(D249*2,2)</f>
        <v>27.56</v>
      </c>
      <c r="H249" s="344" t="n">
        <f aca="false">TRUNC(TRUNC(((C249+('Traitements par indices'!G249*12))/1820),2)*1.25,2)</f>
        <v>13.48</v>
      </c>
      <c r="I249" s="344" t="n">
        <f aca="false">TRUNC(TRUNC(((C249+('Traitements par indices'!G249*12))/1820),2)*1.27,2)</f>
        <v>13.7</v>
      </c>
      <c r="J249" s="344" t="n">
        <f aca="false">TRUNC(H249+(H249*2/3),2)</f>
        <v>22.46</v>
      </c>
      <c r="K249" s="345" t="n">
        <f aca="false">TRUNC((H249*2),2)</f>
        <v>26.96</v>
      </c>
      <c r="L249" s="344" t="n">
        <f aca="false">TRUNC(TRUNC((C249/1820),2)*1.25,2)</f>
        <v>13.33</v>
      </c>
      <c r="M249" s="344" t="n">
        <f aca="false">TRUNC(TRUNC((C249/1820),2)*1.27,2)</f>
        <v>13.55</v>
      </c>
      <c r="N249" s="344" t="n">
        <f aca="false">TRUNC(L249+(L249*2/3),2)</f>
        <v>22.21</v>
      </c>
      <c r="O249" s="345" t="n">
        <f aca="false">TRUNC((L249*2),2)</f>
        <v>26.66</v>
      </c>
    </row>
    <row r="250" s="354" customFormat="true" ht="15.75" hidden="false" customHeight="true" outlineLevel="0" collapsed="false">
      <c r="A250" s="346" t="n">
        <v>330</v>
      </c>
      <c r="B250" s="347" t="n">
        <v>347</v>
      </c>
      <c r="C250" s="348" t="n">
        <v>19494.22</v>
      </c>
      <c r="D250" s="349" t="n">
        <f aca="false">TRUNC(TRUNC(((C250+('Traitements par indices'!F250*12))/1820),2)*1.25,2)</f>
        <v>13.82</v>
      </c>
      <c r="E250" s="350" t="n">
        <f aca="false">TRUNC(TRUNC(((C250+('Traitements par indices'!F250*12))/1820),2)*1.27,2)</f>
        <v>14.04</v>
      </c>
      <c r="F250" s="350" t="n">
        <f aca="false">TRUNC(D250+(D250*2/3),2)</f>
        <v>23.03</v>
      </c>
      <c r="G250" s="351" t="n">
        <f aca="false">TRUNC(D250*2,2)</f>
        <v>27.64</v>
      </c>
      <c r="H250" s="352" t="n">
        <f aca="false">TRUNC(TRUNC(((C250+('Traitements par indices'!G250*12))/1820),2)*1.25,2)</f>
        <v>13.52</v>
      </c>
      <c r="I250" s="352" t="n">
        <f aca="false">TRUNC(TRUNC(((C250+('Traitements par indices'!G250*12))/1820),2)*1.27,2)</f>
        <v>13.74</v>
      </c>
      <c r="J250" s="352" t="n">
        <f aca="false">TRUNC(H250+(H250*2/3),2)</f>
        <v>22.53</v>
      </c>
      <c r="K250" s="353" t="n">
        <f aca="false">TRUNC((H250*2),2)</f>
        <v>27.04</v>
      </c>
      <c r="L250" s="352" t="n">
        <f aca="false">TRUNC(TRUNC((C250/1820),2)*1.25,2)</f>
        <v>13.38</v>
      </c>
      <c r="M250" s="352" t="n">
        <f aca="false">TRUNC(TRUNC((C250/1820),2)*1.27,2)</f>
        <v>13.6</v>
      </c>
      <c r="N250" s="352" t="n">
        <f aca="false">TRUNC(L250+(L250*2/3),2)</f>
        <v>22.3</v>
      </c>
      <c r="O250" s="353" t="n">
        <f aca="false">TRUNC((L250*2),2)</f>
        <v>26.76</v>
      </c>
    </row>
    <row r="251" customFormat="false" ht="15.75" hidden="false" customHeight="true" outlineLevel="0" collapsed="false">
      <c r="A251" s="338" t="n">
        <v>331</v>
      </c>
      <c r="B251" s="355" t="n">
        <v>348</v>
      </c>
      <c r="C251" s="340" t="n">
        <v>19553.3</v>
      </c>
      <c r="D251" s="341" t="n">
        <f aca="false">TRUNC(TRUNC(((C251+('Traitements par indices'!F251*12))/1820),2)*1.25,2)</f>
        <v>13.86</v>
      </c>
      <c r="E251" s="342" t="n">
        <f aca="false">TRUNC(TRUNC(((C251+('Traitements par indices'!F251*12))/1820),2)*1.27,2)</f>
        <v>14.08</v>
      </c>
      <c r="F251" s="342" t="n">
        <f aca="false">TRUNC(D251+(D251*2/3),2)</f>
        <v>23.1</v>
      </c>
      <c r="G251" s="343" t="n">
        <f aca="false">TRUNC(D251*2,2)</f>
        <v>27.72</v>
      </c>
      <c r="H251" s="344" t="n">
        <f aca="false">TRUNC(TRUNC(((C251+('Traitements par indices'!G251*12))/1820),2)*1.25,2)</f>
        <v>13.57</v>
      </c>
      <c r="I251" s="344" t="n">
        <f aca="false">TRUNC(TRUNC(((C251+('Traitements par indices'!G251*12))/1820),2)*1.27,2)</f>
        <v>13.79</v>
      </c>
      <c r="J251" s="344" t="n">
        <f aca="false">TRUNC(H251+(H251*2/3),2)</f>
        <v>22.61</v>
      </c>
      <c r="K251" s="345" t="n">
        <f aca="false">TRUNC((H251*2),2)</f>
        <v>27.14</v>
      </c>
      <c r="L251" s="344" t="n">
        <f aca="false">TRUNC(TRUNC((C251/1820),2)*1.25,2)</f>
        <v>13.42</v>
      </c>
      <c r="M251" s="344" t="n">
        <f aca="false">TRUNC(TRUNC((C251/1820),2)*1.27,2)</f>
        <v>13.63</v>
      </c>
      <c r="N251" s="344" t="n">
        <f aca="false">TRUNC(L251+(L251*2/3),2)</f>
        <v>22.36</v>
      </c>
      <c r="O251" s="345" t="n">
        <f aca="false">TRUNC((L251*2),2)</f>
        <v>26.84</v>
      </c>
    </row>
    <row r="252" s="354" customFormat="true" ht="15.75" hidden="false" customHeight="true" outlineLevel="0" collapsed="false">
      <c r="A252" s="346" t="n">
        <v>332</v>
      </c>
      <c r="B252" s="347" t="n">
        <v>349</v>
      </c>
      <c r="C252" s="348" t="n">
        <v>19612.37</v>
      </c>
      <c r="D252" s="349" t="n">
        <f aca="false">TRUNC(TRUNC(((C252+('Traitements par indices'!F252*12))/1820),2)*1.25,2)</f>
        <v>13.91</v>
      </c>
      <c r="E252" s="350" t="n">
        <f aca="false">TRUNC(TRUNC(((C252+('Traitements par indices'!F252*12))/1820),2)*1.27,2)</f>
        <v>14.13</v>
      </c>
      <c r="F252" s="350" t="n">
        <f aca="false">TRUNC(D252+(D252*2/3),2)</f>
        <v>23.18</v>
      </c>
      <c r="G252" s="351" t="n">
        <f aca="false">TRUNC(D252*2,2)</f>
        <v>27.82</v>
      </c>
      <c r="H252" s="352" t="n">
        <f aca="false">TRUNC(TRUNC(((C252+('Traitements par indices'!G252*12))/1820),2)*1.25,2)</f>
        <v>13.61</v>
      </c>
      <c r="I252" s="352" t="n">
        <f aca="false">TRUNC(TRUNC(((C252+('Traitements par indices'!G252*12))/1820),2)*1.27,2)</f>
        <v>13.83</v>
      </c>
      <c r="J252" s="352" t="n">
        <f aca="false">TRUNC(H252+(H252*2/3),2)</f>
        <v>22.68</v>
      </c>
      <c r="K252" s="353" t="n">
        <f aca="false">TRUNC((H252*2),2)</f>
        <v>27.22</v>
      </c>
      <c r="L252" s="352" t="n">
        <f aca="false">TRUNC(TRUNC((C252/1820),2)*1.25,2)</f>
        <v>13.46</v>
      </c>
      <c r="M252" s="352" t="n">
        <f aca="false">TRUNC(TRUNC((C252/1820),2)*1.27,2)</f>
        <v>13.67</v>
      </c>
      <c r="N252" s="352" t="n">
        <f aca="false">TRUNC(L252+(L252*2/3),2)</f>
        <v>22.43</v>
      </c>
      <c r="O252" s="353" t="n">
        <f aca="false">TRUNC((L252*2),2)</f>
        <v>26.92</v>
      </c>
    </row>
    <row r="253" customFormat="false" ht="15.75" hidden="false" customHeight="true" outlineLevel="0" collapsed="false">
      <c r="A253" s="338" t="n">
        <v>332</v>
      </c>
      <c r="B253" s="355" t="n">
        <v>350</v>
      </c>
      <c r="C253" s="340" t="n">
        <v>19612.37</v>
      </c>
      <c r="D253" s="341" t="n">
        <f aca="false">TRUNC(TRUNC(((C253+('Traitements par indices'!F253*12))/1820),2)*1.25,2)</f>
        <v>13.91</v>
      </c>
      <c r="E253" s="342" t="n">
        <f aca="false">TRUNC(TRUNC(((C253+('Traitements par indices'!F253*12))/1820),2)*1.27,2)</f>
        <v>14.13</v>
      </c>
      <c r="F253" s="342" t="n">
        <f aca="false">TRUNC(D253+(D253*2/3),2)</f>
        <v>23.18</v>
      </c>
      <c r="G253" s="343" t="n">
        <f aca="false">TRUNC(D253*2,2)</f>
        <v>27.82</v>
      </c>
      <c r="H253" s="344" t="n">
        <f aca="false">TRUNC(TRUNC(((C253+('Traitements par indices'!G253*12))/1820),2)*1.25,2)</f>
        <v>13.61</v>
      </c>
      <c r="I253" s="344" t="n">
        <f aca="false">TRUNC(TRUNC(((C253+('Traitements par indices'!G253*12))/1820),2)*1.27,2)</f>
        <v>13.83</v>
      </c>
      <c r="J253" s="344" t="n">
        <f aca="false">TRUNC(H253+(H253*2/3),2)</f>
        <v>22.68</v>
      </c>
      <c r="K253" s="345" t="n">
        <f aca="false">TRUNC((H253*2),2)</f>
        <v>27.22</v>
      </c>
      <c r="L253" s="344" t="n">
        <f aca="false">TRUNC(TRUNC((C253/1820),2)*1.25,2)</f>
        <v>13.46</v>
      </c>
      <c r="M253" s="344" t="n">
        <f aca="false">TRUNC(TRUNC((C253/1820),2)*1.27,2)</f>
        <v>13.67</v>
      </c>
      <c r="N253" s="344" t="n">
        <f aca="false">TRUNC(L253+(L253*2/3),2)</f>
        <v>22.43</v>
      </c>
      <c r="O253" s="345" t="n">
        <f aca="false">TRUNC((L253*2),2)</f>
        <v>26.92</v>
      </c>
    </row>
    <row r="254" s="354" customFormat="true" ht="15.75" hidden="false" customHeight="true" outlineLevel="0" collapsed="false">
      <c r="A254" s="346" t="n">
        <v>333</v>
      </c>
      <c r="B254" s="347" t="n">
        <v>351</v>
      </c>
      <c r="C254" s="348" t="n">
        <v>19671.44</v>
      </c>
      <c r="D254" s="349" t="n">
        <f aca="false">TRUNC(TRUNC(((C254+('Traitements par indices'!F254*12))/1820),2)*1.25,2)</f>
        <v>13.95</v>
      </c>
      <c r="E254" s="350" t="n">
        <f aca="false">TRUNC(TRUNC(((C254+('Traitements par indices'!F254*12))/1820),2)*1.27,2)</f>
        <v>14.17</v>
      </c>
      <c r="F254" s="350" t="n">
        <f aca="false">TRUNC(D254+(D254*2/3),2)</f>
        <v>23.25</v>
      </c>
      <c r="G254" s="351" t="n">
        <f aca="false">TRUNC(D254*2,2)</f>
        <v>27.9</v>
      </c>
      <c r="H254" s="352" t="n">
        <f aca="false">TRUNC(TRUNC(((C254+('Traitements par indices'!G254*12))/1820),2)*1.25,2)</f>
        <v>13.65</v>
      </c>
      <c r="I254" s="352" t="n">
        <f aca="false">TRUNC(TRUNC(((C254+('Traitements par indices'!G254*12))/1820),2)*1.27,2)</f>
        <v>13.86</v>
      </c>
      <c r="J254" s="352" t="n">
        <f aca="false">TRUNC(H254+(H254*2/3),2)</f>
        <v>22.75</v>
      </c>
      <c r="K254" s="353" t="n">
        <f aca="false">TRUNC((H254*2),2)</f>
        <v>27.3</v>
      </c>
      <c r="L254" s="352" t="n">
        <f aca="false">TRUNC(TRUNC((C254/1820),2)*1.25,2)</f>
        <v>13.5</v>
      </c>
      <c r="M254" s="352" t="n">
        <f aca="false">TRUNC(TRUNC((C254/1820),2)*1.27,2)</f>
        <v>13.71</v>
      </c>
      <c r="N254" s="352" t="n">
        <f aca="false">TRUNC(L254+(L254*2/3),2)</f>
        <v>22.5</v>
      </c>
      <c r="O254" s="353" t="n">
        <f aca="false">TRUNC((L254*2),2)</f>
        <v>27</v>
      </c>
    </row>
    <row r="255" customFormat="false" ht="15.75" hidden="false" customHeight="true" outlineLevel="0" collapsed="false">
      <c r="A255" s="338" t="n">
        <v>334</v>
      </c>
      <c r="B255" s="355" t="n">
        <v>352</v>
      </c>
      <c r="C255" s="340" t="n">
        <v>19730.52</v>
      </c>
      <c r="D255" s="341" t="n">
        <f aca="false">TRUNC(TRUNC(((C255+('Traitements par indices'!F255*12))/1820),2)*1.25,2)</f>
        <v>13.98</v>
      </c>
      <c r="E255" s="342" t="n">
        <f aca="false">TRUNC(TRUNC(((C255+('Traitements par indices'!F255*12))/1820),2)*1.27,2)</f>
        <v>14.21</v>
      </c>
      <c r="F255" s="342" t="n">
        <f aca="false">TRUNC(D255+(D255*2/3),2)</f>
        <v>23.3</v>
      </c>
      <c r="G255" s="343" t="n">
        <f aca="false">TRUNC(D255*2,2)</f>
        <v>27.96</v>
      </c>
      <c r="H255" s="344" t="n">
        <f aca="false">TRUNC(TRUNC(((C255+('Traitements par indices'!G255*12))/1820),2)*1.25,2)</f>
        <v>13.68</v>
      </c>
      <c r="I255" s="344" t="n">
        <f aca="false">TRUNC(TRUNC(((C255+('Traitements par indices'!G255*12))/1820),2)*1.27,2)</f>
        <v>13.9</v>
      </c>
      <c r="J255" s="344" t="n">
        <f aca="false">TRUNC(H255+(H255*2/3),2)</f>
        <v>22.8</v>
      </c>
      <c r="K255" s="345" t="n">
        <f aca="false">TRUNC((H255*2),2)</f>
        <v>27.36</v>
      </c>
      <c r="L255" s="344" t="n">
        <f aca="false">TRUNC(TRUNC((C255/1820),2)*1.25,2)</f>
        <v>13.55</v>
      </c>
      <c r="M255" s="344" t="n">
        <f aca="false">TRUNC(TRUNC((C255/1820),2)*1.27,2)</f>
        <v>13.76</v>
      </c>
      <c r="N255" s="344" t="n">
        <f aca="false">TRUNC(L255+(L255*2/3),2)</f>
        <v>22.58</v>
      </c>
      <c r="O255" s="345" t="n">
        <f aca="false">TRUNC((L255*2),2)</f>
        <v>27.1</v>
      </c>
    </row>
    <row r="256" s="354" customFormat="true" ht="15.75" hidden="false" customHeight="true" outlineLevel="0" collapsed="false">
      <c r="A256" s="346" t="n">
        <v>334</v>
      </c>
      <c r="B256" s="347" t="n">
        <v>353</v>
      </c>
      <c r="C256" s="348" t="n">
        <v>19730.52</v>
      </c>
      <c r="D256" s="349" t="n">
        <f aca="false">TRUNC(TRUNC(((C256+('Traitements par indices'!F256*12))/1820),2)*1.25,2)</f>
        <v>13.98</v>
      </c>
      <c r="E256" s="350" t="n">
        <f aca="false">TRUNC(TRUNC(((C256+('Traitements par indices'!F256*12))/1820),2)*1.27,2)</f>
        <v>14.21</v>
      </c>
      <c r="F256" s="350" t="n">
        <f aca="false">TRUNC(D256+(D256*2/3),2)</f>
        <v>23.3</v>
      </c>
      <c r="G256" s="351" t="n">
        <f aca="false">TRUNC(D256*2,2)</f>
        <v>27.96</v>
      </c>
      <c r="H256" s="352" t="n">
        <f aca="false">TRUNC(TRUNC(((C256+('Traitements par indices'!G256*12))/1820),2)*1.25,2)</f>
        <v>13.68</v>
      </c>
      <c r="I256" s="352" t="n">
        <f aca="false">TRUNC(TRUNC(((C256+('Traitements par indices'!G256*12))/1820),2)*1.27,2)</f>
        <v>13.9</v>
      </c>
      <c r="J256" s="352" t="n">
        <f aca="false">TRUNC(H256+(H256*2/3),2)</f>
        <v>22.8</v>
      </c>
      <c r="K256" s="353" t="n">
        <f aca="false">TRUNC((H256*2),2)</f>
        <v>27.36</v>
      </c>
      <c r="L256" s="352" t="n">
        <f aca="false">TRUNC(TRUNC((C256/1820),2)*1.25,2)</f>
        <v>13.55</v>
      </c>
      <c r="M256" s="352" t="n">
        <f aca="false">TRUNC(TRUNC((C256/1820),2)*1.27,2)</f>
        <v>13.76</v>
      </c>
      <c r="N256" s="352" t="n">
        <f aca="false">TRUNC(L256+(L256*2/3),2)</f>
        <v>22.58</v>
      </c>
      <c r="O256" s="353" t="n">
        <f aca="false">TRUNC((L256*2),2)</f>
        <v>27.1</v>
      </c>
    </row>
    <row r="257" customFormat="false" ht="15.75" hidden="false" customHeight="true" outlineLevel="0" collapsed="false">
      <c r="A257" s="338" t="n">
        <v>337</v>
      </c>
      <c r="B257" s="355" t="n">
        <v>354</v>
      </c>
      <c r="C257" s="340" t="n">
        <v>19907.74</v>
      </c>
      <c r="D257" s="341" t="n">
        <f aca="false">TRUNC(TRUNC(((C257+('Traitements par indices'!F257*12))/1820),2)*1.25,2)</f>
        <v>14.11</v>
      </c>
      <c r="E257" s="342" t="n">
        <f aca="false">TRUNC(TRUNC(((C257+('Traitements par indices'!F257*12))/1820),2)*1.27,2)</f>
        <v>14.33</v>
      </c>
      <c r="F257" s="342" t="n">
        <f aca="false">TRUNC(D257+(D257*2/3),2)</f>
        <v>23.51</v>
      </c>
      <c r="G257" s="343" t="n">
        <f aca="false">TRUNC(D257*2,2)</f>
        <v>28.22</v>
      </c>
      <c r="H257" s="344" t="n">
        <f aca="false">TRUNC(TRUNC(((C257+('Traitements par indices'!G257*12))/1820),2)*1.25,2)</f>
        <v>13.81</v>
      </c>
      <c r="I257" s="344" t="n">
        <f aca="false">TRUNC(TRUNC(((C257+('Traitements par indices'!G257*12))/1820),2)*1.27,2)</f>
        <v>14.03</v>
      </c>
      <c r="J257" s="344" t="n">
        <f aca="false">TRUNC(H257+(H257*2/3),2)</f>
        <v>23.01</v>
      </c>
      <c r="K257" s="345" t="n">
        <f aca="false">TRUNC((H257*2),2)</f>
        <v>27.62</v>
      </c>
      <c r="L257" s="344" t="n">
        <f aca="false">TRUNC(TRUNC((C257/1820),2)*1.25,2)</f>
        <v>13.66</v>
      </c>
      <c r="M257" s="344" t="n">
        <f aca="false">TRUNC(TRUNC((C257/1820),2)*1.27,2)</f>
        <v>13.88</v>
      </c>
      <c r="N257" s="344" t="n">
        <f aca="false">TRUNC(L257+(L257*2/3),2)</f>
        <v>22.76</v>
      </c>
      <c r="O257" s="345" t="n">
        <f aca="false">TRUNC((L257*2),2)</f>
        <v>27.32</v>
      </c>
    </row>
    <row r="258" s="354" customFormat="true" ht="15.75" hidden="false" customHeight="true" outlineLevel="0" collapsed="false">
      <c r="A258" s="346" t="n">
        <v>338</v>
      </c>
      <c r="B258" s="347" t="n">
        <v>355</v>
      </c>
      <c r="C258" s="348" t="n">
        <v>19966.81</v>
      </c>
      <c r="D258" s="349" t="n">
        <f aca="false">TRUNC(TRUNC(((C258+('Traitements par indices'!F258*12))/1820),2)*1.25,2)</f>
        <v>14.15</v>
      </c>
      <c r="E258" s="350" t="n">
        <f aca="false">TRUNC(TRUNC(((C258+('Traitements par indices'!F258*12))/1820),2)*1.27,2)</f>
        <v>14.37</v>
      </c>
      <c r="F258" s="350" t="n">
        <f aca="false">TRUNC(D258+(D258*2/3),2)</f>
        <v>23.58</v>
      </c>
      <c r="G258" s="351" t="n">
        <f aca="false">TRUNC(D258*2,2)</f>
        <v>28.3</v>
      </c>
      <c r="H258" s="352" t="n">
        <f aca="false">TRUNC(TRUNC(((C258+('Traitements par indices'!G258*12))/1820),2)*1.25,2)</f>
        <v>13.85</v>
      </c>
      <c r="I258" s="352" t="n">
        <f aca="false">TRUNC(TRUNC(((C258+('Traitements par indices'!G258*12))/1820),2)*1.27,2)</f>
        <v>14.07</v>
      </c>
      <c r="J258" s="352" t="n">
        <f aca="false">TRUNC(H258+(H258*2/3),2)</f>
        <v>23.08</v>
      </c>
      <c r="K258" s="353" t="n">
        <f aca="false">TRUNC((H258*2),2)</f>
        <v>27.7</v>
      </c>
      <c r="L258" s="352" t="n">
        <f aca="false">TRUNC(TRUNC((C258/1820),2)*1.25,2)</f>
        <v>13.71</v>
      </c>
      <c r="M258" s="352" t="n">
        <f aca="false">TRUNC(TRUNC((C258/1820),2)*1.27,2)</f>
        <v>13.93</v>
      </c>
      <c r="N258" s="352" t="n">
        <f aca="false">TRUNC(L258+(L258*2/3),2)</f>
        <v>22.85</v>
      </c>
      <c r="O258" s="353" t="n">
        <f aca="false">TRUNC((L258*2),2)</f>
        <v>27.42</v>
      </c>
    </row>
    <row r="259" customFormat="false" ht="15.75" hidden="false" customHeight="true" outlineLevel="0" collapsed="false">
      <c r="A259" s="338" t="n">
        <v>339</v>
      </c>
      <c r="B259" s="355" t="n">
        <v>356</v>
      </c>
      <c r="C259" s="340" t="n">
        <v>20025.88</v>
      </c>
      <c r="D259" s="341" t="n">
        <f aca="false">TRUNC(TRUNC(((C259+('Traitements par indices'!F259*12))/1820),2)*1.25,2)</f>
        <v>14.18</v>
      </c>
      <c r="E259" s="342" t="n">
        <f aca="false">TRUNC(TRUNC(((C259+('Traitements par indices'!F259*12))/1820),2)*1.27,2)</f>
        <v>14.41</v>
      </c>
      <c r="F259" s="342" t="n">
        <f aca="false">TRUNC(D259+(D259*2/3),2)</f>
        <v>23.63</v>
      </c>
      <c r="G259" s="343" t="n">
        <f aca="false">TRUNC(D259*2,2)</f>
        <v>28.36</v>
      </c>
      <c r="H259" s="344" t="n">
        <f aca="false">TRUNC(TRUNC(((C259+('Traitements par indices'!G259*12))/1820),2)*1.25,2)</f>
        <v>13.9</v>
      </c>
      <c r="I259" s="344" t="n">
        <f aca="false">TRUNC(TRUNC(((C259+('Traitements par indices'!G259*12))/1820),2)*1.27,2)</f>
        <v>14.12</v>
      </c>
      <c r="J259" s="344" t="n">
        <f aca="false">TRUNC(H259+(H259*2/3),2)</f>
        <v>23.16</v>
      </c>
      <c r="K259" s="345" t="n">
        <f aca="false">TRUNC((H259*2),2)</f>
        <v>27.8</v>
      </c>
      <c r="L259" s="344" t="n">
        <f aca="false">TRUNC(TRUNC((C259/1820),2)*1.25,2)</f>
        <v>13.75</v>
      </c>
      <c r="M259" s="344" t="n">
        <f aca="false">TRUNC(TRUNC((C259/1820),2)*1.27,2)</f>
        <v>13.97</v>
      </c>
      <c r="N259" s="344" t="n">
        <f aca="false">TRUNC(L259+(L259*2/3),2)</f>
        <v>22.91</v>
      </c>
      <c r="O259" s="345" t="n">
        <f aca="false">TRUNC((L259*2),2)</f>
        <v>27.5</v>
      </c>
    </row>
    <row r="260" s="354" customFormat="true" ht="15.75" hidden="false" customHeight="true" outlineLevel="0" collapsed="false">
      <c r="A260" s="346" t="n">
        <v>339</v>
      </c>
      <c r="B260" s="347" t="n">
        <v>357</v>
      </c>
      <c r="C260" s="348" t="n">
        <v>20025.88</v>
      </c>
      <c r="D260" s="349" t="n">
        <f aca="false">TRUNC(TRUNC(((C260+('Traitements par indices'!F260*12))/1820),2)*1.25,2)</f>
        <v>14.18</v>
      </c>
      <c r="E260" s="350" t="n">
        <f aca="false">TRUNC(TRUNC(((C260+('Traitements par indices'!F260*12))/1820),2)*1.27,2)</f>
        <v>14.41</v>
      </c>
      <c r="F260" s="350" t="n">
        <f aca="false">TRUNC(D260+(D260*2/3),2)</f>
        <v>23.63</v>
      </c>
      <c r="G260" s="351" t="n">
        <f aca="false">TRUNC(D260*2,2)</f>
        <v>28.36</v>
      </c>
      <c r="H260" s="352" t="n">
        <f aca="false">TRUNC(TRUNC(((C260+('Traitements par indices'!G260*12))/1820),2)*1.25,2)</f>
        <v>13.9</v>
      </c>
      <c r="I260" s="352" t="n">
        <f aca="false">TRUNC(TRUNC(((C260+('Traitements par indices'!G260*12))/1820),2)*1.27,2)</f>
        <v>14.12</v>
      </c>
      <c r="J260" s="352" t="n">
        <f aca="false">TRUNC(H260+(H260*2/3),2)</f>
        <v>23.16</v>
      </c>
      <c r="K260" s="353" t="n">
        <f aca="false">TRUNC((H260*2),2)</f>
        <v>27.8</v>
      </c>
      <c r="L260" s="352" t="n">
        <f aca="false">TRUNC(TRUNC((C260/1820),2)*1.25,2)</f>
        <v>13.75</v>
      </c>
      <c r="M260" s="352" t="n">
        <f aca="false">TRUNC(TRUNC((C260/1820),2)*1.27,2)</f>
        <v>13.97</v>
      </c>
      <c r="N260" s="352" t="n">
        <f aca="false">TRUNC(L260+(L260*2/3),2)</f>
        <v>22.91</v>
      </c>
      <c r="O260" s="353" t="n">
        <f aca="false">TRUNC((L260*2),2)</f>
        <v>27.5</v>
      </c>
    </row>
    <row r="261" customFormat="false" ht="15.75" hidden="false" customHeight="true" outlineLevel="0" collapsed="false">
      <c r="A261" s="338" t="n">
        <v>340</v>
      </c>
      <c r="B261" s="355" t="n">
        <v>358</v>
      </c>
      <c r="C261" s="340" t="n">
        <v>20084.96</v>
      </c>
      <c r="D261" s="341" t="n">
        <f aca="false">TRUNC(TRUNC(((C261+('Traitements par indices'!F261*12))/1820),2)*1.25,2)</f>
        <v>14.23</v>
      </c>
      <c r="E261" s="342" t="n">
        <f aca="false">TRUNC(TRUNC(((C261+('Traitements par indices'!F261*12))/1820),2)*1.27,2)</f>
        <v>14.46</v>
      </c>
      <c r="F261" s="342" t="n">
        <f aca="false">TRUNC(D261+(D261*2/3),2)</f>
        <v>23.71</v>
      </c>
      <c r="G261" s="343" t="n">
        <f aca="false">TRUNC(D261*2,2)</f>
        <v>28.46</v>
      </c>
      <c r="H261" s="344" t="n">
        <f aca="false">TRUNC(TRUNC(((C261+('Traitements par indices'!G261*12))/1820),2)*1.25,2)</f>
        <v>13.93</v>
      </c>
      <c r="I261" s="344" t="n">
        <f aca="false">TRUNC(TRUNC(((C261+('Traitements par indices'!G261*12))/1820),2)*1.27,2)</f>
        <v>14.16</v>
      </c>
      <c r="J261" s="344" t="n">
        <f aca="false">TRUNC(H261+(H261*2/3),2)</f>
        <v>23.21</v>
      </c>
      <c r="K261" s="345" t="n">
        <f aca="false">TRUNC((H261*2),2)</f>
        <v>27.86</v>
      </c>
      <c r="L261" s="344" t="n">
        <f aca="false">TRUNC(TRUNC((C261/1820),2)*1.25,2)</f>
        <v>13.78</v>
      </c>
      <c r="M261" s="344" t="n">
        <f aca="false">TRUNC(TRUNC((C261/1820),2)*1.27,2)</f>
        <v>14</v>
      </c>
      <c r="N261" s="344" t="n">
        <f aca="false">TRUNC(L261+(L261*2/3),2)</f>
        <v>22.96</v>
      </c>
      <c r="O261" s="345" t="n">
        <f aca="false">TRUNC((L261*2),2)</f>
        <v>27.56</v>
      </c>
    </row>
    <row r="262" s="354" customFormat="true" ht="15.75" hidden="false" customHeight="true" outlineLevel="0" collapsed="false">
      <c r="A262" s="346" t="n">
        <v>340</v>
      </c>
      <c r="B262" s="347" t="n">
        <v>359</v>
      </c>
      <c r="C262" s="348" t="n">
        <v>20084.96</v>
      </c>
      <c r="D262" s="349" t="n">
        <f aca="false">TRUNC(TRUNC(((C262+('Traitements par indices'!F262*12))/1820),2)*1.25,2)</f>
        <v>14.23</v>
      </c>
      <c r="E262" s="350" t="n">
        <f aca="false">TRUNC(TRUNC(((C262+('Traitements par indices'!F262*12))/1820),2)*1.27,2)</f>
        <v>14.46</v>
      </c>
      <c r="F262" s="350" t="n">
        <f aca="false">TRUNC(D262+(D262*2/3),2)</f>
        <v>23.71</v>
      </c>
      <c r="G262" s="351" t="n">
        <f aca="false">TRUNC(D262*2,2)</f>
        <v>28.46</v>
      </c>
      <c r="H262" s="352" t="n">
        <f aca="false">TRUNC(TRUNC(((C262+('Traitements par indices'!G262*12))/1820),2)*1.25,2)</f>
        <v>13.93</v>
      </c>
      <c r="I262" s="352" t="n">
        <f aca="false">TRUNC(TRUNC(((C262+('Traitements par indices'!G262*12))/1820),2)*1.27,2)</f>
        <v>14.16</v>
      </c>
      <c r="J262" s="352" t="n">
        <f aca="false">TRUNC(H262+(H262*2/3),2)</f>
        <v>23.21</v>
      </c>
      <c r="K262" s="353" t="n">
        <f aca="false">TRUNC((H262*2),2)</f>
        <v>27.86</v>
      </c>
      <c r="L262" s="352" t="n">
        <f aca="false">TRUNC(TRUNC((C262/1820),2)*1.25,2)</f>
        <v>13.78</v>
      </c>
      <c r="M262" s="352" t="n">
        <f aca="false">TRUNC(TRUNC((C262/1820),2)*1.27,2)</f>
        <v>14</v>
      </c>
      <c r="N262" s="352" t="n">
        <f aca="false">TRUNC(L262+(L262*2/3),2)</f>
        <v>22.96</v>
      </c>
      <c r="O262" s="353" t="n">
        <f aca="false">TRUNC((L262*2),2)</f>
        <v>27.56</v>
      </c>
    </row>
    <row r="263" customFormat="false" ht="15.75" hidden="false" customHeight="true" outlineLevel="0" collapsed="false">
      <c r="A263" s="338" t="n">
        <v>341</v>
      </c>
      <c r="B263" s="355" t="n">
        <v>360</v>
      </c>
      <c r="C263" s="340" t="n">
        <v>20144.03</v>
      </c>
      <c r="D263" s="341" t="n">
        <f aca="false">TRUNC(TRUNC(((C263+('Traitements par indices'!F263*12))/1820),2)*1.25,2)</f>
        <v>14.27</v>
      </c>
      <c r="E263" s="342" t="n">
        <f aca="false">TRUNC(TRUNC(((C263+('Traitements par indices'!F263*12))/1820),2)*1.27,2)</f>
        <v>14.5</v>
      </c>
      <c r="F263" s="342" t="n">
        <f aca="false">TRUNC(D263+(D263*2/3),2)</f>
        <v>23.78</v>
      </c>
      <c r="G263" s="343" t="n">
        <f aca="false">TRUNC(D263*2,2)</f>
        <v>28.54</v>
      </c>
      <c r="H263" s="344" t="n">
        <f aca="false">TRUNC(TRUNC(((C263+('Traitements par indices'!G263*12))/1820),2)*1.25,2)</f>
        <v>13.97</v>
      </c>
      <c r="I263" s="344" t="n">
        <f aca="false">TRUNC(TRUNC(((C263+('Traitements par indices'!G263*12))/1820),2)*1.27,2)</f>
        <v>14.19</v>
      </c>
      <c r="J263" s="344" t="n">
        <f aca="false">TRUNC(H263+(H263*2/3),2)</f>
        <v>23.28</v>
      </c>
      <c r="K263" s="345" t="n">
        <f aca="false">TRUNC((H263*2),2)</f>
        <v>27.94</v>
      </c>
      <c r="L263" s="344" t="n">
        <f aca="false">TRUNC(TRUNC((C263/1820),2)*1.25,2)</f>
        <v>13.82</v>
      </c>
      <c r="M263" s="344" t="n">
        <f aca="false">TRUNC(TRUNC((C263/1820),2)*1.27,2)</f>
        <v>14.04</v>
      </c>
      <c r="N263" s="344" t="n">
        <f aca="false">TRUNC(L263+(L263*2/3),2)</f>
        <v>23.03</v>
      </c>
      <c r="O263" s="345" t="n">
        <f aca="false">TRUNC((L263*2),2)</f>
        <v>27.64</v>
      </c>
    </row>
    <row r="264" s="354" customFormat="true" ht="15.75" hidden="false" customHeight="true" outlineLevel="0" collapsed="false">
      <c r="A264" s="346" t="n">
        <v>341</v>
      </c>
      <c r="B264" s="347" t="n">
        <v>361</v>
      </c>
      <c r="C264" s="348" t="n">
        <v>20144.03</v>
      </c>
      <c r="D264" s="349" t="n">
        <f aca="false">TRUNC(TRUNC(((C264+('Traitements par indices'!F264*12))/1820),2)*1.25,2)</f>
        <v>14.27</v>
      </c>
      <c r="E264" s="350" t="n">
        <f aca="false">TRUNC(TRUNC(((C264+('Traitements par indices'!F264*12))/1820),2)*1.27,2)</f>
        <v>14.5</v>
      </c>
      <c r="F264" s="350" t="n">
        <f aca="false">TRUNC(D264+(D264*2/3),2)</f>
        <v>23.78</v>
      </c>
      <c r="G264" s="351" t="n">
        <f aca="false">TRUNC(D264*2,2)</f>
        <v>28.54</v>
      </c>
      <c r="H264" s="352" t="n">
        <f aca="false">TRUNC(TRUNC(((C264+('Traitements par indices'!G264*12))/1820),2)*1.25,2)</f>
        <v>13.97</v>
      </c>
      <c r="I264" s="352" t="n">
        <f aca="false">TRUNC(TRUNC(((C264+('Traitements par indices'!G264*12))/1820),2)*1.27,2)</f>
        <v>14.19</v>
      </c>
      <c r="J264" s="352" t="n">
        <f aca="false">TRUNC(H264+(H264*2/3),2)</f>
        <v>23.28</v>
      </c>
      <c r="K264" s="353" t="n">
        <f aca="false">TRUNC((H264*2),2)</f>
        <v>27.94</v>
      </c>
      <c r="L264" s="352" t="n">
        <f aca="false">TRUNC(TRUNC((C264/1820),2)*1.25,2)</f>
        <v>13.82</v>
      </c>
      <c r="M264" s="352" t="n">
        <f aca="false">TRUNC(TRUNC((C264/1820),2)*1.27,2)</f>
        <v>14.04</v>
      </c>
      <c r="N264" s="352" t="n">
        <f aca="false">TRUNC(L264+(L264*2/3),2)</f>
        <v>23.03</v>
      </c>
      <c r="O264" s="353" t="n">
        <f aca="false">TRUNC((L264*2),2)</f>
        <v>27.64</v>
      </c>
    </row>
    <row r="265" customFormat="false" ht="15.75" hidden="false" customHeight="true" outlineLevel="0" collapsed="false">
      <c r="A265" s="338" t="n">
        <v>341</v>
      </c>
      <c r="B265" s="355" t="n">
        <v>362</v>
      </c>
      <c r="C265" s="340" t="n">
        <v>20144.03</v>
      </c>
      <c r="D265" s="341" t="n">
        <f aca="false">TRUNC(TRUNC(((C265+('Traitements par indices'!F265*12))/1820),2)*1.25,2)</f>
        <v>14.27</v>
      </c>
      <c r="E265" s="342" t="n">
        <f aca="false">TRUNC(TRUNC(((C265+('Traitements par indices'!F265*12))/1820),2)*1.27,2)</f>
        <v>14.5</v>
      </c>
      <c r="F265" s="342" t="n">
        <f aca="false">TRUNC(D265+(D265*2/3),2)</f>
        <v>23.78</v>
      </c>
      <c r="G265" s="343" t="n">
        <f aca="false">TRUNC(D265*2,2)</f>
        <v>28.54</v>
      </c>
      <c r="H265" s="344" t="n">
        <f aca="false">TRUNC(TRUNC(((C265+('Traitements par indices'!G265*12))/1820),2)*1.25,2)</f>
        <v>13.97</v>
      </c>
      <c r="I265" s="344" t="n">
        <f aca="false">TRUNC(TRUNC(((C265+('Traitements par indices'!G265*12))/1820),2)*1.27,2)</f>
        <v>14.19</v>
      </c>
      <c r="J265" s="344" t="n">
        <f aca="false">TRUNC(H265+(H265*2/3),2)</f>
        <v>23.28</v>
      </c>
      <c r="K265" s="345" t="n">
        <f aca="false">TRUNC((H265*2),2)</f>
        <v>27.94</v>
      </c>
      <c r="L265" s="344" t="n">
        <f aca="false">TRUNC(TRUNC((C265/1820),2)*1.25,2)</f>
        <v>13.82</v>
      </c>
      <c r="M265" s="344" t="n">
        <f aca="false">TRUNC(TRUNC((C265/1820),2)*1.27,2)</f>
        <v>14.04</v>
      </c>
      <c r="N265" s="344" t="n">
        <f aca="false">TRUNC(L265+(L265*2/3),2)</f>
        <v>23.03</v>
      </c>
      <c r="O265" s="345" t="n">
        <f aca="false">TRUNC((L265*2),2)</f>
        <v>27.64</v>
      </c>
    </row>
    <row r="266" s="354" customFormat="true" ht="15.75" hidden="false" customHeight="true" outlineLevel="0" collapsed="false">
      <c r="A266" s="346" t="n">
        <v>342</v>
      </c>
      <c r="B266" s="347" t="n">
        <v>363</v>
      </c>
      <c r="C266" s="348" t="n">
        <v>20203.1</v>
      </c>
      <c r="D266" s="349" t="n">
        <f aca="false">TRUNC(TRUNC(((C266+('Traitements par indices'!F266*12))/1820),2)*1.25,2)</f>
        <v>14.31</v>
      </c>
      <c r="E266" s="350" t="n">
        <f aca="false">TRUNC(TRUNC(((C266+('Traitements par indices'!F266*12))/1820),2)*1.27,2)</f>
        <v>14.54</v>
      </c>
      <c r="F266" s="350" t="n">
        <f aca="false">TRUNC(D266+(D266*2/3),2)</f>
        <v>23.85</v>
      </c>
      <c r="G266" s="351" t="n">
        <f aca="false">TRUNC(D266*2,2)</f>
        <v>28.62</v>
      </c>
      <c r="H266" s="352" t="n">
        <f aca="false">TRUNC(TRUNC(((C266+('Traitements par indices'!G266*12))/1820),2)*1.25,2)</f>
        <v>14.01</v>
      </c>
      <c r="I266" s="352" t="n">
        <f aca="false">TRUNC(TRUNC(((C266+('Traitements par indices'!G266*12))/1820),2)*1.27,2)</f>
        <v>14.23</v>
      </c>
      <c r="J266" s="352" t="n">
        <f aca="false">TRUNC(H266+(H266*2/3),2)</f>
        <v>23.35</v>
      </c>
      <c r="K266" s="353" t="n">
        <f aca="false">TRUNC((H266*2),2)</f>
        <v>28.02</v>
      </c>
      <c r="L266" s="352" t="n">
        <f aca="false">TRUNC(TRUNC((C266/1820),2)*1.25,2)</f>
        <v>13.87</v>
      </c>
      <c r="M266" s="352" t="n">
        <f aca="false">TRUNC(TRUNC((C266/1820),2)*1.27,2)</f>
        <v>14.09</v>
      </c>
      <c r="N266" s="352" t="n">
        <f aca="false">TRUNC(L266+(L266*2/3),2)</f>
        <v>23.11</v>
      </c>
      <c r="O266" s="353" t="n">
        <f aca="false">TRUNC((L266*2),2)</f>
        <v>27.74</v>
      </c>
    </row>
    <row r="267" customFormat="false" ht="15.75" hidden="false" customHeight="true" outlineLevel="0" collapsed="false">
      <c r="A267" s="338" t="n">
        <v>343</v>
      </c>
      <c r="B267" s="355" t="n">
        <v>364</v>
      </c>
      <c r="C267" s="340" t="n">
        <v>20262.18</v>
      </c>
      <c r="D267" s="341" t="n">
        <f aca="false">TRUNC(TRUNC(((C267+('Traitements par indices'!F267*12))/1820),2)*1.25,2)</f>
        <v>14.35</v>
      </c>
      <c r="E267" s="342" t="n">
        <f aca="false">TRUNC(TRUNC(((C267+('Traitements par indices'!F267*12))/1820),2)*1.27,2)</f>
        <v>14.57</v>
      </c>
      <c r="F267" s="342" t="n">
        <f aca="false">TRUNC(D267+(D267*2/3),2)</f>
        <v>23.91</v>
      </c>
      <c r="G267" s="343" t="n">
        <f aca="false">TRUNC(D267*2,2)</f>
        <v>28.7</v>
      </c>
      <c r="H267" s="344" t="n">
        <f aca="false">TRUNC(TRUNC(((C267+('Traitements par indices'!G267*12))/1820),2)*1.25,2)</f>
        <v>14.06</v>
      </c>
      <c r="I267" s="344" t="n">
        <f aca="false">TRUNC(TRUNC(((C267+('Traitements par indices'!G267*12))/1820),2)*1.27,2)</f>
        <v>14.28</v>
      </c>
      <c r="J267" s="344" t="n">
        <f aca="false">TRUNC(H267+(H267*2/3),2)</f>
        <v>23.43</v>
      </c>
      <c r="K267" s="345" t="n">
        <f aca="false">TRUNC((H267*2),2)</f>
        <v>28.12</v>
      </c>
      <c r="L267" s="344" t="n">
        <f aca="false">TRUNC(TRUNC((C267/1820),2)*1.25,2)</f>
        <v>13.91</v>
      </c>
      <c r="M267" s="344" t="n">
        <f aca="false">TRUNC(TRUNC((C267/1820),2)*1.27,2)</f>
        <v>14.13</v>
      </c>
      <c r="N267" s="344" t="n">
        <f aca="false">TRUNC(L267+(L267*2/3),2)</f>
        <v>23.18</v>
      </c>
      <c r="O267" s="345" t="n">
        <f aca="false">TRUNC((L267*2),2)</f>
        <v>27.82</v>
      </c>
    </row>
    <row r="268" s="354" customFormat="true" ht="15.75" hidden="false" customHeight="true" outlineLevel="0" collapsed="false">
      <c r="A268" s="346" t="n">
        <v>343</v>
      </c>
      <c r="B268" s="347" t="n">
        <v>365</v>
      </c>
      <c r="C268" s="348" t="n">
        <v>20262.18</v>
      </c>
      <c r="D268" s="349" t="n">
        <f aca="false">TRUNC(TRUNC(((C268+('Traitements par indices'!F268*12))/1820),2)*1.25,2)</f>
        <v>14.35</v>
      </c>
      <c r="E268" s="350" t="n">
        <f aca="false">TRUNC(TRUNC(((C268+('Traitements par indices'!F268*12))/1820),2)*1.27,2)</f>
        <v>14.57</v>
      </c>
      <c r="F268" s="350" t="n">
        <f aca="false">TRUNC(D268+(D268*2/3),2)</f>
        <v>23.91</v>
      </c>
      <c r="G268" s="351" t="n">
        <f aca="false">TRUNC(D268*2,2)</f>
        <v>28.7</v>
      </c>
      <c r="H268" s="352" t="n">
        <f aca="false">TRUNC(TRUNC(((C268+('Traitements par indices'!G268*12))/1820),2)*1.25,2)</f>
        <v>14.06</v>
      </c>
      <c r="I268" s="352" t="n">
        <f aca="false">TRUNC(TRUNC(((C268+('Traitements par indices'!G268*12))/1820),2)*1.27,2)</f>
        <v>14.28</v>
      </c>
      <c r="J268" s="352" t="n">
        <f aca="false">TRUNC(H268+(H268*2/3),2)</f>
        <v>23.43</v>
      </c>
      <c r="K268" s="353" t="n">
        <f aca="false">TRUNC((H268*2),2)</f>
        <v>28.12</v>
      </c>
      <c r="L268" s="352" t="n">
        <f aca="false">TRUNC(TRUNC((C268/1820),2)*1.25,2)</f>
        <v>13.91</v>
      </c>
      <c r="M268" s="352" t="n">
        <f aca="false">TRUNC(TRUNC((C268/1820),2)*1.27,2)</f>
        <v>14.13</v>
      </c>
      <c r="N268" s="352" t="n">
        <f aca="false">TRUNC(L268+(L268*2/3),2)</f>
        <v>23.18</v>
      </c>
      <c r="O268" s="353" t="n">
        <f aca="false">TRUNC((L268*2),2)</f>
        <v>27.82</v>
      </c>
    </row>
    <row r="269" customFormat="false" ht="15.75" hidden="false" customHeight="true" outlineLevel="0" collapsed="false">
      <c r="A269" s="338" t="n">
        <v>344</v>
      </c>
      <c r="B269" s="355" t="n">
        <v>366</v>
      </c>
      <c r="C269" s="340" t="n">
        <v>20321.25</v>
      </c>
      <c r="D269" s="341" t="n">
        <f aca="false">TRUNC(TRUNC(((C269+('Traitements par indices'!F269*12))/1820),2)*1.25,2)</f>
        <v>14.4</v>
      </c>
      <c r="E269" s="342" t="n">
        <f aca="false">TRUNC(TRUNC(((C269+('Traitements par indices'!F269*12))/1820),2)*1.27,2)</f>
        <v>14.63</v>
      </c>
      <c r="F269" s="342" t="n">
        <f aca="false">TRUNC(D269+(D269*2/3),2)</f>
        <v>24</v>
      </c>
      <c r="G269" s="343" t="n">
        <f aca="false">TRUNC(D269*2,2)</f>
        <v>28.8</v>
      </c>
      <c r="H269" s="344" t="n">
        <f aca="false">TRUNC(TRUNC(((C269+('Traitements par indices'!G269*12))/1820),2)*1.25,2)</f>
        <v>14.1</v>
      </c>
      <c r="I269" s="344" t="n">
        <f aca="false">TRUNC(TRUNC(((C269+('Traitements par indices'!G269*12))/1820),2)*1.27,2)</f>
        <v>14.32</v>
      </c>
      <c r="J269" s="344" t="n">
        <f aca="false">TRUNC(H269+(H269*2/3),2)</f>
        <v>23.5</v>
      </c>
      <c r="K269" s="345" t="n">
        <f aca="false">TRUNC((H269*2),2)</f>
        <v>28.2</v>
      </c>
      <c r="L269" s="344" t="n">
        <f aca="false">TRUNC(TRUNC((C269/1820),2)*1.25,2)</f>
        <v>13.95</v>
      </c>
      <c r="M269" s="344" t="n">
        <f aca="false">TRUNC(TRUNC((C269/1820),2)*1.27,2)</f>
        <v>14.17</v>
      </c>
      <c r="N269" s="344" t="n">
        <f aca="false">TRUNC(L269+(L269*2/3),2)</f>
        <v>23.25</v>
      </c>
      <c r="O269" s="345" t="n">
        <f aca="false">TRUNC((L269*2),2)</f>
        <v>27.9</v>
      </c>
    </row>
    <row r="270" s="354" customFormat="true" ht="15.75" hidden="false" customHeight="true" outlineLevel="0" collapsed="false">
      <c r="A270" s="346" t="n">
        <v>366</v>
      </c>
      <c r="B270" s="347" t="n">
        <v>367</v>
      </c>
      <c r="C270" s="348" t="n">
        <v>21620.86</v>
      </c>
      <c r="D270" s="349" t="n">
        <f aca="false">TRUNC(TRUNC(((C270+('Traitements par indices'!F270*12))/1820),2)*1.25,2)</f>
        <v>15.28</v>
      </c>
      <c r="E270" s="350" t="n">
        <f aca="false">TRUNC(TRUNC(((C270+('Traitements par indices'!F270*12))/1820),2)*1.27,2)</f>
        <v>15.53</v>
      </c>
      <c r="F270" s="350" t="n">
        <f aca="false">TRUNC(D270+(D270*2/3),2)</f>
        <v>25.46</v>
      </c>
      <c r="G270" s="351" t="n">
        <f aca="false">TRUNC(D270*2,2)</f>
        <v>30.56</v>
      </c>
      <c r="H270" s="352" t="n">
        <f aca="false">TRUNC(TRUNC(((C270+('Traitements par indices'!G270*12))/1820),2)*1.25,2)</f>
        <v>14.98</v>
      </c>
      <c r="I270" s="352" t="n">
        <f aca="false">TRUNC(TRUNC(((C270+('Traitements par indices'!G270*12))/1820),2)*1.27,2)</f>
        <v>15.22</v>
      </c>
      <c r="J270" s="352" t="n">
        <f aca="false">TRUNC(H270+(H270*2/3),2)</f>
        <v>24.96</v>
      </c>
      <c r="K270" s="353" t="n">
        <f aca="false">TRUNC((H270*2),2)</f>
        <v>29.96</v>
      </c>
      <c r="L270" s="352" t="n">
        <f aca="false">TRUNC(TRUNC((C270/1820),2)*1.25,2)</f>
        <v>14.83</v>
      </c>
      <c r="M270" s="352" t="n">
        <f aca="false">TRUNC(TRUNC((C270/1820),2)*1.27,2)</f>
        <v>15.07</v>
      </c>
      <c r="N270" s="352" t="n">
        <f aca="false">TRUNC(L270+(L270*2/3),2)</f>
        <v>24.71</v>
      </c>
      <c r="O270" s="353" t="n">
        <f aca="false">TRUNC((L270*2),2)</f>
        <v>29.66</v>
      </c>
    </row>
    <row r="271" customFormat="false" ht="15.75" hidden="false" customHeight="true" outlineLevel="0" collapsed="false">
      <c r="A271" s="338" t="n">
        <v>367</v>
      </c>
      <c r="B271" s="355" t="n">
        <v>368</v>
      </c>
      <c r="C271" s="340" t="n">
        <v>21679.94</v>
      </c>
      <c r="D271" s="341" t="n">
        <f aca="false">TRUNC(TRUNC(((C271+('Traitements par indices'!F271*12))/1820),2)*1.25,2)</f>
        <v>15.32</v>
      </c>
      <c r="E271" s="342" t="n">
        <f aca="false">TRUNC(TRUNC(((C271+('Traitements par indices'!F271*12))/1820),2)*1.27,2)</f>
        <v>15.57</v>
      </c>
      <c r="F271" s="342" t="n">
        <f aca="false">TRUNC(D271+(D271*2/3),2)</f>
        <v>25.53</v>
      </c>
      <c r="G271" s="343" t="n">
        <f aca="false">TRUNC(D271*2,2)</f>
        <v>30.64</v>
      </c>
      <c r="H271" s="344" t="n">
        <f aca="false">TRUNC(TRUNC(((C271+('Traitements par indices'!G271*12))/1820),2)*1.25,2)</f>
        <v>15.03</v>
      </c>
      <c r="I271" s="344" t="n">
        <f aca="false">TRUNC(TRUNC(((C271+('Traitements par indices'!G271*12))/1820),2)*1.27,2)</f>
        <v>15.27</v>
      </c>
      <c r="J271" s="344" t="n">
        <f aca="false">TRUNC(H271+(H271*2/3),2)</f>
        <v>25.05</v>
      </c>
      <c r="K271" s="345" t="n">
        <f aca="false">TRUNC((H271*2),2)</f>
        <v>30.06</v>
      </c>
      <c r="L271" s="344" t="n">
        <f aca="false">TRUNC(TRUNC((C271/1820),2)*1.25,2)</f>
        <v>14.88</v>
      </c>
      <c r="M271" s="344" t="n">
        <f aca="false">TRUNC(TRUNC((C271/1820),2)*1.27,2)</f>
        <v>15.12</v>
      </c>
      <c r="N271" s="344" t="n">
        <f aca="false">TRUNC(L271+(L271*2/3),2)</f>
        <v>24.8</v>
      </c>
      <c r="O271" s="345" t="n">
        <f aca="false">TRUNC((L271*2),2)</f>
        <v>29.76</v>
      </c>
    </row>
    <row r="272" s="354" customFormat="true" ht="15.75" hidden="false" customHeight="true" outlineLevel="0" collapsed="false">
      <c r="A272" s="346" t="n">
        <v>367</v>
      </c>
      <c r="B272" s="347" t="n">
        <v>369</v>
      </c>
      <c r="C272" s="348" t="n">
        <v>21679.94</v>
      </c>
      <c r="D272" s="349" t="n">
        <f aca="false">TRUNC(TRUNC(((C272+('Traitements par indices'!F272*12))/1820),2)*1.25,2)</f>
        <v>15.32</v>
      </c>
      <c r="E272" s="350" t="n">
        <f aca="false">TRUNC(TRUNC(((C272+('Traitements par indices'!F272*12))/1820),2)*1.27,2)</f>
        <v>15.57</v>
      </c>
      <c r="F272" s="350" t="n">
        <f aca="false">TRUNC(D272+(D272*2/3),2)</f>
        <v>25.53</v>
      </c>
      <c r="G272" s="351" t="n">
        <f aca="false">TRUNC(D272*2,2)</f>
        <v>30.64</v>
      </c>
      <c r="H272" s="352" t="n">
        <f aca="false">TRUNC(TRUNC(((C272+('Traitements par indices'!G272*12))/1820),2)*1.25,2)</f>
        <v>15.03</v>
      </c>
      <c r="I272" s="352" t="n">
        <f aca="false">TRUNC(TRUNC(((C272+('Traitements par indices'!G272*12))/1820),2)*1.27,2)</f>
        <v>15.27</v>
      </c>
      <c r="J272" s="352" t="n">
        <f aca="false">TRUNC(H272+(H272*2/3),2)</f>
        <v>25.05</v>
      </c>
      <c r="K272" s="353" t="n">
        <f aca="false">TRUNC((H272*2),2)</f>
        <v>30.06</v>
      </c>
      <c r="L272" s="352" t="n">
        <f aca="false">TRUNC(TRUNC((C272/1820),2)*1.25,2)</f>
        <v>14.88</v>
      </c>
      <c r="M272" s="352" t="n">
        <f aca="false">TRUNC(TRUNC((C272/1820),2)*1.27,2)</f>
        <v>15.12</v>
      </c>
      <c r="N272" s="352" t="n">
        <f aca="false">TRUNC(L272+(L272*2/3),2)</f>
        <v>24.8</v>
      </c>
      <c r="O272" s="353" t="n">
        <f aca="false">TRUNC((L272*2),2)</f>
        <v>29.76</v>
      </c>
    </row>
    <row r="273" customFormat="false" ht="15.75" hidden="false" customHeight="true" outlineLevel="0" collapsed="false">
      <c r="A273" s="338" t="n">
        <v>368</v>
      </c>
      <c r="B273" s="355" t="n">
        <v>370</v>
      </c>
      <c r="C273" s="340" t="n">
        <v>21739.01</v>
      </c>
      <c r="D273" s="341" t="n">
        <f aca="false">TRUNC(TRUNC(((C273+('Traitements par indices'!F273*12))/1820),2)*1.25,2)</f>
        <v>15.37</v>
      </c>
      <c r="E273" s="342" t="n">
        <f aca="false">TRUNC(TRUNC(((C273+('Traitements par indices'!F273*12))/1820),2)*1.27,2)</f>
        <v>15.62</v>
      </c>
      <c r="F273" s="342" t="n">
        <f aca="false">TRUNC(D273+(D273*2/3),2)</f>
        <v>25.61</v>
      </c>
      <c r="G273" s="343" t="n">
        <f aca="false">TRUNC(D273*2,2)</f>
        <v>30.74</v>
      </c>
      <c r="H273" s="344" t="n">
        <f aca="false">TRUNC(TRUNC(((C273+('Traitements par indices'!G273*12))/1820),2)*1.25,2)</f>
        <v>15.07</v>
      </c>
      <c r="I273" s="344" t="n">
        <f aca="false">TRUNC(TRUNC(((C273+('Traitements par indices'!G273*12))/1820),2)*1.27,2)</f>
        <v>15.31</v>
      </c>
      <c r="J273" s="344" t="n">
        <f aca="false">TRUNC(H273+(H273*2/3),2)</f>
        <v>25.11</v>
      </c>
      <c r="K273" s="345" t="n">
        <f aca="false">TRUNC((H273*2),2)</f>
        <v>30.14</v>
      </c>
      <c r="L273" s="344" t="n">
        <f aca="false">TRUNC(TRUNC((C273/1820),2)*1.25,2)</f>
        <v>14.92</v>
      </c>
      <c r="M273" s="344" t="n">
        <f aca="false">TRUNC(TRUNC((C273/1820),2)*1.27,2)</f>
        <v>15.16</v>
      </c>
      <c r="N273" s="344" t="n">
        <f aca="false">TRUNC(L273+(L273*2/3),2)</f>
        <v>24.86</v>
      </c>
      <c r="O273" s="345" t="n">
        <f aca="false">TRUNC((L273*2),2)</f>
        <v>29.84</v>
      </c>
    </row>
    <row r="274" s="354" customFormat="true" ht="15.75" hidden="false" customHeight="true" outlineLevel="0" collapsed="false">
      <c r="A274" s="346" t="n">
        <v>369</v>
      </c>
      <c r="B274" s="347" t="n">
        <v>371</v>
      </c>
      <c r="C274" s="348" t="n">
        <v>21798.08</v>
      </c>
      <c r="D274" s="349" t="n">
        <f aca="false">TRUNC(TRUNC(((C274+('Traitements par indices'!F274*12))/1820),2)*1.25,2)</f>
        <v>15.41</v>
      </c>
      <c r="E274" s="350" t="n">
        <f aca="false">TRUNC(TRUNC(((C274+('Traitements par indices'!F274*12))/1820),2)*1.27,2)</f>
        <v>15.65</v>
      </c>
      <c r="F274" s="350" t="n">
        <f aca="false">TRUNC(D274+(D274*2/3),2)</f>
        <v>25.68</v>
      </c>
      <c r="G274" s="351" t="n">
        <f aca="false">TRUNC(D274*2,2)</f>
        <v>30.82</v>
      </c>
      <c r="H274" s="352" t="n">
        <f aca="false">TRUNC(TRUNC(((C274+('Traitements par indices'!G274*12))/1820),2)*1.25,2)</f>
        <v>15.11</v>
      </c>
      <c r="I274" s="352" t="n">
        <f aca="false">TRUNC(TRUNC(((C274+('Traitements par indices'!G274*12))/1820),2)*1.27,2)</f>
        <v>15.35</v>
      </c>
      <c r="J274" s="352" t="n">
        <f aca="false">TRUNC(H274+(H274*2/3),2)</f>
        <v>25.18</v>
      </c>
      <c r="K274" s="353" t="n">
        <f aca="false">TRUNC((H274*2),2)</f>
        <v>30.22</v>
      </c>
      <c r="L274" s="352" t="n">
        <f aca="false">TRUNC(TRUNC((C274/1820),2)*1.25,2)</f>
        <v>14.96</v>
      </c>
      <c r="M274" s="352" t="n">
        <f aca="false">TRUNC(TRUNC((C274/1820),2)*1.27,2)</f>
        <v>15.2</v>
      </c>
      <c r="N274" s="352" t="n">
        <f aca="false">TRUNC(L274+(L274*2/3),2)</f>
        <v>24.93</v>
      </c>
      <c r="O274" s="353" t="n">
        <f aca="false">TRUNC((L274*2),2)</f>
        <v>29.92</v>
      </c>
    </row>
    <row r="275" customFormat="false" ht="15.75" hidden="false" customHeight="true" outlineLevel="0" collapsed="false">
      <c r="A275" s="338" t="n">
        <v>369</v>
      </c>
      <c r="B275" s="355" t="n">
        <v>372</v>
      </c>
      <c r="C275" s="340" t="n">
        <v>21798.08</v>
      </c>
      <c r="D275" s="341" t="n">
        <f aca="false">TRUNC(TRUNC(((C275+('Traitements par indices'!F275*12))/1820),2)*1.25,2)</f>
        <v>15.41</v>
      </c>
      <c r="E275" s="342" t="n">
        <f aca="false">TRUNC(TRUNC(((C275+('Traitements par indices'!F275*12))/1820),2)*1.27,2)</f>
        <v>15.65</v>
      </c>
      <c r="F275" s="342" t="n">
        <f aca="false">TRUNC(D275+(D275*2/3),2)</f>
        <v>25.68</v>
      </c>
      <c r="G275" s="343" t="n">
        <f aca="false">TRUNC(D275*2,2)</f>
        <v>30.82</v>
      </c>
      <c r="H275" s="344" t="n">
        <f aca="false">TRUNC(TRUNC(((C275+('Traitements par indices'!G275*12))/1820),2)*1.25,2)</f>
        <v>15.11</v>
      </c>
      <c r="I275" s="344" t="n">
        <f aca="false">TRUNC(TRUNC(((C275+('Traitements par indices'!G275*12))/1820),2)*1.27,2)</f>
        <v>15.35</v>
      </c>
      <c r="J275" s="344" t="n">
        <f aca="false">TRUNC(H275+(H275*2/3),2)</f>
        <v>25.18</v>
      </c>
      <c r="K275" s="345" t="n">
        <f aca="false">TRUNC((H275*2),2)</f>
        <v>30.22</v>
      </c>
      <c r="L275" s="344" t="n">
        <f aca="false">TRUNC(TRUNC((C275/1820),2)*1.25,2)</f>
        <v>14.96</v>
      </c>
      <c r="M275" s="344" t="n">
        <f aca="false">TRUNC(TRUNC((C275/1820),2)*1.27,2)</f>
        <v>15.2</v>
      </c>
      <c r="N275" s="344" t="n">
        <f aca="false">TRUNC(L275+(L275*2/3),2)</f>
        <v>24.93</v>
      </c>
      <c r="O275" s="345" t="n">
        <f aca="false">TRUNC((L275*2),2)</f>
        <v>29.92</v>
      </c>
    </row>
    <row r="276" s="354" customFormat="true" ht="15.75" hidden="false" customHeight="true" outlineLevel="0" collapsed="false">
      <c r="A276" s="346" t="n">
        <v>369</v>
      </c>
      <c r="B276" s="347" t="n">
        <v>373</v>
      </c>
      <c r="C276" s="348" t="n">
        <v>21798.08</v>
      </c>
      <c r="D276" s="349" t="n">
        <f aca="false">TRUNC(TRUNC(((C276+('Traitements par indices'!F276*12))/1820),2)*1.25,2)</f>
        <v>15.41</v>
      </c>
      <c r="E276" s="350" t="n">
        <f aca="false">TRUNC(TRUNC(((C276+('Traitements par indices'!F276*12))/1820),2)*1.27,2)</f>
        <v>15.65</v>
      </c>
      <c r="F276" s="350" t="n">
        <f aca="false">TRUNC(D276+(D276*2/3),2)</f>
        <v>25.68</v>
      </c>
      <c r="G276" s="351" t="n">
        <f aca="false">TRUNC(D276*2,2)</f>
        <v>30.82</v>
      </c>
      <c r="H276" s="352" t="n">
        <f aca="false">TRUNC(TRUNC(((C276+('Traitements par indices'!G276*12))/1820),2)*1.25,2)</f>
        <v>15.11</v>
      </c>
      <c r="I276" s="352" t="n">
        <f aca="false">TRUNC(TRUNC(((C276+('Traitements par indices'!G276*12))/1820),2)*1.27,2)</f>
        <v>15.35</v>
      </c>
      <c r="J276" s="352" t="n">
        <f aca="false">TRUNC(H276+(H276*2/3),2)</f>
        <v>25.18</v>
      </c>
      <c r="K276" s="353" t="n">
        <f aca="false">TRUNC((H276*2),2)</f>
        <v>30.22</v>
      </c>
      <c r="L276" s="352" t="n">
        <f aca="false">TRUNC(TRUNC((C276/1820),2)*1.25,2)</f>
        <v>14.96</v>
      </c>
      <c r="M276" s="352" t="n">
        <f aca="false">TRUNC(TRUNC((C276/1820),2)*1.27,2)</f>
        <v>15.2</v>
      </c>
      <c r="N276" s="352" t="n">
        <f aca="false">TRUNC(L276+(L276*2/3),2)</f>
        <v>24.93</v>
      </c>
      <c r="O276" s="353" t="n">
        <f aca="false">TRUNC((L276*2),2)</f>
        <v>29.92</v>
      </c>
    </row>
    <row r="277" customFormat="false" ht="15.75" hidden="false" customHeight="true" outlineLevel="0" collapsed="false">
      <c r="A277" s="338" t="n">
        <v>370</v>
      </c>
      <c r="B277" s="355" t="n">
        <v>374</v>
      </c>
      <c r="C277" s="340" t="n">
        <v>21857.16</v>
      </c>
      <c r="D277" s="341" t="n">
        <f aca="false">TRUNC(TRUNC(((C277+('Traitements par indices'!F277*12))/1820),2)*1.25,2)</f>
        <v>15.45</v>
      </c>
      <c r="E277" s="342" t="n">
        <f aca="false">TRUNC(TRUNC(((C277+('Traitements par indices'!F277*12))/1820),2)*1.27,2)</f>
        <v>15.69</v>
      </c>
      <c r="F277" s="342" t="n">
        <f aca="false">TRUNC(D277+(D277*2/3),2)</f>
        <v>25.75</v>
      </c>
      <c r="G277" s="343" t="n">
        <f aca="false">TRUNC(D277*2,2)</f>
        <v>30.9</v>
      </c>
      <c r="H277" s="344" t="n">
        <f aca="false">TRUNC(TRUNC(((C277+('Traitements par indices'!G277*12))/1820),2)*1.25,2)</f>
        <v>15.15</v>
      </c>
      <c r="I277" s="344" t="n">
        <f aca="false">TRUNC(TRUNC(((C277+('Traitements par indices'!G277*12))/1820),2)*1.27,2)</f>
        <v>15.39</v>
      </c>
      <c r="J277" s="344" t="n">
        <f aca="false">TRUNC(H277+(H277*2/3),2)</f>
        <v>25.25</v>
      </c>
      <c r="K277" s="345" t="n">
        <f aca="false">TRUNC((H277*2),2)</f>
        <v>30.3</v>
      </c>
      <c r="L277" s="344" t="n">
        <f aca="false">TRUNC(TRUNC((C277/1820),2)*1.25,2)</f>
        <v>15</v>
      </c>
      <c r="M277" s="344" t="n">
        <f aca="false">TRUNC(TRUNC((C277/1820),2)*1.27,2)</f>
        <v>15.24</v>
      </c>
      <c r="N277" s="344" t="n">
        <f aca="false">TRUNC(L277+(L277*2/3),2)</f>
        <v>25</v>
      </c>
      <c r="O277" s="345" t="n">
        <f aca="false">TRUNC((L277*2),2)</f>
        <v>30</v>
      </c>
    </row>
    <row r="278" s="354" customFormat="true" ht="15.75" hidden="false" customHeight="true" outlineLevel="0" collapsed="false">
      <c r="A278" s="346" t="n">
        <v>370</v>
      </c>
      <c r="B278" s="347" t="n">
        <v>375</v>
      </c>
      <c r="C278" s="348" t="n">
        <v>21857.16</v>
      </c>
      <c r="D278" s="349" t="n">
        <f aca="false">TRUNC(TRUNC(((C278+('Traitements par indices'!F278*12))/1820),2)*1.25,2)</f>
        <v>15.45</v>
      </c>
      <c r="E278" s="350" t="n">
        <f aca="false">TRUNC(TRUNC(((C278+('Traitements par indices'!F278*12))/1820),2)*1.27,2)</f>
        <v>15.69</v>
      </c>
      <c r="F278" s="350" t="n">
        <f aca="false">TRUNC(D278+(D278*2/3),2)</f>
        <v>25.75</v>
      </c>
      <c r="G278" s="351" t="n">
        <f aca="false">TRUNC(D278*2,2)</f>
        <v>30.9</v>
      </c>
      <c r="H278" s="352" t="n">
        <f aca="false">TRUNC(TRUNC(((C278+('Traitements par indices'!G278*12))/1820),2)*1.25,2)</f>
        <v>15.15</v>
      </c>
      <c r="I278" s="352" t="n">
        <f aca="false">TRUNC(TRUNC(((C278+('Traitements par indices'!G278*12))/1820),2)*1.27,2)</f>
        <v>15.39</v>
      </c>
      <c r="J278" s="352" t="n">
        <f aca="false">TRUNC(H278+(H278*2/3),2)</f>
        <v>25.25</v>
      </c>
      <c r="K278" s="353" t="n">
        <f aca="false">TRUNC((H278*2),2)</f>
        <v>30.3</v>
      </c>
      <c r="L278" s="352" t="n">
        <f aca="false">TRUNC(TRUNC((C278/1820),2)*1.25,2)</f>
        <v>15</v>
      </c>
      <c r="M278" s="352" t="n">
        <f aca="false">TRUNC(TRUNC((C278/1820),2)*1.27,2)</f>
        <v>15.24</v>
      </c>
      <c r="N278" s="352" t="n">
        <f aca="false">TRUNC(L278+(L278*2/3),2)</f>
        <v>25</v>
      </c>
      <c r="O278" s="353" t="n">
        <f aca="false">TRUNC((L278*2),2)</f>
        <v>30</v>
      </c>
    </row>
    <row r="279" customFormat="false" ht="15.75" hidden="false" customHeight="true" outlineLevel="0" collapsed="false">
      <c r="A279" s="338" t="n">
        <v>370</v>
      </c>
      <c r="B279" s="355" t="n">
        <v>376</v>
      </c>
      <c r="C279" s="340" t="n">
        <v>21857.16</v>
      </c>
      <c r="D279" s="341" t="n">
        <f aca="false">TRUNC(TRUNC(((C279+('Traitements par indices'!F279*12))/1820),2)*1.25,2)</f>
        <v>15.45</v>
      </c>
      <c r="E279" s="342" t="n">
        <f aca="false">TRUNC(TRUNC(((C279+('Traitements par indices'!F279*12))/1820),2)*1.27,2)</f>
        <v>15.69</v>
      </c>
      <c r="F279" s="342" t="n">
        <f aca="false">TRUNC(D279+(D279*2/3),2)</f>
        <v>25.75</v>
      </c>
      <c r="G279" s="343" t="n">
        <f aca="false">TRUNC(D279*2,2)</f>
        <v>30.9</v>
      </c>
      <c r="H279" s="344" t="n">
        <f aca="false">TRUNC(TRUNC(((C279+('Traitements par indices'!G279*12))/1820),2)*1.25,2)</f>
        <v>15.15</v>
      </c>
      <c r="I279" s="344" t="n">
        <f aca="false">TRUNC(TRUNC(((C279+('Traitements par indices'!G279*12))/1820),2)*1.27,2)</f>
        <v>15.39</v>
      </c>
      <c r="J279" s="344" t="n">
        <f aca="false">TRUNC(H279+(H279*2/3),2)</f>
        <v>25.25</v>
      </c>
      <c r="K279" s="345" t="n">
        <f aca="false">TRUNC((H279*2),2)</f>
        <v>30.3</v>
      </c>
      <c r="L279" s="344" t="n">
        <f aca="false">TRUNC(TRUNC((C279/1820),2)*1.25,2)</f>
        <v>15</v>
      </c>
      <c r="M279" s="344" t="n">
        <f aca="false">TRUNC(TRUNC((C279/1820),2)*1.27,2)</f>
        <v>15.24</v>
      </c>
      <c r="N279" s="344" t="n">
        <f aca="false">TRUNC(L279+(L279*2/3),2)</f>
        <v>25</v>
      </c>
      <c r="O279" s="345" t="n">
        <f aca="false">TRUNC((L279*2),2)</f>
        <v>30</v>
      </c>
    </row>
    <row r="280" s="354" customFormat="true" ht="15.75" hidden="false" customHeight="true" outlineLevel="0" collapsed="false">
      <c r="A280" s="346" t="n">
        <v>370</v>
      </c>
      <c r="B280" s="347" t="n">
        <v>377</v>
      </c>
      <c r="C280" s="348" t="n">
        <v>21857.16</v>
      </c>
      <c r="D280" s="349" t="n">
        <f aca="false">TRUNC(TRUNC(((C280+('Traitements par indices'!F280*12))/1820),2)*1.25,2)</f>
        <v>15.45</v>
      </c>
      <c r="E280" s="350" t="n">
        <f aca="false">TRUNC(TRUNC(((C280+('Traitements par indices'!F280*12))/1820),2)*1.27,2)</f>
        <v>15.69</v>
      </c>
      <c r="F280" s="350" t="n">
        <f aca="false">TRUNC(D280+(D280*2/3),2)</f>
        <v>25.75</v>
      </c>
      <c r="G280" s="351" t="n">
        <f aca="false">TRUNC(D280*2,2)</f>
        <v>30.9</v>
      </c>
      <c r="H280" s="352" t="n">
        <f aca="false">TRUNC(TRUNC(((C280+('Traitements par indices'!G280*12))/1820),2)*1.25,2)</f>
        <v>15.15</v>
      </c>
      <c r="I280" s="352" t="n">
        <f aca="false">TRUNC(TRUNC(((C280+('Traitements par indices'!G280*12))/1820),2)*1.27,2)</f>
        <v>15.39</v>
      </c>
      <c r="J280" s="352" t="n">
        <f aca="false">TRUNC(H280+(H280*2/3),2)</f>
        <v>25.25</v>
      </c>
      <c r="K280" s="353" t="n">
        <f aca="false">TRUNC((H280*2),2)</f>
        <v>30.3</v>
      </c>
      <c r="L280" s="352" t="n">
        <f aca="false">TRUNC(TRUNC((C280/1820),2)*1.25,2)</f>
        <v>15</v>
      </c>
      <c r="M280" s="352" t="n">
        <f aca="false">TRUNC(TRUNC((C280/1820),2)*1.27,2)</f>
        <v>15.24</v>
      </c>
      <c r="N280" s="352" t="n">
        <f aca="false">TRUNC(L280+(L280*2/3),2)</f>
        <v>25</v>
      </c>
      <c r="O280" s="353" t="n">
        <f aca="false">TRUNC((L280*2),2)</f>
        <v>30</v>
      </c>
    </row>
    <row r="281" customFormat="false" ht="15.75" hidden="false" customHeight="true" outlineLevel="0" collapsed="false">
      <c r="A281" s="338" t="n">
        <v>371</v>
      </c>
      <c r="B281" s="355" t="n">
        <v>378</v>
      </c>
      <c r="C281" s="340" t="n">
        <v>21916.23</v>
      </c>
      <c r="D281" s="341" t="n">
        <f aca="false">TRUNC(TRUNC(((C281+('Traitements par indices'!F281*12))/1820),2)*1.25,2)</f>
        <v>15.5</v>
      </c>
      <c r="E281" s="342" t="n">
        <f aca="false">TRUNC(TRUNC(((C281+('Traitements par indices'!F281*12))/1820),2)*1.27,2)</f>
        <v>15.74</v>
      </c>
      <c r="F281" s="342" t="n">
        <f aca="false">TRUNC(D281+(D281*2/3),2)</f>
        <v>25.83</v>
      </c>
      <c r="G281" s="343" t="n">
        <f aca="false">TRUNC(D281*2,2)</f>
        <v>31</v>
      </c>
      <c r="H281" s="344" t="n">
        <f aca="false">TRUNC(TRUNC(((C281+('Traitements par indices'!G281*12))/1820),2)*1.25,2)</f>
        <v>15.2</v>
      </c>
      <c r="I281" s="344" t="n">
        <f aca="false">TRUNC(TRUNC(((C281+('Traitements par indices'!G281*12))/1820),2)*1.27,2)</f>
        <v>15.44</v>
      </c>
      <c r="J281" s="344" t="n">
        <f aca="false">TRUNC(H281+(H281*2/3),2)</f>
        <v>25.33</v>
      </c>
      <c r="K281" s="345" t="n">
        <f aca="false">TRUNC((H281*2),2)</f>
        <v>30.4</v>
      </c>
      <c r="L281" s="344" t="n">
        <f aca="false">TRUNC(TRUNC((C281/1820),2)*1.25,2)</f>
        <v>15.05</v>
      </c>
      <c r="M281" s="344" t="n">
        <f aca="false">TRUNC(TRUNC((C281/1820),2)*1.27,2)</f>
        <v>15.29</v>
      </c>
      <c r="N281" s="344" t="n">
        <f aca="false">TRUNC(L281+(L281*2/3),2)</f>
        <v>25.08</v>
      </c>
      <c r="O281" s="345" t="n">
        <f aca="false">TRUNC((L281*2),2)</f>
        <v>30.1</v>
      </c>
    </row>
    <row r="282" s="354" customFormat="true" ht="15.75" hidden="false" customHeight="true" outlineLevel="0" collapsed="false">
      <c r="A282" s="346" t="n">
        <v>371</v>
      </c>
      <c r="B282" s="347" t="n">
        <v>379</v>
      </c>
      <c r="C282" s="348" t="n">
        <v>21916.23</v>
      </c>
      <c r="D282" s="349" t="n">
        <f aca="false">TRUNC(TRUNC(((C282+('Traitements par indices'!F282*12))/1820),2)*1.25,2)</f>
        <v>15.5</v>
      </c>
      <c r="E282" s="350" t="n">
        <f aca="false">TRUNC(TRUNC(((C282+('Traitements par indices'!F282*12))/1820),2)*1.27,2)</f>
        <v>15.74</v>
      </c>
      <c r="F282" s="350" t="n">
        <f aca="false">TRUNC(D282+(D282*2/3),2)</f>
        <v>25.83</v>
      </c>
      <c r="G282" s="351" t="n">
        <f aca="false">TRUNC(D282*2,2)</f>
        <v>31</v>
      </c>
      <c r="H282" s="352" t="n">
        <f aca="false">TRUNC(TRUNC(((C282+('Traitements par indices'!G282*12))/1820),2)*1.25,2)</f>
        <v>15.2</v>
      </c>
      <c r="I282" s="352" t="n">
        <f aca="false">TRUNC(TRUNC(((C282+('Traitements par indices'!G282*12))/1820),2)*1.27,2)</f>
        <v>15.44</v>
      </c>
      <c r="J282" s="352" t="n">
        <f aca="false">TRUNC(H282+(H282*2/3),2)</f>
        <v>25.33</v>
      </c>
      <c r="K282" s="353" t="n">
        <f aca="false">TRUNC((H282*2),2)</f>
        <v>30.4</v>
      </c>
      <c r="L282" s="352" t="n">
        <f aca="false">TRUNC(TRUNC((C282/1820),2)*1.25,2)</f>
        <v>15.05</v>
      </c>
      <c r="M282" s="352" t="n">
        <f aca="false">TRUNC(TRUNC((C282/1820),2)*1.27,2)</f>
        <v>15.29</v>
      </c>
      <c r="N282" s="352" t="n">
        <f aca="false">TRUNC(L282+(L282*2/3),2)</f>
        <v>25.08</v>
      </c>
      <c r="O282" s="353" t="n">
        <f aca="false">TRUNC((L282*2),2)</f>
        <v>30.1</v>
      </c>
    </row>
    <row r="283" customFormat="false" ht="15.75" hidden="false" customHeight="true" outlineLevel="0" collapsed="false">
      <c r="A283" s="338" t="n">
        <v>371</v>
      </c>
      <c r="B283" s="355" t="n">
        <v>380</v>
      </c>
      <c r="C283" s="340" t="n">
        <v>21916.23</v>
      </c>
      <c r="D283" s="341" t="n">
        <f aca="false">TRUNC(TRUNC(((C283+('Traitements par indices'!F283*12))/1820),2)*1.25,2)</f>
        <v>15.5</v>
      </c>
      <c r="E283" s="342" t="n">
        <f aca="false">TRUNC(TRUNC(((C283+('Traitements par indices'!F283*12))/1820),2)*1.27,2)</f>
        <v>15.74</v>
      </c>
      <c r="F283" s="342" t="n">
        <f aca="false">TRUNC(D283+(D283*2/3),2)</f>
        <v>25.83</v>
      </c>
      <c r="G283" s="343" t="n">
        <f aca="false">TRUNC(D283*2,2)</f>
        <v>31</v>
      </c>
      <c r="H283" s="344" t="n">
        <f aca="false">TRUNC(TRUNC(((C283+('Traitements par indices'!G283*12))/1820),2)*1.25,2)</f>
        <v>15.2</v>
      </c>
      <c r="I283" s="344" t="n">
        <f aca="false">TRUNC(TRUNC(((C283+('Traitements par indices'!G283*12))/1820),2)*1.27,2)</f>
        <v>15.44</v>
      </c>
      <c r="J283" s="344" t="n">
        <f aca="false">TRUNC(H283+(H283*2/3),2)</f>
        <v>25.33</v>
      </c>
      <c r="K283" s="345" t="n">
        <f aca="false">TRUNC((H283*2),2)</f>
        <v>30.4</v>
      </c>
      <c r="L283" s="344" t="n">
        <f aca="false">TRUNC(TRUNC((C283/1820),2)*1.25,2)</f>
        <v>15.05</v>
      </c>
      <c r="M283" s="344" t="n">
        <f aca="false">TRUNC(TRUNC((C283/1820),2)*1.27,2)</f>
        <v>15.29</v>
      </c>
      <c r="N283" s="344" t="n">
        <f aca="false">TRUNC(L283+(L283*2/3),2)</f>
        <v>25.08</v>
      </c>
      <c r="O283" s="345" t="n">
        <f aca="false">TRUNC((L283*2),2)</f>
        <v>30.1</v>
      </c>
    </row>
    <row r="284" s="354" customFormat="true" ht="15.75" hidden="false" customHeight="true" outlineLevel="0" collapsed="false">
      <c r="A284" s="346" t="n">
        <v>372</v>
      </c>
      <c r="B284" s="347" t="n">
        <v>381</v>
      </c>
      <c r="C284" s="348" t="n">
        <v>21975.3</v>
      </c>
      <c r="D284" s="349" t="n">
        <f aca="false">TRUNC(TRUNC(((C284+('Traitements par indices'!F284*12))/1820),2)*1.25,2)</f>
        <v>15.53</v>
      </c>
      <c r="E284" s="350" t="n">
        <f aca="false">TRUNC(TRUNC(((C284+('Traitements par indices'!F284*12))/1820),2)*1.27,2)</f>
        <v>15.78</v>
      </c>
      <c r="F284" s="350" t="n">
        <f aca="false">TRUNC(D284+(D284*2/3),2)</f>
        <v>25.88</v>
      </c>
      <c r="G284" s="351" t="n">
        <f aca="false">TRUNC(D284*2,2)</f>
        <v>31.06</v>
      </c>
      <c r="H284" s="352" t="n">
        <f aca="false">TRUNC(TRUNC(((C284+('Traitements par indices'!G284*12))/1820),2)*1.25,2)</f>
        <v>15.23</v>
      </c>
      <c r="I284" s="352" t="n">
        <f aca="false">TRUNC(TRUNC(((C284+('Traitements par indices'!G284*12))/1820),2)*1.27,2)</f>
        <v>15.48</v>
      </c>
      <c r="J284" s="352" t="n">
        <f aca="false">TRUNC(H284+(H284*2/3),2)</f>
        <v>25.38</v>
      </c>
      <c r="K284" s="353" t="n">
        <f aca="false">TRUNC((H284*2),2)</f>
        <v>30.46</v>
      </c>
      <c r="L284" s="352" t="n">
        <f aca="false">TRUNC(TRUNC((C284/1820),2)*1.25,2)</f>
        <v>15.08</v>
      </c>
      <c r="M284" s="352" t="n">
        <f aca="false">TRUNC(TRUNC((C284/1820),2)*1.27,2)</f>
        <v>15.32</v>
      </c>
      <c r="N284" s="352" t="n">
        <f aca="false">TRUNC(L284+(L284*2/3),2)</f>
        <v>25.13</v>
      </c>
      <c r="O284" s="353" t="n">
        <f aca="false">TRUNC((L284*2),2)</f>
        <v>30.16</v>
      </c>
    </row>
    <row r="285" customFormat="false" ht="15.75" hidden="false" customHeight="true" outlineLevel="0" collapsed="false">
      <c r="A285" s="338" t="n">
        <v>372</v>
      </c>
      <c r="B285" s="355" t="n">
        <v>382</v>
      </c>
      <c r="C285" s="340" t="n">
        <v>21975.3</v>
      </c>
      <c r="D285" s="341" t="n">
        <f aca="false">TRUNC(TRUNC(((C285+('Traitements par indices'!F285*12))/1820),2)*1.25,2)</f>
        <v>15.53</v>
      </c>
      <c r="E285" s="342" t="n">
        <f aca="false">TRUNC(TRUNC(((C285+('Traitements par indices'!F285*12))/1820),2)*1.27,2)</f>
        <v>15.78</v>
      </c>
      <c r="F285" s="342" t="n">
        <f aca="false">TRUNC(D285+(D285*2/3),2)</f>
        <v>25.88</v>
      </c>
      <c r="G285" s="343" t="n">
        <f aca="false">TRUNC(D285*2,2)</f>
        <v>31.06</v>
      </c>
      <c r="H285" s="344" t="n">
        <f aca="false">TRUNC(TRUNC(((C285+('Traitements par indices'!G285*12))/1820),2)*1.25,2)</f>
        <v>15.23</v>
      </c>
      <c r="I285" s="344" t="n">
        <f aca="false">TRUNC(TRUNC(((C285+('Traitements par indices'!G285*12))/1820),2)*1.27,2)</f>
        <v>15.48</v>
      </c>
      <c r="J285" s="344" t="n">
        <f aca="false">TRUNC(H285+(H285*2/3),2)</f>
        <v>25.38</v>
      </c>
      <c r="K285" s="345" t="n">
        <f aca="false">TRUNC((H285*2),2)</f>
        <v>30.46</v>
      </c>
      <c r="L285" s="344" t="n">
        <f aca="false">TRUNC(TRUNC((C285/1820),2)*1.25,2)</f>
        <v>15.08</v>
      </c>
      <c r="M285" s="344" t="n">
        <f aca="false">TRUNC(TRUNC((C285/1820),2)*1.27,2)</f>
        <v>15.32</v>
      </c>
      <c r="N285" s="344" t="n">
        <f aca="false">TRUNC(L285+(L285*2/3),2)</f>
        <v>25.13</v>
      </c>
      <c r="O285" s="345" t="n">
        <f aca="false">TRUNC((L285*2),2)</f>
        <v>30.16</v>
      </c>
    </row>
    <row r="286" s="354" customFormat="true" ht="15.75" hidden="false" customHeight="true" outlineLevel="0" collapsed="false">
      <c r="A286" s="346" t="n">
        <v>372</v>
      </c>
      <c r="B286" s="347" t="n">
        <v>383</v>
      </c>
      <c r="C286" s="348" t="n">
        <v>21975.3</v>
      </c>
      <c r="D286" s="349" t="n">
        <f aca="false">TRUNC(TRUNC(((C286+('Traitements par indices'!F286*12))/1820),2)*1.25,2)</f>
        <v>15.53</v>
      </c>
      <c r="E286" s="350" t="n">
        <f aca="false">TRUNC(TRUNC(((C286+('Traitements par indices'!F286*12))/1820),2)*1.27,2)</f>
        <v>15.78</v>
      </c>
      <c r="F286" s="350" t="n">
        <f aca="false">TRUNC(D286+(D286*2/3),2)</f>
        <v>25.88</v>
      </c>
      <c r="G286" s="351" t="n">
        <f aca="false">TRUNC(D286*2,2)</f>
        <v>31.06</v>
      </c>
      <c r="H286" s="352" t="n">
        <f aca="false">TRUNC(TRUNC(((C286+('Traitements par indices'!G286*12))/1820),2)*1.25,2)</f>
        <v>15.23</v>
      </c>
      <c r="I286" s="352" t="n">
        <f aca="false">TRUNC(TRUNC(((C286+('Traitements par indices'!G286*12))/1820),2)*1.27,2)</f>
        <v>15.48</v>
      </c>
      <c r="J286" s="352" t="n">
        <f aca="false">TRUNC(H286+(H286*2/3),2)</f>
        <v>25.38</v>
      </c>
      <c r="K286" s="353" t="n">
        <f aca="false">TRUNC((H286*2),2)</f>
        <v>30.46</v>
      </c>
      <c r="L286" s="352" t="n">
        <f aca="false">TRUNC(TRUNC((C286/1820),2)*1.25,2)</f>
        <v>15.08</v>
      </c>
      <c r="M286" s="352" t="n">
        <f aca="false">TRUNC(TRUNC((C286/1820),2)*1.27,2)</f>
        <v>15.32</v>
      </c>
      <c r="N286" s="352" t="n">
        <f aca="false">TRUNC(L286+(L286*2/3),2)</f>
        <v>25.13</v>
      </c>
      <c r="O286" s="353" t="n">
        <f aca="false">TRUNC((L286*2),2)</f>
        <v>30.16</v>
      </c>
    </row>
    <row r="287" customFormat="false" ht="15.75" hidden="false" customHeight="true" outlineLevel="0" collapsed="false">
      <c r="A287" s="338" t="n">
        <v>372</v>
      </c>
      <c r="B287" s="355" t="n">
        <v>384</v>
      </c>
      <c r="C287" s="340" t="n">
        <v>21975.3</v>
      </c>
      <c r="D287" s="341" t="n">
        <f aca="false">TRUNC(TRUNC(((C287+('Traitements par indices'!F287*12))/1820),2)*1.25,2)</f>
        <v>15.53</v>
      </c>
      <c r="E287" s="342" t="n">
        <f aca="false">TRUNC(TRUNC(((C287+('Traitements par indices'!F287*12))/1820),2)*1.27,2)</f>
        <v>15.78</v>
      </c>
      <c r="F287" s="342" t="n">
        <f aca="false">TRUNC(D287+(D287*2/3),2)</f>
        <v>25.88</v>
      </c>
      <c r="G287" s="343" t="n">
        <f aca="false">TRUNC(D287*2,2)</f>
        <v>31.06</v>
      </c>
      <c r="H287" s="344" t="n">
        <f aca="false">TRUNC(TRUNC(((C287+('Traitements par indices'!G287*12))/1820),2)*1.25,2)</f>
        <v>15.23</v>
      </c>
      <c r="I287" s="344" t="n">
        <f aca="false">TRUNC(TRUNC(((C287+('Traitements par indices'!G287*12))/1820),2)*1.27,2)</f>
        <v>15.48</v>
      </c>
      <c r="J287" s="344" t="n">
        <f aca="false">TRUNC(H287+(H287*2/3),2)</f>
        <v>25.38</v>
      </c>
      <c r="K287" s="345" t="n">
        <f aca="false">TRUNC((H287*2),2)</f>
        <v>30.46</v>
      </c>
      <c r="L287" s="344" t="n">
        <f aca="false">TRUNC(TRUNC((C287/1820),2)*1.25,2)</f>
        <v>15.08</v>
      </c>
      <c r="M287" s="344" t="n">
        <f aca="false">TRUNC(TRUNC((C287/1820),2)*1.27,2)</f>
        <v>15.32</v>
      </c>
      <c r="N287" s="344" t="n">
        <f aca="false">TRUNC(L287+(L287*2/3),2)</f>
        <v>25.13</v>
      </c>
      <c r="O287" s="345" t="n">
        <f aca="false">TRUNC((L287*2),2)</f>
        <v>30.16</v>
      </c>
    </row>
    <row r="288" s="354" customFormat="true" ht="15.75" hidden="false" customHeight="true" outlineLevel="0" collapsed="false">
      <c r="A288" s="346" t="n">
        <v>372</v>
      </c>
      <c r="B288" s="347" t="n">
        <v>385</v>
      </c>
      <c r="C288" s="348" t="n">
        <v>21975.3</v>
      </c>
      <c r="D288" s="349" t="n">
        <f aca="false">TRUNC(TRUNC(((C288+('Traitements par indices'!F288*12))/1820),2)*1.25,2)</f>
        <v>15.53</v>
      </c>
      <c r="E288" s="350" t="n">
        <f aca="false">TRUNC(TRUNC(((C288+('Traitements par indices'!F288*12))/1820),2)*1.27,2)</f>
        <v>15.78</v>
      </c>
      <c r="F288" s="350" t="n">
        <f aca="false">TRUNC(D288+(D288*2/3),2)</f>
        <v>25.88</v>
      </c>
      <c r="G288" s="351" t="n">
        <f aca="false">TRUNC(D288*2,2)</f>
        <v>31.06</v>
      </c>
      <c r="H288" s="352" t="n">
        <f aca="false">TRUNC(TRUNC(((C288+('Traitements par indices'!G288*12))/1820),2)*1.25,2)</f>
        <v>15.23</v>
      </c>
      <c r="I288" s="352" t="n">
        <f aca="false">TRUNC(TRUNC(((C288+('Traitements par indices'!G288*12))/1820),2)*1.27,2)</f>
        <v>15.48</v>
      </c>
      <c r="J288" s="352" t="n">
        <f aca="false">TRUNC(H288+(H288*2/3),2)</f>
        <v>25.38</v>
      </c>
      <c r="K288" s="353" t="n">
        <f aca="false">TRUNC((H288*2),2)</f>
        <v>30.46</v>
      </c>
      <c r="L288" s="352" t="n">
        <f aca="false">TRUNC(TRUNC((C288/1820),2)*1.25,2)</f>
        <v>15.08</v>
      </c>
      <c r="M288" s="352" t="n">
        <f aca="false">TRUNC(TRUNC((C288/1820),2)*1.27,2)</f>
        <v>15.32</v>
      </c>
      <c r="N288" s="352" t="n">
        <f aca="false">TRUNC(L288+(L288*2/3),2)</f>
        <v>25.13</v>
      </c>
      <c r="O288" s="353" t="n">
        <f aca="false">TRUNC((L288*2),2)</f>
        <v>30.16</v>
      </c>
    </row>
    <row r="289" customFormat="false" ht="15.75" hidden="false" customHeight="true" outlineLevel="0" collapsed="false">
      <c r="A289" s="338" t="n">
        <v>373</v>
      </c>
      <c r="B289" s="355" t="n">
        <v>386</v>
      </c>
      <c r="C289" s="340" t="n">
        <v>22034.38</v>
      </c>
      <c r="D289" s="341" t="n">
        <f aca="false">TRUNC(TRUNC(((C289+('Traitements par indices'!F289*12))/1820),2)*1.25,2)</f>
        <v>15.57</v>
      </c>
      <c r="E289" s="342" t="n">
        <f aca="false">TRUNC(TRUNC(((C289+('Traitements par indices'!F289*12))/1820),2)*1.27,2)</f>
        <v>15.82</v>
      </c>
      <c r="F289" s="342" t="n">
        <f aca="false">TRUNC(D289+(D289*2/3),2)</f>
        <v>25.95</v>
      </c>
      <c r="G289" s="343" t="n">
        <f aca="false">TRUNC(D289*2,2)</f>
        <v>31.14</v>
      </c>
      <c r="H289" s="344" t="n">
        <f aca="false">TRUNC(TRUNC(((C289+('Traitements par indices'!G289*12))/1820),2)*1.25,2)</f>
        <v>15.27</v>
      </c>
      <c r="I289" s="344" t="n">
        <f aca="false">TRUNC(TRUNC(((C289+('Traitements par indices'!G289*12))/1820),2)*1.27,2)</f>
        <v>15.51</v>
      </c>
      <c r="J289" s="344" t="n">
        <f aca="false">TRUNC(H289+(H289*2/3),2)</f>
        <v>25.45</v>
      </c>
      <c r="K289" s="345" t="n">
        <f aca="false">TRUNC((H289*2),2)</f>
        <v>30.54</v>
      </c>
      <c r="L289" s="344" t="n">
        <f aca="false">TRUNC(TRUNC((C289/1820),2)*1.25,2)</f>
        <v>15.12</v>
      </c>
      <c r="M289" s="344" t="n">
        <f aca="false">TRUNC(TRUNC((C289/1820),2)*1.27,2)</f>
        <v>15.36</v>
      </c>
      <c r="N289" s="344" t="n">
        <f aca="false">TRUNC(L289+(L289*2/3),2)</f>
        <v>25.2</v>
      </c>
      <c r="O289" s="345" t="n">
        <f aca="false">TRUNC((L289*2),2)</f>
        <v>30.24</v>
      </c>
    </row>
    <row r="290" s="354" customFormat="true" ht="15.75" hidden="false" customHeight="true" outlineLevel="0" collapsed="false">
      <c r="A290" s="346" t="n">
        <v>373</v>
      </c>
      <c r="B290" s="347" t="n">
        <v>387</v>
      </c>
      <c r="C290" s="348" t="n">
        <v>22034.38</v>
      </c>
      <c r="D290" s="349" t="n">
        <f aca="false">TRUNC(TRUNC(((C290+('Traitements par indices'!F290*12))/1820),2)*1.25,2)</f>
        <v>15.57</v>
      </c>
      <c r="E290" s="350" t="n">
        <f aca="false">TRUNC(TRUNC(((C290+('Traitements par indices'!F290*12))/1820),2)*1.27,2)</f>
        <v>15.82</v>
      </c>
      <c r="F290" s="350" t="n">
        <f aca="false">TRUNC(D290+(D290*2/3),2)</f>
        <v>25.95</v>
      </c>
      <c r="G290" s="351" t="n">
        <f aca="false">TRUNC(D290*2,2)</f>
        <v>31.14</v>
      </c>
      <c r="H290" s="352" t="n">
        <f aca="false">TRUNC(TRUNC(((C290+('Traitements par indices'!G290*12))/1820),2)*1.25,2)</f>
        <v>15.27</v>
      </c>
      <c r="I290" s="352" t="n">
        <f aca="false">TRUNC(TRUNC(((C290+('Traitements par indices'!G290*12))/1820),2)*1.27,2)</f>
        <v>15.51</v>
      </c>
      <c r="J290" s="352" t="n">
        <f aca="false">TRUNC(H290+(H290*2/3),2)</f>
        <v>25.45</v>
      </c>
      <c r="K290" s="353" t="n">
        <f aca="false">TRUNC((H290*2),2)</f>
        <v>30.54</v>
      </c>
      <c r="L290" s="352" t="n">
        <f aca="false">TRUNC(TRUNC((C290/1820),2)*1.25,2)</f>
        <v>15.12</v>
      </c>
      <c r="M290" s="352" t="n">
        <f aca="false">TRUNC(TRUNC((C290/1820),2)*1.27,2)</f>
        <v>15.36</v>
      </c>
      <c r="N290" s="352" t="n">
        <f aca="false">TRUNC(L290+(L290*2/3),2)</f>
        <v>25.2</v>
      </c>
      <c r="O290" s="353" t="n">
        <f aca="false">TRUNC((L290*2),2)</f>
        <v>30.24</v>
      </c>
    </row>
    <row r="291" customFormat="false" ht="15.75" hidden="false" customHeight="true" outlineLevel="0" collapsed="false">
      <c r="A291" s="338" t="n">
        <v>373</v>
      </c>
      <c r="B291" s="355" t="n">
        <v>388</v>
      </c>
      <c r="C291" s="340" t="n">
        <v>22034.38</v>
      </c>
      <c r="D291" s="341" t="n">
        <f aca="false">TRUNC(TRUNC(((C291+('Traitements par indices'!F291*12))/1820),2)*1.25,2)</f>
        <v>15.57</v>
      </c>
      <c r="E291" s="342" t="n">
        <f aca="false">TRUNC(TRUNC(((C291+('Traitements par indices'!F291*12))/1820),2)*1.27,2)</f>
        <v>15.82</v>
      </c>
      <c r="F291" s="342" t="n">
        <f aca="false">TRUNC(D291+(D291*2/3),2)</f>
        <v>25.95</v>
      </c>
      <c r="G291" s="343" t="n">
        <f aca="false">TRUNC(D291*2,2)</f>
        <v>31.14</v>
      </c>
      <c r="H291" s="344" t="n">
        <f aca="false">TRUNC(TRUNC(((C291+('Traitements par indices'!G291*12))/1820),2)*1.25,2)</f>
        <v>15.27</v>
      </c>
      <c r="I291" s="344" t="n">
        <f aca="false">TRUNC(TRUNC(((C291+('Traitements par indices'!G291*12))/1820),2)*1.27,2)</f>
        <v>15.51</v>
      </c>
      <c r="J291" s="344" t="n">
        <f aca="false">TRUNC(H291+(H291*2/3),2)</f>
        <v>25.45</v>
      </c>
      <c r="K291" s="345" t="n">
        <f aca="false">TRUNC((H291*2),2)</f>
        <v>30.54</v>
      </c>
      <c r="L291" s="344" t="n">
        <f aca="false">TRUNC(TRUNC((C291/1820),2)*1.25,2)</f>
        <v>15.12</v>
      </c>
      <c r="M291" s="344" t="n">
        <f aca="false">TRUNC(TRUNC((C291/1820),2)*1.27,2)</f>
        <v>15.36</v>
      </c>
      <c r="N291" s="344" t="n">
        <f aca="false">TRUNC(L291+(L291*2/3),2)</f>
        <v>25.2</v>
      </c>
      <c r="O291" s="345" t="n">
        <f aca="false">TRUNC((L291*2),2)</f>
        <v>30.24</v>
      </c>
    </row>
    <row r="292" s="354" customFormat="true" ht="15.75" hidden="false" customHeight="true" outlineLevel="0" collapsed="false">
      <c r="A292" s="346" t="n">
        <v>373</v>
      </c>
      <c r="B292" s="347" t="n">
        <v>389</v>
      </c>
      <c r="C292" s="348" t="n">
        <v>22034.38</v>
      </c>
      <c r="D292" s="349" t="n">
        <f aca="false">TRUNC(TRUNC(((C292+('Traitements par indices'!F292*12))/1820),2)*1.25,2)</f>
        <v>15.57</v>
      </c>
      <c r="E292" s="350" t="n">
        <f aca="false">TRUNC(TRUNC(((C292+('Traitements par indices'!F292*12))/1820),2)*1.27,2)</f>
        <v>15.82</v>
      </c>
      <c r="F292" s="350" t="n">
        <f aca="false">TRUNC(D292+(D292*2/3),2)</f>
        <v>25.95</v>
      </c>
      <c r="G292" s="351" t="n">
        <f aca="false">TRUNC(D292*2,2)</f>
        <v>31.14</v>
      </c>
      <c r="H292" s="352" t="n">
        <f aca="false">TRUNC(TRUNC(((C292+('Traitements par indices'!G292*12))/1820),2)*1.25,2)</f>
        <v>15.27</v>
      </c>
      <c r="I292" s="352" t="n">
        <f aca="false">TRUNC(TRUNC(((C292+('Traitements par indices'!G292*12))/1820),2)*1.27,2)</f>
        <v>15.51</v>
      </c>
      <c r="J292" s="352" t="n">
        <f aca="false">TRUNC(H292+(H292*2/3),2)</f>
        <v>25.45</v>
      </c>
      <c r="K292" s="353" t="n">
        <f aca="false">TRUNC((H292*2),2)</f>
        <v>30.54</v>
      </c>
      <c r="L292" s="352" t="n">
        <f aca="false">TRUNC(TRUNC((C292/1820),2)*1.25,2)</f>
        <v>15.12</v>
      </c>
      <c r="M292" s="352" t="n">
        <f aca="false">TRUNC(TRUNC((C292/1820),2)*1.27,2)</f>
        <v>15.36</v>
      </c>
      <c r="N292" s="352" t="n">
        <f aca="false">TRUNC(L292+(L292*2/3),2)</f>
        <v>25.2</v>
      </c>
      <c r="O292" s="353" t="n">
        <f aca="false">TRUNC((L292*2),2)</f>
        <v>30.24</v>
      </c>
    </row>
    <row r="293" customFormat="false" ht="15.75" hidden="false" customHeight="true" outlineLevel="0" collapsed="false">
      <c r="A293" s="338" t="n">
        <v>373</v>
      </c>
      <c r="B293" s="355" t="n">
        <v>390</v>
      </c>
      <c r="C293" s="340" t="n">
        <v>22034.38</v>
      </c>
      <c r="D293" s="341" t="n">
        <f aca="false">TRUNC(TRUNC(((C293+('Traitements par indices'!F293*12))/1820),2)*1.25,2)</f>
        <v>15.57</v>
      </c>
      <c r="E293" s="342" t="n">
        <f aca="false">TRUNC(TRUNC(((C293+('Traitements par indices'!F293*12))/1820),2)*1.27,2)</f>
        <v>15.82</v>
      </c>
      <c r="F293" s="342" t="n">
        <f aca="false">TRUNC(D293+(D293*2/3),2)</f>
        <v>25.95</v>
      </c>
      <c r="G293" s="343" t="n">
        <f aca="false">TRUNC(D293*2,2)</f>
        <v>31.14</v>
      </c>
      <c r="H293" s="344" t="n">
        <f aca="false">TRUNC(TRUNC(((C293+('Traitements par indices'!G293*12))/1820),2)*1.25,2)</f>
        <v>15.27</v>
      </c>
      <c r="I293" s="344" t="n">
        <f aca="false">TRUNC(TRUNC(((C293+('Traitements par indices'!G293*12))/1820),2)*1.27,2)</f>
        <v>15.51</v>
      </c>
      <c r="J293" s="344" t="n">
        <f aca="false">TRUNC(H293+(H293*2/3),2)</f>
        <v>25.45</v>
      </c>
      <c r="K293" s="345" t="n">
        <f aca="false">TRUNC((H293*2),2)</f>
        <v>30.54</v>
      </c>
      <c r="L293" s="344" t="n">
        <f aca="false">TRUNC(TRUNC((C293/1820),2)*1.25,2)</f>
        <v>15.12</v>
      </c>
      <c r="M293" s="344" t="n">
        <f aca="false">TRUNC(TRUNC((C293/1820),2)*1.27,2)</f>
        <v>15.36</v>
      </c>
      <c r="N293" s="344" t="n">
        <f aca="false">TRUNC(L293+(L293*2/3),2)</f>
        <v>25.2</v>
      </c>
      <c r="O293" s="345" t="n">
        <f aca="false">TRUNC((L293*2),2)</f>
        <v>30.24</v>
      </c>
    </row>
    <row r="294" s="354" customFormat="true" ht="15.75" hidden="false" customHeight="true" outlineLevel="0" collapsed="false">
      <c r="A294" s="346" t="n">
        <v>373</v>
      </c>
      <c r="B294" s="347" t="n">
        <v>391</v>
      </c>
      <c r="C294" s="348" t="n">
        <v>22034.38</v>
      </c>
      <c r="D294" s="349" t="n">
        <f aca="false">TRUNC(TRUNC(((C294+('Traitements par indices'!F294*12))/1820),2)*1.25,2)</f>
        <v>15.57</v>
      </c>
      <c r="E294" s="350" t="n">
        <f aca="false">TRUNC(TRUNC(((C294+('Traitements par indices'!F294*12))/1820),2)*1.27,2)</f>
        <v>15.82</v>
      </c>
      <c r="F294" s="350" t="n">
        <f aca="false">TRUNC(D294+(D294*2/3),2)</f>
        <v>25.95</v>
      </c>
      <c r="G294" s="351" t="n">
        <f aca="false">TRUNC(D294*2,2)</f>
        <v>31.14</v>
      </c>
      <c r="H294" s="352" t="n">
        <f aca="false">TRUNC(TRUNC(((C294+('Traitements par indices'!G294*12))/1820),2)*1.25,2)</f>
        <v>15.27</v>
      </c>
      <c r="I294" s="352" t="n">
        <f aca="false">TRUNC(TRUNC(((C294+('Traitements par indices'!G294*12))/1820),2)*1.27,2)</f>
        <v>15.51</v>
      </c>
      <c r="J294" s="352" t="n">
        <f aca="false">TRUNC(H294+(H294*2/3),2)</f>
        <v>25.45</v>
      </c>
      <c r="K294" s="353" t="n">
        <f aca="false">TRUNC((H294*2),2)</f>
        <v>30.54</v>
      </c>
      <c r="L294" s="352" t="n">
        <f aca="false">TRUNC(TRUNC((C294/1820),2)*1.25,2)</f>
        <v>15.12</v>
      </c>
      <c r="M294" s="352" t="n">
        <f aca="false">TRUNC(TRUNC((C294/1820),2)*1.27,2)</f>
        <v>15.36</v>
      </c>
      <c r="N294" s="352" t="n">
        <f aca="false">TRUNC(L294+(L294*2/3),2)</f>
        <v>25.2</v>
      </c>
      <c r="O294" s="353" t="n">
        <f aca="false">TRUNC((L294*2),2)</f>
        <v>30.24</v>
      </c>
    </row>
    <row r="295" customFormat="false" ht="15.75" hidden="false" customHeight="true" outlineLevel="0" collapsed="false">
      <c r="A295" s="338" t="n">
        <v>373</v>
      </c>
      <c r="B295" s="355" t="n">
        <v>392</v>
      </c>
      <c r="C295" s="340" t="n">
        <v>22034.38</v>
      </c>
      <c r="D295" s="341" t="n">
        <f aca="false">TRUNC(TRUNC(((C295+('Traitements par indices'!F295*12))/1820),2)*1.25,2)</f>
        <v>15.57</v>
      </c>
      <c r="E295" s="342" t="n">
        <f aca="false">TRUNC(TRUNC(((C295+('Traitements par indices'!F295*12))/1820),2)*1.27,2)</f>
        <v>15.82</v>
      </c>
      <c r="F295" s="342" t="n">
        <f aca="false">TRUNC(D295+(D295*2/3),2)</f>
        <v>25.95</v>
      </c>
      <c r="G295" s="343" t="n">
        <f aca="false">TRUNC(D295*2,2)</f>
        <v>31.14</v>
      </c>
      <c r="H295" s="344" t="n">
        <f aca="false">TRUNC(TRUNC(((C295+('Traitements par indices'!G295*12))/1820),2)*1.25,2)</f>
        <v>15.27</v>
      </c>
      <c r="I295" s="344" t="n">
        <f aca="false">TRUNC(TRUNC(((C295+('Traitements par indices'!G295*12))/1820),2)*1.27,2)</f>
        <v>15.51</v>
      </c>
      <c r="J295" s="344" t="n">
        <f aca="false">TRUNC(H295+(H295*2/3),2)</f>
        <v>25.45</v>
      </c>
      <c r="K295" s="345" t="n">
        <f aca="false">TRUNC((H295*2),2)</f>
        <v>30.54</v>
      </c>
      <c r="L295" s="344" t="n">
        <f aca="false">TRUNC(TRUNC((C295/1820),2)*1.25,2)</f>
        <v>15.12</v>
      </c>
      <c r="M295" s="344" t="n">
        <f aca="false">TRUNC(TRUNC((C295/1820),2)*1.27,2)</f>
        <v>15.36</v>
      </c>
      <c r="N295" s="344" t="n">
        <f aca="false">TRUNC(L295+(L295*2/3),2)</f>
        <v>25.2</v>
      </c>
      <c r="O295" s="345" t="n">
        <f aca="false">TRUNC((L295*2),2)</f>
        <v>30.24</v>
      </c>
    </row>
    <row r="296" s="354" customFormat="true" ht="15.75" hidden="false" customHeight="true" outlineLevel="0" collapsed="false">
      <c r="A296" s="346" t="n">
        <v>373</v>
      </c>
      <c r="B296" s="347" t="n">
        <v>393</v>
      </c>
      <c r="C296" s="348" t="n">
        <v>22034.38</v>
      </c>
      <c r="D296" s="349" t="n">
        <f aca="false">TRUNC(TRUNC(((C296+('Traitements par indices'!F296*12))/1820),2)*1.25,2)</f>
        <v>15.57</v>
      </c>
      <c r="E296" s="350" t="n">
        <f aca="false">TRUNC(TRUNC(((C296+('Traitements par indices'!F296*12))/1820),2)*1.27,2)</f>
        <v>15.82</v>
      </c>
      <c r="F296" s="350" t="n">
        <f aca="false">TRUNC(D296+(D296*2/3),2)</f>
        <v>25.95</v>
      </c>
      <c r="G296" s="351" t="n">
        <f aca="false">TRUNC(D296*2,2)</f>
        <v>31.14</v>
      </c>
      <c r="H296" s="352" t="n">
        <f aca="false">TRUNC(TRUNC(((C296+('Traitements par indices'!G296*12))/1820),2)*1.25,2)</f>
        <v>15.27</v>
      </c>
      <c r="I296" s="352" t="n">
        <f aca="false">TRUNC(TRUNC(((C296+('Traitements par indices'!G296*12))/1820),2)*1.27,2)</f>
        <v>15.51</v>
      </c>
      <c r="J296" s="352" t="n">
        <f aca="false">TRUNC(H296+(H296*2/3),2)</f>
        <v>25.45</v>
      </c>
      <c r="K296" s="353" t="n">
        <f aca="false">TRUNC((H296*2),2)</f>
        <v>30.54</v>
      </c>
      <c r="L296" s="352" t="n">
        <f aca="false">TRUNC(TRUNC((C296/1820),2)*1.25,2)</f>
        <v>15.12</v>
      </c>
      <c r="M296" s="352" t="n">
        <f aca="false">TRUNC(TRUNC((C296/1820),2)*1.27,2)</f>
        <v>15.36</v>
      </c>
      <c r="N296" s="352" t="n">
        <f aca="false">TRUNC(L296+(L296*2/3),2)</f>
        <v>25.2</v>
      </c>
      <c r="O296" s="353" t="n">
        <f aca="false">TRUNC((L296*2),2)</f>
        <v>30.24</v>
      </c>
    </row>
    <row r="297" customFormat="false" ht="15.75" hidden="false" customHeight="true" outlineLevel="0" collapsed="false">
      <c r="A297" s="338" t="n">
        <v>374</v>
      </c>
      <c r="B297" s="355" t="n">
        <v>394</v>
      </c>
      <c r="C297" s="340" t="n">
        <v>22093.45</v>
      </c>
      <c r="D297" s="341" t="n">
        <f aca="false">TRUNC(TRUNC(((C297+('Traitements par indices'!F297*12))/1820),2)*1.25,2)</f>
        <v>15.62</v>
      </c>
      <c r="E297" s="342" t="n">
        <f aca="false">TRUNC(TRUNC(((C297+('Traitements par indices'!F297*12))/1820),2)*1.27,2)</f>
        <v>15.87</v>
      </c>
      <c r="F297" s="342" t="n">
        <f aca="false">TRUNC(D297+(D297*2/3),2)</f>
        <v>26.03</v>
      </c>
      <c r="G297" s="343" t="n">
        <f aca="false">TRUNC(D297*2,2)</f>
        <v>31.24</v>
      </c>
      <c r="H297" s="344" t="n">
        <f aca="false">TRUNC(TRUNC(((C297+('Traitements par indices'!G297*12))/1820),2)*1.25,2)</f>
        <v>15.32</v>
      </c>
      <c r="I297" s="344" t="n">
        <f aca="false">TRUNC(TRUNC(((C297+('Traitements par indices'!G297*12))/1820),2)*1.27,2)</f>
        <v>15.57</v>
      </c>
      <c r="J297" s="344" t="n">
        <f aca="false">TRUNC(H297+(H297*2/3),2)</f>
        <v>25.53</v>
      </c>
      <c r="K297" s="345" t="n">
        <f aca="false">TRUNC((H297*2),2)</f>
        <v>30.64</v>
      </c>
      <c r="L297" s="344" t="n">
        <f aca="false">TRUNC(TRUNC((C297/1820),2)*1.25,2)</f>
        <v>15.16</v>
      </c>
      <c r="M297" s="344" t="n">
        <f aca="false">TRUNC(TRUNC((C297/1820),2)*1.27,2)</f>
        <v>15.4</v>
      </c>
      <c r="N297" s="344" t="n">
        <f aca="false">TRUNC(L297+(L297*2/3),2)</f>
        <v>25.26</v>
      </c>
      <c r="O297" s="345" t="n">
        <f aca="false">TRUNC((L297*2),2)</f>
        <v>30.32</v>
      </c>
    </row>
    <row r="298" s="354" customFormat="true" ht="15.75" hidden="false" customHeight="true" outlineLevel="0" collapsed="false">
      <c r="A298" s="346" t="n">
        <v>374</v>
      </c>
      <c r="B298" s="347" t="n">
        <v>395</v>
      </c>
      <c r="C298" s="348" t="n">
        <v>22093.45</v>
      </c>
      <c r="D298" s="349" t="n">
        <f aca="false">TRUNC(TRUNC(((C298+('Traitements par indices'!F298*12))/1820),2)*1.25,2)</f>
        <v>15.62</v>
      </c>
      <c r="E298" s="350" t="n">
        <f aca="false">TRUNC(TRUNC(((C298+('Traitements par indices'!F298*12))/1820),2)*1.27,2)</f>
        <v>15.87</v>
      </c>
      <c r="F298" s="350" t="n">
        <f aca="false">TRUNC(D298+(D298*2/3),2)</f>
        <v>26.03</v>
      </c>
      <c r="G298" s="351" t="n">
        <f aca="false">TRUNC(D298*2,2)</f>
        <v>31.24</v>
      </c>
      <c r="H298" s="352" t="n">
        <f aca="false">TRUNC(TRUNC(((C298+('Traitements par indices'!G298*12))/1820),2)*1.25,2)</f>
        <v>15.32</v>
      </c>
      <c r="I298" s="352" t="n">
        <f aca="false">TRUNC(TRUNC(((C298+('Traitements par indices'!G298*12))/1820),2)*1.27,2)</f>
        <v>15.57</v>
      </c>
      <c r="J298" s="352" t="n">
        <f aca="false">TRUNC(H298+(H298*2/3),2)</f>
        <v>25.53</v>
      </c>
      <c r="K298" s="353" t="n">
        <f aca="false">TRUNC((H298*2),2)</f>
        <v>30.64</v>
      </c>
      <c r="L298" s="352" t="n">
        <f aca="false">TRUNC(TRUNC((C298/1820),2)*1.25,2)</f>
        <v>15.16</v>
      </c>
      <c r="M298" s="352" t="n">
        <f aca="false">TRUNC(TRUNC((C298/1820),2)*1.27,2)</f>
        <v>15.4</v>
      </c>
      <c r="N298" s="352" t="n">
        <f aca="false">TRUNC(L298+(L298*2/3),2)</f>
        <v>25.26</v>
      </c>
      <c r="O298" s="353" t="n">
        <f aca="false">TRUNC((L298*2),2)</f>
        <v>30.32</v>
      </c>
    </row>
    <row r="299" customFormat="false" ht="15.75" hidden="false" customHeight="true" outlineLevel="0" collapsed="false">
      <c r="A299" s="338" t="n">
        <v>374</v>
      </c>
      <c r="B299" s="355" t="n">
        <v>396</v>
      </c>
      <c r="C299" s="340" t="n">
        <v>22093.45</v>
      </c>
      <c r="D299" s="341" t="n">
        <f aca="false">TRUNC(TRUNC(((C299+('Traitements par indices'!F299*12))/1820),2)*1.25,2)</f>
        <v>15.62</v>
      </c>
      <c r="E299" s="342" t="n">
        <f aca="false">TRUNC(TRUNC(((C299+('Traitements par indices'!F299*12))/1820),2)*1.27,2)</f>
        <v>15.87</v>
      </c>
      <c r="F299" s="342" t="n">
        <f aca="false">TRUNC(D299+(D299*2/3),2)</f>
        <v>26.03</v>
      </c>
      <c r="G299" s="343" t="n">
        <f aca="false">TRUNC(D299*2,2)</f>
        <v>31.24</v>
      </c>
      <c r="H299" s="344" t="n">
        <f aca="false">TRUNC(TRUNC(((C299+('Traitements par indices'!G299*12))/1820),2)*1.25,2)</f>
        <v>15.32</v>
      </c>
      <c r="I299" s="344" t="n">
        <f aca="false">TRUNC(TRUNC(((C299+('Traitements par indices'!G299*12))/1820),2)*1.27,2)</f>
        <v>15.57</v>
      </c>
      <c r="J299" s="344" t="n">
        <f aca="false">TRUNC(H299+(H299*2/3),2)</f>
        <v>25.53</v>
      </c>
      <c r="K299" s="345" t="n">
        <f aca="false">TRUNC((H299*2),2)</f>
        <v>30.64</v>
      </c>
      <c r="L299" s="344" t="n">
        <f aca="false">TRUNC(TRUNC((C299/1820),2)*1.25,2)</f>
        <v>15.16</v>
      </c>
      <c r="M299" s="344" t="n">
        <f aca="false">TRUNC(TRUNC((C299/1820),2)*1.27,2)</f>
        <v>15.4</v>
      </c>
      <c r="N299" s="344" t="n">
        <f aca="false">TRUNC(L299+(L299*2/3),2)</f>
        <v>25.26</v>
      </c>
      <c r="O299" s="345" t="n">
        <f aca="false">TRUNC((L299*2),2)</f>
        <v>30.32</v>
      </c>
    </row>
    <row r="300" s="354" customFormat="true" ht="15.75" hidden="false" customHeight="true" outlineLevel="0" collapsed="false">
      <c r="A300" s="346" t="n">
        <v>375</v>
      </c>
      <c r="B300" s="347" t="n">
        <v>397</v>
      </c>
      <c r="C300" s="348" t="n">
        <v>22152.53</v>
      </c>
      <c r="D300" s="349" t="n">
        <f aca="false">TRUNC(TRUNC(((C300+('Traitements par indices'!F300*12))/1820),2)*1.25,2)</f>
        <v>15.66</v>
      </c>
      <c r="E300" s="350" t="n">
        <f aca="false">TRUNC(TRUNC(((C300+('Traitements par indices'!F300*12))/1820),2)*1.27,2)</f>
        <v>15.91</v>
      </c>
      <c r="F300" s="350" t="n">
        <f aca="false">TRUNC(D300+(D300*2/3),2)</f>
        <v>26.1</v>
      </c>
      <c r="G300" s="351" t="n">
        <f aca="false">TRUNC(D300*2,2)</f>
        <v>31.32</v>
      </c>
      <c r="H300" s="352" t="n">
        <f aca="false">TRUNC(TRUNC(((C300+('Traitements par indices'!G300*12))/1820),2)*1.25,2)</f>
        <v>15.36</v>
      </c>
      <c r="I300" s="352" t="n">
        <f aca="false">TRUNC(TRUNC(((C300+('Traitements par indices'!G300*12))/1820),2)*1.27,2)</f>
        <v>15.6</v>
      </c>
      <c r="J300" s="352" t="n">
        <f aca="false">TRUNC(H300+(H300*2/3),2)</f>
        <v>25.6</v>
      </c>
      <c r="K300" s="353" t="n">
        <f aca="false">TRUNC((H300*2),2)</f>
        <v>30.72</v>
      </c>
      <c r="L300" s="352" t="n">
        <f aca="false">TRUNC(TRUNC((C300/1820),2)*1.25,2)</f>
        <v>15.21</v>
      </c>
      <c r="M300" s="352" t="n">
        <f aca="false">TRUNC(TRUNC((C300/1820),2)*1.27,2)</f>
        <v>15.45</v>
      </c>
      <c r="N300" s="352" t="n">
        <f aca="false">TRUNC(L300+(L300*2/3),2)</f>
        <v>25.35</v>
      </c>
      <c r="O300" s="353" t="n">
        <f aca="false">TRUNC((L300*2),2)</f>
        <v>30.42</v>
      </c>
    </row>
    <row r="301" customFormat="false" ht="15.75" hidden="false" customHeight="true" outlineLevel="0" collapsed="false">
      <c r="A301" s="338" t="n">
        <v>375</v>
      </c>
      <c r="B301" s="355" t="n">
        <v>398</v>
      </c>
      <c r="C301" s="340" t="n">
        <v>22152.53</v>
      </c>
      <c r="D301" s="341" t="n">
        <f aca="false">TRUNC(TRUNC(((C301+('Traitements par indices'!F301*12))/1820),2)*1.25,2)</f>
        <v>15.66</v>
      </c>
      <c r="E301" s="342" t="n">
        <f aca="false">TRUNC(TRUNC(((C301+('Traitements par indices'!F301*12))/1820),2)*1.27,2)</f>
        <v>15.91</v>
      </c>
      <c r="F301" s="342" t="n">
        <f aca="false">TRUNC(D301+(D301*2/3),2)</f>
        <v>26.1</v>
      </c>
      <c r="G301" s="343" t="n">
        <f aca="false">TRUNC(D301*2,2)</f>
        <v>31.32</v>
      </c>
      <c r="H301" s="344" t="n">
        <f aca="false">TRUNC(TRUNC(((C301+('Traitements par indices'!G301*12))/1820),2)*1.25,2)</f>
        <v>15.36</v>
      </c>
      <c r="I301" s="344" t="n">
        <f aca="false">TRUNC(TRUNC(((C301+('Traitements par indices'!G301*12))/1820),2)*1.27,2)</f>
        <v>15.6</v>
      </c>
      <c r="J301" s="344" t="n">
        <f aca="false">TRUNC(H301+(H301*2/3),2)</f>
        <v>25.6</v>
      </c>
      <c r="K301" s="345" t="n">
        <f aca="false">TRUNC((H301*2),2)</f>
        <v>30.72</v>
      </c>
      <c r="L301" s="344" t="n">
        <f aca="false">TRUNC(TRUNC((C301/1820),2)*1.25,2)</f>
        <v>15.21</v>
      </c>
      <c r="M301" s="344" t="n">
        <f aca="false">TRUNC(TRUNC((C301/1820),2)*1.27,2)</f>
        <v>15.45</v>
      </c>
      <c r="N301" s="344" t="n">
        <f aca="false">TRUNC(L301+(L301*2/3),2)</f>
        <v>25.35</v>
      </c>
      <c r="O301" s="345" t="n">
        <f aca="false">TRUNC((L301*2),2)</f>
        <v>30.42</v>
      </c>
    </row>
    <row r="302" s="354" customFormat="true" ht="15.75" hidden="false" customHeight="true" outlineLevel="0" collapsed="false">
      <c r="A302" s="346" t="n">
        <v>375</v>
      </c>
      <c r="B302" s="347" t="n">
        <v>399</v>
      </c>
      <c r="C302" s="348" t="n">
        <v>22152.53</v>
      </c>
      <c r="D302" s="349" t="n">
        <f aca="false">TRUNC(TRUNC(((C302+('Traitements par indices'!F302*12))/1820),2)*1.25,2)</f>
        <v>15.66</v>
      </c>
      <c r="E302" s="350" t="n">
        <f aca="false">TRUNC(TRUNC(((C302+('Traitements par indices'!F302*12))/1820),2)*1.27,2)</f>
        <v>15.91</v>
      </c>
      <c r="F302" s="350" t="n">
        <f aca="false">TRUNC(D302+(D302*2/3),2)</f>
        <v>26.1</v>
      </c>
      <c r="G302" s="351" t="n">
        <f aca="false">TRUNC(D302*2,2)</f>
        <v>31.32</v>
      </c>
      <c r="H302" s="352" t="n">
        <f aca="false">TRUNC(TRUNC(((C302+('Traitements par indices'!G302*12))/1820),2)*1.25,2)</f>
        <v>15.36</v>
      </c>
      <c r="I302" s="352" t="n">
        <f aca="false">TRUNC(TRUNC(((C302+('Traitements par indices'!G302*12))/1820),2)*1.27,2)</f>
        <v>15.6</v>
      </c>
      <c r="J302" s="352" t="n">
        <f aca="false">TRUNC(H302+(H302*2/3),2)</f>
        <v>25.6</v>
      </c>
      <c r="K302" s="353" t="n">
        <f aca="false">TRUNC((H302*2),2)</f>
        <v>30.72</v>
      </c>
      <c r="L302" s="352" t="n">
        <f aca="false">TRUNC(TRUNC((C302/1820),2)*1.25,2)</f>
        <v>15.21</v>
      </c>
      <c r="M302" s="352" t="n">
        <f aca="false">TRUNC(TRUNC((C302/1820),2)*1.27,2)</f>
        <v>15.45</v>
      </c>
      <c r="N302" s="352" t="n">
        <f aca="false">TRUNC(L302+(L302*2/3),2)</f>
        <v>25.35</v>
      </c>
      <c r="O302" s="353" t="n">
        <f aca="false">TRUNC((L302*2),2)</f>
        <v>30.42</v>
      </c>
    </row>
    <row r="303" customFormat="false" ht="15.75" hidden="false" customHeight="true" outlineLevel="0" collapsed="false">
      <c r="A303" s="338" t="n">
        <v>376</v>
      </c>
      <c r="B303" s="355" t="n">
        <v>400</v>
      </c>
      <c r="C303" s="340" t="n">
        <v>22211.6</v>
      </c>
      <c r="D303" s="341" t="n">
        <f aca="false">TRUNC(TRUNC(((C303+('Traitements par indices'!F303*12))/1820),2)*1.25,2)</f>
        <v>15.71</v>
      </c>
      <c r="E303" s="342" t="n">
        <f aca="false">TRUNC(TRUNC(((C303+('Traitements par indices'!F303*12))/1820),2)*1.27,2)</f>
        <v>15.96</v>
      </c>
      <c r="F303" s="342" t="n">
        <f aca="false">TRUNC(D303+(D303*2/3),2)</f>
        <v>26.18</v>
      </c>
      <c r="G303" s="343" t="n">
        <f aca="false">TRUNC(D303*2,2)</f>
        <v>31.42</v>
      </c>
      <c r="H303" s="344" t="n">
        <f aca="false">TRUNC(TRUNC(((C303+('Traitements par indices'!G303*12))/1820),2)*1.25,2)</f>
        <v>15.4</v>
      </c>
      <c r="I303" s="344" t="n">
        <f aca="false">TRUNC(TRUNC(((C303+('Traitements par indices'!G303*12))/1820),2)*1.27,2)</f>
        <v>15.64</v>
      </c>
      <c r="J303" s="344" t="n">
        <f aca="false">TRUNC(H303+(H303*2/3),2)</f>
        <v>25.66</v>
      </c>
      <c r="K303" s="345" t="n">
        <f aca="false">TRUNC((H303*2),2)</f>
        <v>30.8</v>
      </c>
      <c r="L303" s="344" t="n">
        <f aca="false">TRUNC(TRUNC((C303/1820),2)*1.25,2)</f>
        <v>15.25</v>
      </c>
      <c r="M303" s="344" t="n">
        <f aca="false">TRUNC(TRUNC((C303/1820),2)*1.27,2)</f>
        <v>15.49</v>
      </c>
      <c r="N303" s="344" t="n">
        <f aca="false">TRUNC(L303+(L303*2/3),2)</f>
        <v>25.41</v>
      </c>
      <c r="O303" s="345" t="n">
        <f aca="false">TRUNC((L303*2),2)</f>
        <v>30.5</v>
      </c>
    </row>
    <row r="304" s="354" customFormat="true" ht="15.75" hidden="false" customHeight="true" outlineLevel="0" collapsed="false">
      <c r="A304" s="346" t="n">
        <v>376</v>
      </c>
      <c r="B304" s="347" t="n">
        <v>401</v>
      </c>
      <c r="C304" s="348" t="n">
        <v>22211.6</v>
      </c>
      <c r="D304" s="349" t="n">
        <f aca="false">TRUNC(TRUNC(((C304+('Traitements par indices'!F304*12))/1820),2)*1.25,2)</f>
        <v>15.71</v>
      </c>
      <c r="E304" s="350" t="n">
        <f aca="false">TRUNC(TRUNC(((C304+('Traitements par indices'!F304*12))/1820),2)*1.27,2)</f>
        <v>15.96</v>
      </c>
      <c r="F304" s="350" t="n">
        <f aca="false">TRUNC(D304+(D304*2/3),2)</f>
        <v>26.18</v>
      </c>
      <c r="G304" s="351" t="n">
        <f aca="false">TRUNC(D304*2,2)</f>
        <v>31.42</v>
      </c>
      <c r="H304" s="352" t="n">
        <f aca="false">TRUNC(TRUNC(((C304+('Traitements par indices'!G304*12))/1820),2)*1.25,2)</f>
        <v>15.4</v>
      </c>
      <c r="I304" s="352" t="n">
        <f aca="false">TRUNC(TRUNC(((C304+('Traitements par indices'!G304*12))/1820),2)*1.27,2)</f>
        <v>15.64</v>
      </c>
      <c r="J304" s="352" t="n">
        <f aca="false">TRUNC(H304+(H304*2/3),2)</f>
        <v>25.66</v>
      </c>
      <c r="K304" s="353" t="n">
        <f aca="false">TRUNC((H304*2),2)</f>
        <v>30.8</v>
      </c>
      <c r="L304" s="352" t="n">
        <f aca="false">TRUNC(TRUNC((C304/1820),2)*1.25,2)</f>
        <v>15.25</v>
      </c>
      <c r="M304" s="352" t="n">
        <f aca="false">TRUNC(TRUNC((C304/1820),2)*1.27,2)</f>
        <v>15.49</v>
      </c>
      <c r="N304" s="352" t="n">
        <f aca="false">TRUNC(L304+(L304*2/3),2)</f>
        <v>25.41</v>
      </c>
      <c r="O304" s="353" t="n">
        <f aca="false">TRUNC((L304*2),2)</f>
        <v>30.5</v>
      </c>
    </row>
    <row r="305" customFormat="false" ht="15.75" hidden="false" customHeight="true" outlineLevel="0" collapsed="false">
      <c r="A305" s="338" t="n">
        <v>376</v>
      </c>
      <c r="B305" s="355" t="n">
        <v>402</v>
      </c>
      <c r="C305" s="340" t="n">
        <v>22211.6</v>
      </c>
      <c r="D305" s="341" t="n">
        <f aca="false">TRUNC(TRUNC(((C305+('Traitements par indices'!F305*12))/1820),2)*1.25,2)</f>
        <v>15.71</v>
      </c>
      <c r="E305" s="342" t="n">
        <f aca="false">TRUNC(TRUNC(((C305+('Traitements par indices'!F305*12))/1820),2)*1.27,2)</f>
        <v>15.96</v>
      </c>
      <c r="F305" s="342" t="n">
        <f aca="false">TRUNC(D305+(D305*2/3),2)</f>
        <v>26.18</v>
      </c>
      <c r="G305" s="343" t="n">
        <f aca="false">TRUNC(D305*2,2)</f>
        <v>31.42</v>
      </c>
      <c r="H305" s="344" t="n">
        <f aca="false">TRUNC(TRUNC(((C305+('Traitements par indices'!G305*12))/1820),2)*1.25,2)</f>
        <v>15.4</v>
      </c>
      <c r="I305" s="344" t="n">
        <f aca="false">TRUNC(TRUNC(((C305+('Traitements par indices'!G305*12))/1820),2)*1.27,2)</f>
        <v>15.64</v>
      </c>
      <c r="J305" s="344" t="n">
        <f aca="false">TRUNC(H305+(H305*2/3),2)</f>
        <v>25.66</v>
      </c>
      <c r="K305" s="345" t="n">
        <f aca="false">TRUNC((H305*2),2)</f>
        <v>30.8</v>
      </c>
      <c r="L305" s="344" t="n">
        <f aca="false">TRUNC(TRUNC((C305/1820),2)*1.25,2)</f>
        <v>15.25</v>
      </c>
      <c r="M305" s="344" t="n">
        <f aca="false">TRUNC(TRUNC((C305/1820),2)*1.27,2)</f>
        <v>15.49</v>
      </c>
      <c r="N305" s="344" t="n">
        <f aca="false">TRUNC(L305+(L305*2/3),2)</f>
        <v>25.41</v>
      </c>
      <c r="O305" s="345" t="n">
        <f aca="false">TRUNC((L305*2),2)</f>
        <v>30.5</v>
      </c>
    </row>
    <row r="306" s="354" customFormat="true" ht="15.75" hidden="false" customHeight="true" outlineLevel="0" collapsed="false">
      <c r="A306" s="346" t="n">
        <v>376</v>
      </c>
      <c r="B306" s="347" t="n">
        <v>403</v>
      </c>
      <c r="C306" s="348" t="n">
        <v>22211.6</v>
      </c>
      <c r="D306" s="349" t="n">
        <f aca="false">TRUNC(TRUNC(((C306+('Traitements par indices'!F306*12))/1820),2)*1.25,2)</f>
        <v>15.71</v>
      </c>
      <c r="E306" s="350" t="n">
        <f aca="false">TRUNC(TRUNC(((C306+('Traitements par indices'!F306*12))/1820),2)*1.27,2)</f>
        <v>15.96</v>
      </c>
      <c r="F306" s="350" t="n">
        <f aca="false">TRUNC(D306+(D306*2/3),2)</f>
        <v>26.18</v>
      </c>
      <c r="G306" s="351" t="n">
        <f aca="false">TRUNC(D306*2,2)</f>
        <v>31.42</v>
      </c>
      <c r="H306" s="352" t="n">
        <f aca="false">TRUNC(TRUNC(((C306+('Traitements par indices'!G306*12))/1820),2)*1.25,2)</f>
        <v>15.4</v>
      </c>
      <c r="I306" s="352" t="n">
        <f aca="false">TRUNC(TRUNC(((C306+('Traitements par indices'!G306*12))/1820),2)*1.27,2)</f>
        <v>15.64</v>
      </c>
      <c r="J306" s="352" t="n">
        <f aca="false">TRUNC(H306+(H306*2/3),2)</f>
        <v>25.66</v>
      </c>
      <c r="K306" s="353" t="n">
        <f aca="false">TRUNC((H306*2),2)</f>
        <v>30.8</v>
      </c>
      <c r="L306" s="352" t="n">
        <f aca="false">TRUNC(TRUNC((C306/1820),2)*1.25,2)</f>
        <v>15.25</v>
      </c>
      <c r="M306" s="352" t="n">
        <f aca="false">TRUNC(TRUNC((C306/1820),2)*1.27,2)</f>
        <v>15.49</v>
      </c>
      <c r="N306" s="352" t="n">
        <f aca="false">TRUNC(L306+(L306*2/3),2)</f>
        <v>25.41</v>
      </c>
      <c r="O306" s="353" t="n">
        <f aca="false">TRUNC((L306*2),2)</f>
        <v>30.5</v>
      </c>
    </row>
    <row r="307" customFormat="false" ht="15.75" hidden="false" customHeight="true" outlineLevel="0" collapsed="false">
      <c r="A307" s="338" t="n">
        <v>376</v>
      </c>
      <c r="B307" s="355" t="n">
        <v>404</v>
      </c>
      <c r="C307" s="340" t="n">
        <v>22211.6</v>
      </c>
      <c r="D307" s="341" t="n">
        <f aca="false">TRUNC(TRUNC(((C307+('Traitements par indices'!F307*12))/1820),2)*1.25,2)</f>
        <v>15.71</v>
      </c>
      <c r="E307" s="342" t="n">
        <f aca="false">TRUNC(TRUNC(((C307+('Traitements par indices'!F307*12))/1820),2)*1.27,2)</f>
        <v>15.96</v>
      </c>
      <c r="F307" s="342" t="n">
        <f aca="false">TRUNC(D307+(D307*2/3),2)</f>
        <v>26.18</v>
      </c>
      <c r="G307" s="343" t="n">
        <f aca="false">TRUNC(D307*2,2)</f>
        <v>31.42</v>
      </c>
      <c r="H307" s="344" t="n">
        <f aca="false">TRUNC(TRUNC(((C307+('Traitements par indices'!G307*12))/1820),2)*1.25,2)</f>
        <v>15.4</v>
      </c>
      <c r="I307" s="344" t="n">
        <f aca="false">TRUNC(TRUNC(((C307+('Traitements par indices'!G307*12))/1820),2)*1.27,2)</f>
        <v>15.64</v>
      </c>
      <c r="J307" s="344" t="n">
        <f aca="false">TRUNC(H307+(H307*2/3),2)</f>
        <v>25.66</v>
      </c>
      <c r="K307" s="345" t="n">
        <f aca="false">TRUNC((H307*2),2)</f>
        <v>30.8</v>
      </c>
      <c r="L307" s="344" t="n">
        <f aca="false">TRUNC(TRUNC((C307/1820),2)*1.25,2)</f>
        <v>15.25</v>
      </c>
      <c r="M307" s="344" t="n">
        <f aca="false">TRUNC(TRUNC((C307/1820),2)*1.27,2)</f>
        <v>15.49</v>
      </c>
      <c r="N307" s="344" t="n">
        <f aca="false">TRUNC(L307+(L307*2/3),2)</f>
        <v>25.41</v>
      </c>
      <c r="O307" s="345" t="n">
        <f aca="false">TRUNC((L307*2),2)</f>
        <v>30.5</v>
      </c>
    </row>
    <row r="308" s="354" customFormat="true" ht="15.75" hidden="false" customHeight="true" outlineLevel="0" collapsed="false">
      <c r="A308" s="346" t="n">
        <v>376</v>
      </c>
      <c r="B308" s="347" t="n">
        <v>405</v>
      </c>
      <c r="C308" s="348" t="n">
        <v>22211.6</v>
      </c>
      <c r="D308" s="349" t="n">
        <f aca="false">TRUNC(TRUNC(((C308+('Traitements par indices'!F308*12))/1820),2)*1.25,2)</f>
        <v>15.71</v>
      </c>
      <c r="E308" s="350" t="n">
        <f aca="false">TRUNC(TRUNC(((C308+('Traitements par indices'!F308*12))/1820),2)*1.27,2)</f>
        <v>15.96</v>
      </c>
      <c r="F308" s="350" t="n">
        <f aca="false">TRUNC(D308+(D308*2/3),2)</f>
        <v>26.18</v>
      </c>
      <c r="G308" s="351" t="n">
        <f aca="false">TRUNC(D308*2,2)</f>
        <v>31.42</v>
      </c>
      <c r="H308" s="352" t="n">
        <f aca="false">TRUNC(TRUNC(((C308+('Traitements par indices'!G308*12))/1820),2)*1.25,2)</f>
        <v>15.4</v>
      </c>
      <c r="I308" s="352" t="n">
        <f aca="false">TRUNC(TRUNC(((C308+('Traitements par indices'!G308*12))/1820),2)*1.27,2)</f>
        <v>15.64</v>
      </c>
      <c r="J308" s="352" t="n">
        <f aca="false">TRUNC(H308+(H308*2/3),2)</f>
        <v>25.66</v>
      </c>
      <c r="K308" s="353" t="n">
        <f aca="false">TRUNC((H308*2),2)</f>
        <v>30.8</v>
      </c>
      <c r="L308" s="352" t="n">
        <f aca="false">TRUNC(TRUNC((C308/1820),2)*1.25,2)</f>
        <v>15.25</v>
      </c>
      <c r="M308" s="352" t="n">
        <f aca="false">TRUNC(TRUNC((C308/1820),2)*1.27,2)</f>
        <v>15.49</v>
      </c>
      <c r="N308" s="352" t="n">
        <f aca="false">TRUNC(L308+(L308*2/3),2)</f>
        <v>25.41</v>
      </c>
      <c r="O308" s="353" t="n">
        <f aca="false">TRUNC((L308*2),2)</f>
        <v>30.5</v>
      </c>
    </row>
    <row r="309" customFormat="false" ht="15.75" hidden="false" customHeight="true" outlineLevel="0" collapsed="false">
      <c r="A309" s="338" t="n">
        <v>376</v>
      </c>
      <c r="B309" s="355" t="n">
        <v>406</v>
      </c>
      <c r="C309" s="340" t="n">
        <v>22211.6</v>
      </c>
      <c r="D309" s="341" t="n">
        <f aca="false">TRUNC(TRUNC(((C309+('Traitements par indices'!F309*12))/1820),2)*1.25,2)</f>
        <v>15.71</v>
      </c>
      <c r="E309" s="342" t="n">
        <f aca="false">TRUNC(TRUNC(((C309+('Traitements par indices'!F309*12))/1820),2)*1.27,2)</f>
        <v>15.96</v>
      </c>
      <c r="F309" s="342" t="n">
        <f aca="false">TRUNC(D309+(D309*2/3),2)</f>
        <v>26.18</v>
      </c>
      <c r="G309" s="343" t="n">
        <f aca="false">TRUNC(D309*2,2)</f>
        <v>31.42</v>
      </c>
      <c r="H309" s="344" t="n">
        <f aca="false">TRUNC(TRUNC(((C309+('Traitements par indices'!G309*12))/1820),2)*1.25,2)</f>
        <v>15.4</v>
      </c>
      <c r="I309" s="344" t="n">
        <f aca="false">TRUNC(TRUNC(((C309+('Traitements par indices'!G309*12))/1820),2)*1.27,2)</f>
        <v>15.64</v>
      </c>
      <c r="J309" s="344" t="n">
        <f aca="false">TRUNC(H309+(H309*2/3),2)</f>
        <v>25.66</v>
      </c>
      <c r="K309" s="345" t="n">
        <f aca="false">TRUNC((H309*2),2)</f>
        <v>30.8</v>
      </c>
      <c r="L309" s="344" t="n">
        <f aca="false">TRUNC(TRUNC((C309/1820),2)*1.25,2)</f>
        <v>15.25</v>
      </c>
      <c r="M309" s="344" t="n">
        <f aca="false">TRUNC(TRUNC((C309/1820),2)*1.27,2)</f>
        <v>15.49</v>
      </c>
      <c r="N309" s="344" t="n">
        <f aca="false">TRUNC(L309+(L309*2/3),2)</f>
        <v>25.41</v>
      </c>
      <c r="O309" s="345" t="n">
        <f aca="false">TRUNC((L309*2),2)</f>
        <v>30.5</v>
      </c>
    </row>
    <row r="310" s="354" customFormat="true" ht="15.75" hidden="false" customHeight="true" outlineLevel="0" collapsed="false">
      <c r="A310" s="346" t="n">
        <v>376</v>
      </c>
      <c r="B310" s="347" t="n">
        <v>407</v>
      </c>
      <c r="C310" s="348" t="n">
        <v>22211.6</v>
      </c>
      <c r="D310" s="349" t="n">
        <f aca="false">TRUNC(TRUNC(((C310+('Traitements par indices'!F310*12))/1820),2)*1.25,2)</f>
        <v>15.71</v>
      </c>
      <c r="E310" s="350" t="n">
        <f aca="false">TRUNC(TRUNC(((C310+('Traitements par indices'!F310*12))/1820),2)*1.27,2)</f>
        <v>15.96</v>
      </c>
      <c r="F310" s="350" t="n">
        <f aca="false">TRUNC(D310+(D310*2/3),2)</f>
        <v>26.18</v>
      </c>
      <c r="G310" s="351" t="n">
        <f aca="false">TRUNC(D310*2,2)</f>
        <v>31.42</v>
      </c>
      <c r="H310" s="352" t="n">
        <f aca="false">TRUNC(TRUNC(((C310+('Traitements par indices'!G310*12))/1820),2)*1.25,2)</f>
        <v>15.4</v>
      </c>
      <c r="I310" s="352" t="n">
        <f aca="false">TRUNC(TRUNC(((C310+('Traitements par indices'!G310*12))/1820),2)*1.27,2)</f>
        <v>15.64</v>
      </c>
      <c r="J310" s="352" t="n">
        <f aca="false">TRUNC(H310+(H310*2/3),2)</f>
        <v>25.66</v>
      </c>
      <c r="K310" s="353" t="n">
        <f aca="false">TRUNC((H310*2),2)</f>
        <v>30.8</v>
      </c>
      <c r="L310" s="352" t="n">
        <f aca="false">TRUNC(TRUNC((C310/1820),2)*1.25,2)</f>
        <v>15.25</v>
      </c>
      <c r="M310" s="352" t="n">
        <f aca="false">TRUNC(TRUNC((C310/1820),2)*1.27,2)</f>
        <v>15.49</v>
      </c>
      <c r="N310" s="352" t="n">
        <f aca="false">TRUNC(L310+(L310*2/3),2)</f>
        <v>25.41</v>
      </c>
      <c r="O310" s="353" t="n">
        <f aca="false">TRUNC((L310*2),2)</f>
        <v>30.5</v>
      </c>
    </row>
    <row r="311" customFormat="false" ht="15.75" hidden="false" customHeight="true" outlineLevel="0" collapsed="false">
      <c r="A311" s="338" t="n">
        <v>376</v>
      </c>
      <c r="B311" s="355" t="n">
        <v>408</v>
      </c>
      <c r="C311" s="340" t="n">
        <v>22211.6</v>
      </c>
      <c r="D311" s="341" t="n">
        <f aca="false">TRUNC(TRUNC(((C311+('Traitements par indices'!F311*12))/1820),2)*1.25,2)</f>
        <v>15.71</v>
      </c>
      <c r="E311" s="342" t="n">
        <f aca="false">TRUNC(TRUNC(((C311+('Traitements par indices'!F311*12))/1820),2)*1.27,2)</f>
        <v>15.96</v>
      </c>
      <c r="F311" s="342" t="n">
        <f aca="false">TRUNC(D311+(D311*2/3),2)</f>
        <v>26.18</v>
      </c>
      <c r="G311" s="343" t="n">
        <f aca="false">TRUNC(D311*2,2)</f>
        <v>31.42</v>
      </c>
      <c r="H311" s="344" t="n">
        <f aca="false">TRUNC(TRUNC(((C311+('Traitements par indices'!G311*12))/1820),2)*1.25,2)</f>
        <v>15.4</v>
      </c>
      <c r="I311" s="344" t="n">
        <f aca="false">TRUNC(TRUNC(((C311+('Traitements par indices'!G311*12))/1820),2)*1.27,2)</f>
        <v>15.64</v>
      </c>
      <c r="J311" s="344" t="n">
        <f aca="false">TRUNC(H311+(H311*2/3),2)</f>
        <v>25.66</v>
      </c>
      <c r="K311" s="345" t="n">
        <f aca="false">TRUNC((H311*2),2)</f>
        <v>30.8</v>
      </c>
      <c r="L311" s="344" t="n">
        <f aca="false">TRUNC(TRUNC((C311/1820),2)*1.25,2)</f>
        <v>15.25</v>
      </c>
      <c r="M311" s="344" t="n">
        <f aca="false">TRUNC(TRUNC((C311/1820),2)*1.27,2)</f>
        <v>15.49</v>
      </c>
      <c r="N311" s="344" t="n">
        <f aca="false">TRUNC(L311+(L311*2/3),2)</f>
        <v>25.41</v>
      </c>
      <c r="O311" s="345" t="n">
        <f aca="false">TRUNC((L311*2),2)</f>
        <v>30.5</v>
      </c>
    </row>
    <row r="312" s="354" customFormat="true" ht="15.75" hidden="false" customHeight="true" outlineLevel="0" collapsed="false">
      <c r="A312" s="346" t="n">
        <v>376</v>
      </c>
      <c r="B312" s="347" t="n">
        <v>409</v>
      </c>
      <c r="C312" s="348" t="n">
        <v>22211.6</v>
      </c>
      <c r="D312" s="349" t="n">
        <f aca="false">TRUNC(TRUNC(((C312+('Traitements par indices'!F312*12))/1820),2)*1.25,2)</f>
        <v>15.71</v>
      </c>
      <c r="E312" s="350" t="n">
        <f aca="false">TRUNC(TRUNC(((C312+('Traitements par indices'!F312*12))/1820),2)*1.27,2)</f>
        <v>15.96</v>
      </c>
      <c r="F312" s="350" t="n">
        <f aca="false">TRUNC(D312+(D312*2/3),2)</f>
        <v>26.18</v>
      </c>
      <c r="G312" s="351" t="n">
        <f aca="false">TRUNC(D312*2,2)</f>
        <v>31.42</v>
      </c>
      <c r="H312" s="352" t="n">
        <f aca="false">TRUNC(TRUNC(((C312+('Traitements par indices'!G312*12))/1820),2)*1.25,2)</f>
        <v>15.4</v>
      </c>
      <c r="I312" s="352" t="n">
        <f aca="false">TRUNC(TRUNC(((C312+('Traitements par indices'!G312*12))/1820),2)*1.27,2)</f>
        <v>15.64</v>
      </c>
      <c r="J312" s="352" t="n">
        <f aca="false">TRUNC(H312+(H312*2/3),2)</f>
        <v>25.66</v>
      </c>
      <c r="K312" s="353" t="n">
        <f aca="false">TRUNC((H312*2),2)</f>
        <v>30.8</v>
      </c>
      <c r="L312" s="352" t="n">
        <f aca="false">TRUNC(TRUNC((C312/1820),2)*1.25,2)</f>
        <v>15.25</v>
      </c>
      <c r="M312" s="352" t="n">
        <f aca="false">TRUNC(TRUNC((C312/1820),2)*1.27,2)</f>
        <v>15.49</v>
      </c>
      <c r="N312" s="352" t="n">
        <f aca="false">TRUNC(L312+(L312*2/3),2)</f>
        <v>25.41</v>
      </c>
      <c r="O312" s="353" t="n">
        <f aca="false">TRUNC((L312*2),2)</f>
        <v>30.5</v>
      </c>
    </row>
    <row r="313" customFormat="false" ht="15.75" hidden="false" customHeight="true" outlineLevel="0" collapsed="false">
      <c r="A313" s="338" t="n">
        <v>376</v>
      </c>
      <c r="B313" s="355" t="n">
        <v>410</v>
      </c>
      <c r="C313" s="340" t="n">
        <v>22211.6</v>
      </c>
      <c r="D313" s="341" t="n">
        <f aca="false">TRUNC(TRUNC(((C313+('Traitements par indices'!F313*12))/1820),2)*1.25,2)</f>
        <v>15.71</v>
      </c>
      <c r="E313" s="342" t="n">
        <f aca="false">TRUNC(TRUNC(((C313+('Traitements par indices'!F313*12))/1820),2)*1.27,2)</f>
        <v>15.96</v>
      </c>
      <c r="F313" s="342" t="n">
        <f aca="false">TRUNC(D313+(D313*2/3),2)</f>
        <v>26.18</v>
      </c>
      <c r="G313" s="343" t="n">
        <f aca="false">TRUNC(D313*2,2)</f>
        <v>31.42</v>
      </c>
      <c r="H313" s="344" t="n">
        <f aca="false">TRUNC(TRUNC(((C313+('Traitements par indices'!G313*12))/1820),2)*1.25,2)</f>
        <v>15.4</v>
      </c>
      <c r="I313" s="344" t="n">
        <f aca="false">TRUNC(TRUNC(((C313+('Traitements par indices'!G313*12))/1820),2)*1.27,2)</f>
        <v>15.64</v>
      </c>
      <c r="J313" s="344" t="n">
        <f aca="false">TRUNC(H313+(H313*2/3),2)</f>
        <v>25.66</v>
      </c>
      <c r="K313" s="345" t="n">
        <f aca="false">TRUNC((H313*2),2)</f>
        <v>30.8</v>
      </c>
      <c r="L313" s="344" t="n">
        <f aca="false">TRUNC(TRUNC((C313/1820),2)*1.25,2)</f>
        <v>15.25</v>
      </c>
      <c r="M313" s="344" t="n">
        <f aca="false">TRUNC(TRUNC((C313/1820),2)*1.27,2)</f>
        <v>15.49</v>
      </c>
      <c r="N313" s="344" t="n">
        <f aca="false">TRUNC(L313+(L313*2/3),2)</f>
        <v>25.41</v>
      </c>
      <c r="O313" s="345" t="n">
        <f aca="false">TRUNC((L313*2),2)</f>
        <v>30.5</v>
      </c>
    </row>
    <row r="314" s="354" customFormat="true" ht="15.75" hidden="false" customHeight="true" outlineLevel="0" collapsed="false">
      <c r="A314" s="346" t="n">
        <v>376</v>
      </c>
      <c r="B314" s="347" t="n">
        <v>411</v>
      </c>
      <c r="C314" s="348" t="n">
        <v>22211.6</v>
      </c>
      <c r="D314" s="349" t="n">
        <f aca="false">TRUNC(TRUNC(((C314+('Traitements par indices'!F314*12))/1820),2)*1.25,2)</f>
        <v>15.71</v>
      </c>
      <c r="E314" s="350" t="n">
        <f aca="false">TRUNC(TRUNC(((C314+('Traitements par indices'!F314*12))/1820),2)*1.27,2)</f>
        <v>15.96</v>
      </c>
      <c r="F314" s="350" t="n">
        <f aca="false">TRUNC(D314+(D314*2/3),2)</f>
        <v>26.18</v>
      </c>
      <c r="G314" s="351" t="n">
        <f aca="false">TRUNC(D314*2,2)</f>
        <v>31.42</v>
      </c>
      <c r="H314" s="352" t="n">
        <f aca="false">TRUNC(TRUNC(((C314+('Traitements par indices'!G314*12))/1820),2)*1.25,2)</f>
        <v>15.4</v>
      </c>
      <c r="I314" s="352" t="n">
        <f aca="false">TRUNC(TRUNC(((C314+('Traitements par indices'!G314*12))/1820),2)*1.27,2)</f>
        <v>15.64</v>
      </c>
      <c r="J314" s="352" t="n">
        <f aca="false">TRUNC(H314+(H314*2/3),2)</f>
        <v>25.66</v>
      </c>
      <c r="K314" s="353" t="n">
        <f aca="false">TRUNC((H314*2),2)</f>
        <v>30.8</v>
      </c>
      <c r="L314" s="352" t="n">
        <f aca="false">TRUNC(TRUNC((C314/1820),2)*1.25,2)</f>
        <v>15.25</v>
      </c>
      <c r="M314" s="352" t="n">
        <f aca="false">TRUNC(TRUNC((C314/1820),2)*1.27,2)</f>
        <v>15.49</v>
      </c>
      <c r="N314" s="352" t="n">
        <f aca="false">TRUNC(L314+(L314*2/3),2)</f>
        <v>25.41</v>
      </c>
      <c r="O314" s="353" t="n">
        <f aca="false">TRUNC((L314*2),2)</f>
        <v>30.5</v>
      </c>
    </row>
    <row r="315" customFormat="false" ht="15.75" hidden="false" customHeight="true" outlineLevel="0" collapsed="false">
      <c r="A315" s="338" t="n">
        <v>376</v>
      </c>
      <c r="B315" s="355" t="n">
        <v>412</v>
      </c>
      <c r="C315" s="340" t="n">
        <v>22211.6</v>
      </c>
      <c r="D315" s="341" t="n">
        <f aca="false">TRUNC(TRUNC(((C315+('Traitements par indices'!F315*12))/1820),2)*1.25,2)</f>
        <v>15.71</v>
      </c>
      <c r="E315" s="342" t="n">
        <f aca="false">TRUNC(TRUNC(((C315+('Traitements par indices'!F315*12))/1820),2)*1.27,2)</f>
        <v>15.96</v>
      </c>
      <c r="F315" s="342" t="n">
        <f aca="false">TRUNC(D315+(D315*2/3),2)</f>
        <v>26.18</v>
      </c>
      <c r="G315" s="343" t="n">
        <f aca="false">TRUNC(D315*2,2)</f>
        <v>31.42</v>
      </c>
      <c r="H315" s="344" t="n">
        <f aca="false">TRUNC(TRUNC(((C315+('Traitements par indices'!G315*12))/1820),2)*1.25,2)</f>
        <v>15.4</v>
      </c>
      <c r="I315" s="344" t="n">
        <f aca="false">TRUNC(TRUNC(((C315+('Traitements par indices'!G315*12))/1820),2)*1.27,2)</f>
        <v>15.64</v>
      </c>
      <c r="J315" s="344" t="n">
        <f aca="false">TRUNC(H315+(H315*2/3),2)</f>
        <v>25.66</v>
      </c>
      <c r="K315" s="345" t="n">
        <f aca="false">TRUNC((H315*2),2)</f>
        <v>30.8</v>
      </c>
      <c r="L315" s="344" t="n">
        <f aca="false">TRUNC(TRUNC((C315/1820),2)*1.25,2)</f>
        <v>15.25</v>
      </c>
      <c r="M315" s="344" t="n">
        <f aca="false">TRUNC(TRUNC((C315/1820),2)*1.27,2)</f>
        <v>15.49</v>
      </c>
      <c r="N315" s="344" t="n">
        <f aca="false">TRUNC(L315+(L315*2/3),2)</f>
        <v>25.41</v>
      </c>
      <c r="O315" s="345" t="n">
        <f aca="false">TRUNC((L315*2),2)</f>
        <v>30.5</v>
      </c>
    </row>
    <row r="316" s="354" customFormat="true" ht="15.75" hidden="false" customHeight="true" outlineLevel="0" collapsed="false">
      <c r="A316" s="346" t="n">
        <v>377</v>
      </c>
      <c r="B316" s="347" t="n">
        <v>413</v>
      </c>
      <c r="C316" s="348" t="n">
        <v>22270.67</v>
      </c>
      <c r="D316" s="349" t="n">
        <f aca="false">TRUNC(TRUNC(((C316+('Traitements par indices'!F316*12))/1820),2)*1.25,2)</f>
        <v>15.75</v>
      </c>
      <c r="E316" s="350" t="n">
        <f aca="false">TRUNC(TRUNC(((C316+('Traitements par indices'!F316*12))/1820),2)*1.27,2)</f>
        <v>16</v>
      </c>
      <c r="F316" s="350" t="n">
        <f aca="false">TRUNC(D316+(D316*2/3),2)</f>
        <v>26.25</v>
      </c>
      <c r="G316" s="351" t="n">
        <f aca="false">TRUNC(D316*2,2)</f>
        <v>31.5</v>
      </c>
      <c r="H316" s="352" t="n">
        <f aca="false">TRUNC(TRUNC(((C316+('Traitements par indices'!G316*12))/1820),2)*1.25,2)</f>
        <v>15.43</v>
      </c>
      <c r="I316" s="352" t="n">
        <f aca="false">TRUNC(TRUNC(((C316+('Traitements par indices'!G316*12))/1820),2)*1.27,2)</f>
        <v>15.68</v>
      </c>
      <c r="J316" s="352" t="n">
        <f aca="false">TRUNC(H316+(H316*2/3),2)</f>
        <v>25.71</v>
      </c>
      <c r="K316" s="353" t="n">
        <f aca="false">TRUNC((H316*2),2)</f>
        <v>30.86</v>
      </c>
      <c r="L316" s="352" t="n">
        <f aca="false">TRUNC(TRUNC((C316/1820),2)*1.25,2)</f>
        <v>15.28</v>
      </c>
      <c r="M316" s="352" t="n">
        <f aca="false">TRUNC(TRUNC((C316/1820),2)*1.27,2)</f>
        <v>15.53</v>
      </c>
      <c r="N316" s="352" t="n">
        <f aca="false">TRUNC(L316+(L316*2/3),2)</f>
        <v>25.46</v>
      </c>
      <c r="O316" s="353" t="n">
        <f aca="false">TRUNC((L316*2),2)</f>
        <v>30.56</v>
      </c>
    </row>
    <row r="317" customFormat="false" ht="15.75" hidden="false" customHeight="true" outlineLevel="0" collapsed="false">
      <c r="A317" s="338" t="n">
        <v>377</v>
      </c>
      <c r="B317" s="355" t="n">
        <v>414</v>
      </c>
      <c r="C317" s="340" t="n">
        <v>22270.67</v>
      </c>
      <c r="D317" s="341" t="n">
        <f aca="false">TRUNC(TRUNC(((C317+('Traitements par indices'!F317*12))/1820),2)*1.25,2)</f>
        <v>15.75</v>
      </c>
      <c r="E317" s="342" t="n">
        <f aca="false">TRUNC(TRUNC(((C317+('Traitements par indices'!F317*12))/1820),2)*1.27,2)</f>
        <v>16</v>
      </c>
      <c r="F317" s="342" t="n">
        <f aca="false">TRUNC(D317+(D317*2/3),2)</f>
        <v>26.25</v>
      </c>
      <c r="G317" s="343" t="n">
        <f aca="false">TRUNC(D317*2,2)</f>
        <v>31.5</v>
      </c>
      <c r="H317" s="344" t="n">
        <f aca="false">TRUNC(TRUNC(((C317+('Traitements par indices'!G317*12))/1820),2)*1.25,2)</f>
        <v>15.43</v>
      </c>
      <c r="I317" s="344" t="n">
        <f aca="false">TRUNC(TRUNC(((C317+('Traitements par indices'!G317*12))/1820),2)*1.27,2)</f>
        <v>15.68</v>
      </c>
      <c r="J317" s="344" t="n">
        <f aca="false">TRUNC(H317+(H317*2/3),2)</f>
        <v>25.71</v>
      </c>
      <c r="K317" s="345" t="n">
        <f aca="false">TRUNC((H317*2),2)</f>
        <v>30.86</v>
      </c>
      <c r="L317" s="344" t="n">
        <f aca="false">TRUNC(TRUNC((C317/1820),2)*1.25,2)</f>
        <v>15.28</v>
      </c>
      <c r="M317" s="344" t="n">
        <f aca="false">TRUNC(TRUNC((C317/1820),2)*1.27,2)</f>
        <v>15.53</v>
      </c>
      <c r="N317" s="344" t="n">
        <f aca="false">TRUNC(L317+(L317*2/3),2)</f>
        <v>25.46</v>
      </c>
      <c r="O317" s="345" t="n">
        <f aca="false">TRUNC((L317*2),2)</f>
        <v>30.56</v>
      </c>
    </row>
    <row r="318" s="354" customFormat="true" ht="15.75" hidden="false" customHeight="true" outlineLevel="0" collapsed="false">
      <c r="A318" s="346" t="n">
        <v>377</v>
      </c>
      <c r="B318" s="347" t="n">
        <v>415</v>
      </c>
      <c r="C318" s="348" t="n">
        <v>22270.67</v>
      </c>
      <c r="D318" s="349" t="n">
        <f aca="false">TRUNC(TRUNC(((C318+('Traitements par indices'!F318*12))/1820),2)*1.25,2)</f>
        <v>15.75</v>
      </c>
      <c r="E318" s="350" t="n">
        <f aca="false">TRUNC(TRUNC(((C318+('Traitements par indices'!F318*12))/1820),2)*1.27,2)</f>
        <v>16</v>
      </c>
      <c r="F318" s="350" t="n">
        <f aca="false">TRUNC(D318+(D318*2/3),2)</f>
        <v>26.25</v>
      </c>
      <c r="G318" s="351" t="n">
        <f aca="false">TRUNC(D318*2,2)</f>
        <v>31.5</v>
      </c>
      <c r="H318" s="352" t="n">
        <f aca="false">TRUNC(TRUNC(((C318+('Traitements par indices'!G318*12))/1820),2)*1.25,2)</f>
        <v>15.43</v>
      </c>
      <c r="I318" s="352" t="n">
        <f aca="false">TRUNC(TRUNC(((C318+('Traitements par indices'!G318*12))/1820),2)*1.27,2)</f>
        <v>15.68</v>
      </c>
      <c r="J318" s="352" t="n">
        <f aca="false">TRUNC(H318+(H318*2/3),2)</f>
        <v>25.71</v>
      </c>
      <c r="K318" s="353" t="n">
        <f aca="false">TRUNC((H318*2),2)</f>
        <v>30.86</v>
      </c>
      <c r="L318" s="352" t="n">
        <f aca="false">TRUNC(TRUNC((C318/1820),2)*1.25,2)</f>
        <v>15.28</v>
      </c>
      <c r="M318" s="352" t="n">
        <f aca="false">TRUNC(TRUNC((C318/1820),2)*1.27,2)</f>
        <v>15.53</v>
      </c>
      <c r="N318" s="352" t="n">
        <f aca="false">TRUNC(L318+(L318*2/3),2)</f>
        <v>25.46</v>
      </c>
      <c r="O318" s="353" t="n">
        <f aca="false">TRUNC((L318*2),2)</f>
        <v>30.56</v>
      </c>
    </row>
    <row r="319" customFormat="false" ht="15.75" hidden="false" customHeight="true" outlineLevel="0" collapsed="false">
      <c r="A319" s="338" t="n">
        <v>377</v>
      </c>
      <c r="B319" s="355" t="n">
        <v>416</v>
      </c>
      <c r="C319" s="340" t="n">
        <v>22270.67</v>
      </c>
      <c r="D319" s="341" t="n">
        <f aca="false">TRUNC(TRUNC(((C319+('Traitements par indices'!F319*12))/1820),2)*1.25,2)</f>
        <v>15.75</v>
      </c>
      <c r="E319" s="342" t="n">
        <f aca="false">TRUNC(TRUNC(((C319+('Traitements par indices'!F319*12))/1820),2)*1.27,2)</f>
        <v>16</v>
      </c>
      <c r="F319" s="342" t="n">
        <f aca="false">TRUNC(D319+(D319*2/3),2)</f>
        <v>26.25</v>
      </c>
      <c r="G319" s="343" t="n">
        <f aca="false">TRUNC(D319*2,2)</f>
        <v>31.5</v>
      </c>
      <c r="H319" s="344" t="n">
        <f aca="false">TRUNC(TRUNC(((C319+('Traitements par indices'!G319*12))/1820),2)*1.25,2)</f>
        <v>15.43</v>
      </c>
      <c r="I319" s="344" t="n">
        <f aca="false">TRUNC(TRUNC(((C319+('Traitements par indices'!G319*12))/1820),2)*1.27,2)</f>
        <v>15.68</v>
      </c>
      <c r="J319" s="344" t="n">
        <f aca="false">TRUNC(H319+(H319*2/3),2)</f>
        <v>25.71</v>
      </c>
      <c r="K319" s="345" t="n">
        <f aca="false">TRUNC((H319*2),2)</f>
        <v>30.86</v>
      </c>
      <c r="L319" s="344" t="n">
        <f aca="false">TRUNC(TRUNC((C319/1820),2)*1.25,2)</f>
        <v>15.28</v>
      </c>
      <c r="M319" s="344" t="n">
        <f aca="false">TRUNC(TRUNC((C319/1820),2)*1.27,2)</f>
        <v>15.53</v>
      </c>
      <c r="N319" s="344" t="n">
        <f aca="false">TRUNC(L319+(L319*2/3),2)</f>
        <v>25.46</v>
      </c>
      <c r="O319" s="345" t="n">
        <f aca="false">TRUNC((L319*2),2)</f>
        <v>30.56</v>
      </c>
    </row>
    <row r="320" s="354" customFormat="true" ht="15.75" hidden="false" customHeight="true" outlineLevel="0" collapsed="false">
      <c r="A320" s="346" t="n">
        <v>377</v>
      </c>
      <c r="B320" s="347" t="n">
        <v>417</v>
      </c>
      <c r="C320" s="348" t="n">
        <v>22270.67</v>
      </c>
      <c r="D320" s="349" t="n">
        <f aca="false">TRUNC(TRUNC(((C320+('Traitements par indices'!F320*12))/1820),2)*1.25,2)</f>
        <v>15.75</v>
      </c>
      <c r="E320" s="350" t="n">
        <f aca="false">TRUNC(TRUNC(((C320+('Traitements par indices'!F320*12))/1820),2)*1.27,2)</f>
        <v>16</v>
      </c>
      <c r="F320" s="350" t="n">
        <f aca="false">TRUNC(D320+(D320*2/3),2)</f>
        <v>26.25</v>
      </c>
      <c r="G320" s="351" t="n">
        <f aca="false">TRUNC(D320*2,2)</f>
        <v>31.5</v>
      </c>
      <c r="H320" s="352" t="n">
        <f aca="false">TRUNC(TRUNC(((C320+('Traitements par indices'!G320*12))/1820),2)*1.25,2)</f>
        <v>15.43</v>
      </c>
      <c r="I320" s="352" t="n">
        <f aca="false">TRUNC(TRUNC(((C320+('Traitements par indices'!G320*12))/1820),2)*1.27,2)</f>
        <v>15.68</v>
      </c>
      <c r="J320" s="352" t="n">
        <f aca="false">TRUNC(H320+(H320*2/3),2)</f>
        <v>25.71</v>
      </c>
      <c r="K320" s="353" t="n">
        <f aca="false">TRUNC((H320*2),2)</f>
        <v>30.86</v>
      </c>
      <c r="L320" s="352" t="n">
        <f aca="false">TRUNC(TRUNC((C320/1820),2)*1.25,2)</f>
        <v>15.28</v>
      </c>
      <c r="M320" s="352" t="n">
        <f aca="false">TRUNC(TRUNC((C320/1820),2)*1.27,2)</f>
        <v>15.53</v>
      </c>
      <c r="N320" s="352" t="n">
        <f aca="false">TRUNC(L320+(L320*2/3),2)</f>
        <v>25.46</v>
      </c>
      <c r="O320" s="353" t="n">
        <f aca="false">TRUNC((L320*2),2)</f>
        <v>30.56</v>
      </c>
    </row>
    <row r="321" customFormat="false" ht="15.75" hidden="false" customHeight="true" outlineLevel="0" collapsed="false">
      <c r="A321" s="338" t="n">
        <v>377</v>
      </c>
      <c r="B321" s="355" t="n">
        <v>418</v>
      </c>
      <c r="C321" s="340" t="n">
        <v>22270.67</v>
      </c>
      <c r="D321" s="341" t="n">
        <f aca="false">TRUNC(TRUNC(((C321+('Traitements par indices'!F321*12))/1820),2)*1.25,2)</f>
        <v>15.75</v>
      </c>
      <c r="E321" s="342" t="n">
        <f aca="false">TRUNC(TRUNC(((C321+('Traitements par indices'!F321*12))/1820),2)*1.27,2)</f>
        <v>16</v>
      </c>
      <c r="F321" s="342" t="n">
        <f aca="false">TRUNC(D321+(D321*2/3),2)</f>
        <v>26.25</v>
      </c>
      <c r="G321" s="343" t="n">
        <f aca="false">TRUNC(D321*2,2)</f>
        <v>31.5</v>
      </c>
      <c r="H321" s="344" t="n">
        <f aca="false">TRUNC(TRUNC(((C321+('Traitements par indices'!G321*12))/1820),2)*1.25,2)</f>
        <v>15.43</v>
      </c>
      <c r="I321" s="344" t="n">
        <f aca="false">TRUNC(TRUNC(((C321+('Traitements par indices'!G321*12))/1820),2)*1.27,2)</f>
        <v>15.68</v>
      </c>
      <c r="J321" s="344" t="n">
        <f aca="false">TRUNC(H321+(H321*2/3),2)</f>
        <v>25.71</v>
      </c>
      <c r="K321" s="345" t="n">
        <f aca="false">TRUNC((H321*2),2)</f>
        <v>30.86</v>
      </c>
      <c r="L321" s="344" t="n">
        <f aca="false">TRUNC(TRUNC((C321/1820),2)*1.25,2)</f>
        <v>15.28</v>
      </c>
      <c r="M321" s="344" t="n">
        <f aca="false">TRUNC(TRUNC((C321/1820),2)*1.27,2)</f>
        <v>15.53</v>
      </c>
      <c r="N321" s="344" t="n">
        <f aca="false">TRUNC(L321+(L321*2/3),2)</f>
        <v>25.46</v>
      </c>
      <c r="O321" s="345" t="n">
        <f aca="false">TRUNC((L321*2),2)</f>
        <v>30.56</v>
      </c>
    </row>
    <row r="322" s="354" customFormat="true" ht="15.75" hidden="false" customHeight="true" outlineLevel="0" collapsed="false">
      <c r="A322" s="346" t="n">
        <v>377</v>
      </c>
      <c r="B322" s="347" t="n">
        <v>419</v>
      </c>
      <c r="C322" s="348" t="n">
        <v>22270.67</v>
      </c>
      <c r="D322" s="349" t="n">
        <f aca="false">TRUNC(TRUNC(((C322+('Traitements par indices'!F322*12))/1820),2)*1.25,2)</f>
        <v>15.75</v>
      </c>
      <c r="E322" s="350" t="n">
        <f aca="false">TRUNC(TRUNC(((C322+('Traitements par indices'!F322*12))/1820),2)*1.27,2)</f>
        <v>16</v>
      </c>
      <c r="F322" s="350" t="n">
        <f aca="false">TRUNC(D322+(D322*2/3),2)</f>
        <v>26.25</v>
      </c>
      <c r="G322" s="351" t="n">
        <f aca="false">TRUNC(D322*2,2)</f>
        <v>31.5</v>
      </c>
      <c r="H322" s="352" t="n">
        <f aca="false">TRUNC(TRUNC(((C322+('Traitements par indices'!G322*12))/1820),2)*1.25,2)</f>
        <v>15.43</v>
      </c>
      <c r="I322" s="352" t="n">
        <f aca="false">TRUNC(TRUNC(((C322+('Traitements par indices'!G322*12))/1820),2)*1.27,2)</f>
        <v>15.68</v>
      </c>
      <c r="J322" s="352" t="n">
        <f aca="false">TRUNC(H322+(H322*2/3),2)</f>
        <v>25.71</v>
      </c>
      <c r="K322" s="353" t="n">
        <f aca="false">TRUNC((H322*2),2)</f>
        <v>30.86</v>
      </c>
      <c r="L322" s="352" t="n">
        <f aca="false">TRUNC(TRUNC((C322/1820),2)*1.25,2)</f>
        <v>15.28</v>
      </c>
      <c r="M322" s="352" t="n">
        <f aca="false">TRUNC(TRUNC((C322/1820),2)*1.27,2)</f>
        <v>15.53</v>
      </c>
      <c r="N322" s="352" t="n">
        <f aca="false">TRUNC(L322+(L322*2/3),2)</f>
        <v>25.46</v>
      </c>
      <c r="O322" s="353" t="n">
        <f aca="false">TRUNC((L322*2),2)</f>
        <v>30.56</v>
      </c>
    </row>
    <row r="323" customFormat="false" ht="15.75" hidden="false" customHeight="true" outlineLevel="0" collapsed="false">
      <c r="A323" s="338" t="n">
        <v>378</v>
      </c>
      <c r="B323" s="355" t="n">
        <v>420</v>
      </c>
      <c r="C323" s="340" t="n">
        <v>22329.75</v>
      </c>
      <c r="D323" s="341" t="n">
        <f aca="false">TRUNC(TRUNC(((C323+('Traitements par indices'!F323*12))/1820),2)*1.25,2)</f>
        <v>15.78</v>
      </c>
      <c r="E323" s="342" t="n">
        <f aca="false">TRUNC(TRUNC(((C323+('Traitements par indices'!F323*12))/1820),2)*1.27,2)</f>
        <v>16.04</v>
      </c>
      <c r="F323" s="342" t="n">
        <f aca="false">TRUNC(D323+(D323*2/3),2)</f>
        <v>26.3</v>
      </c>
      <c r="G323" s="343" t="n">
        <f aca="false">TRUNC(D323*2,2)</f>
        <v>31.56</v>
      </c>
      <c r="H323" s="344" t="n">
        <f aca="false">TRUNC(TRUNC(((C323+('Traitements par indices'!G323*12))/1820),2)*1.25,2)</f>
        <v>15.48</v>
      </c>
      <c r="I323" s="344" t="n">
        <f aca="false">TRUNC(TRUNC(((C323+('Traitements par indices'!G323*12))/1820),2)*1.27,2)</f>
        <v>15.73</v>
      </c>
      <c r="J323" s="344" t="n">
        <f aca="false">TRUNC(H323+(H323*2/3),2)</f>
        <v>25.8</v>
      </c>
      <c r="K323" s="345" t="n">
        <f aca="false">TRUNC((H323*2),2)</f>
        <v>30.96</v>
      </c>
      <c r="L323" s="344" t="n">
        <f aca="false">TRUNC(TRUNC((C323/1820),2)*1.25,2)</f>
        <v>15.32</v>
      </c>
      <c r="M323" s="344" t="n">
        <f aca="false">TRUNC(TRUNC((C323/1820),2)*1.27,2)</f>
        <v>15.57</v>
      </c>
      <c r="N323" s="344" t="n">
        <f aca="false">TRUNC(L323+(L323*2/3),2)</f>
        <v>25.53</v>
      </c>
      <c r="O323" s="345" t="n">
        <f aca="false">TRUNC((L323*2),2)</f>
        <v>30.64</v>
      </c>
    </row>
    <row r="324" s="354" customFormat="true" ht="15.75" hidden="false" customHeight="true" outlineLevel="0" collapsed="false">
      <c r="A324" s="346" t="n">
        <v>379</v>
      </c>
      <c r="B324" s="347" t="n">
        <v>421</v>
      </c>
      <c r="C324" s="348" t="n">
        <v>22388.82</v>
      </c>
      <c r="D324" s="349" t="n">
        <f aca="false">TRUNC(TRUNC(((C324+('Traitements par indices'!F324*12))/1820),2)*1.25,2)</f>
        <v>15.83</v>
      </c>
      <c r="E324" s="350" t="n">
        <f aca="false">TRUNC(TRUNC(((C324+('Traitements par indices'!F324*12))/1820),2)*1.27,2)</f>
        <v>16.09</v>
      </c>
      <c r="F324" s="350" t="n">
        <f aca="false">TRUNC(D324+(D324*2/3),2)</f>
        <v>26.38</v>
      </c>
      <c r="G324" s="351" t="n">
        <f aca="false">TRUNC(D324*2,2)</f>
        <v>31.66</v>
      </c>
      <c r="H324" s="352" t="n">
        <f aca="false">TRUNC(TRUNC(((C324+('Traitements par indices'!G324*12))/1820),2)*1.25,2)</f>
        <v>15.52</v>
      </c>
      <c r="I324" s="352" t="n">
        <f aca="false">TRUNC(TRUNC(((C324+('Traitements par indices'!G324*12))/1820),2)*1.27,2)</f>
        <v>15.77</v>
      </c>
      <c r="J324" s="352" t="n">
        <f aca="false">TRUNC(H324+(H324*2/3),2)</f>
        <v>25.86</v>
      </c>
      <c r="K324" s="353" t="n">
        <f aca="false">TRUNC((H324*2),2)</f>
        <v>31.04</v>
      </c>
      <c r="L324" s="352" t="n">
        <f aca="false">TRUNC(TRUNC((C324/1820),2)*1.25,2)</f>
        <v>15.37</v>
      </c>
      <c r="M324" s="352" t="n">
        <f aca="false">TRUNC(TRUNC((C324/1820),2)*1.27,2)</f>
        <v>15.62</v>
      </c>
      <c r="N324" s="352" t="n">
        <f aca="false">TRUNC(L324+(L324*2/3),2)</f>
        <v>25.61</v>
      </c>
      <c r="O324" s="353" t="n">
        <f aca="false">TRUNC((L324*2),2)</f>
        <v>30.74</v>
      </c>
    </row>
    <row r="325" customFormat="false" ht="15.75" hidden="false" customHeight="true" outlineLevel="0" collapsed="false">
      <c r="A325" s="338" t="n">
        <v>380</v>
      </c>
      <c r="B325" s="355" t="n">
        <v>422</v>
      </c>
      <c r="C325" s="340" t="n">
        <v>22447.89</v>
      </c>
      <c r="D325" s="341" t="n">
        <f aca="false">TRUNC(TRUNC(((C325+('Traitements par indices'!F325*12))/1820),2)*1.25,2)</f>
        <v>15.87</v>
      </c>
      <c r="E325" s="342" t="n">
        <f aca="false">TRUNC(TRUNC(((C325+('Traitements par indices'!F325*12))/1820),2)*1.27,2)</f>
        <v>16.12</v>
      </c>
      <c r="F325" s="342" t="n">
        <f aca="false">TRUNC(D325+(D325*2/3),2)</f>
        <v>26.45</v>
      </c>
      <c r="G325" s="343" t="n">
        <f aca="false">TRUNC(D325*2,2)</f>
        <v>31.74</v>
      </c>
      <c r="H325" s="344" t="n">
        <f aca="false">TRUNC(TRUNC(((C325+('Traitements par indices'!G325*12))/1820),2)*1.25,2)</f>
        <v>15.56</v>
      </c>
      <c r="I325" s="344" t="n">
        <f aca="false">TRUNC(TRUNC(((C325+('Traitements par indices'!G325*12))/1820),2)*1.27,2)</f>
        <v>15.81</v>
      </c>
      <c r="J325" s="344" t="n">
        <f aca="false">TRUNC(H325+(H325*2/3),2)</f>
        <v>25.93</v>
      </c>
      <c r="K325" s="345" t="n">
        <f aca="false">TRUNC((H325*2),2)</f>
        <v>31.12</v>
      </c>
      <c r="L325" s="344" t="n">
        <f aca="false">TRUNC(TRUNC((C325/1820),2)*1.25,2)</f>
        <v>15.41</v>
      </c>
      <c r="M325" s="344" t="n">
        <f aca="false">TRUNC(TRUNC((C325/1820),2)*1.27,2)</f>
        <v>15.65</v>
      </c>
      <c r="N325" s="344" t="n">
        <f aca="false">TRUNC(L325+(L325*2/3),2)</f>
        <v>25.68</v>
      </c>
      <c r="O325" s="345" t="n">
        <f aca="false">TRUNC((L325*2),2)</f>
        <v>30.82</v>
      </c>
    </row>
    <row r="326" s="354" customFormat="true" ht="15.75" hidden="false" customHeight="true" outlineLevel="0" collapsed="false">
      <c r="A326" s="346" t="n">
        <v>381</v>
      </c>
      <c r="B326" s="347" t="n">
        <v>423</v>
      </c>
      <c r="C326" s="348" t="n">
        <v>22506.97</v>
      </c>
      <c r="D326" s="349" t="n">
        <f aca="false">TRUNC(TRUNC(((C326+('Traitements par indices'!F326*12))/1820),2)*1.25,2)</f>
        <v>15.91</v>
      </c>
      <c r="E326" s="350" t="n">
        <f aca="false">TRUNC(TRUNC(((C326+('Traitements par indices'!F326*12))/1820),2)*1.27,2)</f>
        <v>16.16</v>
      </c>
      <c r="F326" s="350" t="n">
        <f aca="false">TRUNC(D326+(D326*2/3),2)</f>
        <v>26.51</v>
      </c>
      <c r="G326" s="351" t="n">
        <f aca="false">TRUNC(D326*2,2)</f>
        <v>31.82</v>
      </c>
      <c r="H326" s="352" t="n">
        <f aca="false">TRUNC(TRUNC(((C326+('Traitements par indices'!G326*12))/1820),2)*1.25,2)</f>
        <v>15.61</v>
      </c>
      <c r="I326" s="352" t="n">
        <f aca="false">TRUNC(TRUNC(((C326+('Traitements par indices'!G326*12))/1820),2)*1.27,2)</f>
        <v>15.86</v>
      </c>
      <c r="J326" s="352" t="n">
        <f aca="false">TRUNC(H326+(H326*2/3),2)</f>
        <v>26.01</v>
      </c>
      <c r="K326" s="353" t="n">
        <f aca="false">TRUNC((H326*2),2)</f>
        <v>31.22</v>
      </c>
      <c r="L326" s="352" t="n">
        <f aca="false">TRUNC(TRUNC((C326/1820),2)*1.25,2)</f>
        <v>15.45</v>
      </c>
      <c r="M326" s="352" t="n">
        <f aca="false">TRUNC(TRUNC((C326/1820),2)*1.27,2)</f>
        <v>15.69</v>
      </c>
      <c r="N326" s="352" t="n">
        <f aca="false">TRUNC(L326+(L326*2/3),2)</f>
        <v>25.75</v>
      </c>
      <c r="O326" s="353" t="n">
        <f aca="false">TRUNC((L326*2),2)</f>
        <v>30.9</v>
      </c>
    </row>
    <row r="327" customFormat="false" ht="15.75" hidden="false" customHeight="true" outlineLevel="0" collapsed="false">
      <c r="A327" s="338" t="n">
        <v>382</v>
      </c>
      <c r="B327" s="355" t="n">
        <v>424</v>
      </c>
      <c r="C327" s="340" t="n">
        <v>22566.04</v>
      </c>
      <c r="D327" s="341" t="n">
        <f aca="false">TRUNC(TRUNC(((C327+('Traitements par indices'!F327*12))/1820),2)*1.25,2)</f>
        <v>15.96</v>
      </c>
      <c r="E327" s="342" t="n">
        <f aca="false">TRUNC(TRUNC(((C327+('Traitements par indices'!F327*12))/1820),2)*1.27,2)</f>
        <v>16.21</v>
      </c>
      <c r="F327" s="342" t="n">
        <f aca="false">TRUNC(D327+(D327*2/3),2)</f>
        <v>26.6</v>
      </c>
      <c r="G327" s="343" t="n">
        <f aca="false">TRUNC(D327*2,2)</f>
        <v>31.92</v>
      </c>
      <c r="H327" s="344" t="n">
        <f aca="false">TRUNC(TRUNC(((C327+('Traitements par indices'!G327*12))/1820),2)*1.25,2)</f>
        <v>15.65</v>
      </c>
      <c r="I327" s="344" t="n">
        <f aca="false">TRUNC(TRUNC(((C327+('Traitements par indices'!G327*12))/1820),2)*1.27,2)</f>
        <v>15.9</v>
      </c>
      <c r="J327" s="344" t="n">
        <f aca="false">TRUNC(H327+(H327*2/3),2)</f>
        <v>26.08</v>
      </c>
      <c r="K327" s="345" t="n">
        <f aca="false">TRUNC((H327*2),2)</f>
        <v>31.3</v>
      </c>
      <c r="L327" s="344" t="n">
        <f aca="false">TRUNC(TRUNC((C327/1820),2)*1.25,2)</f>
        <v>15.48</v>
      </c>
      <c r="M327" s="344" t="n">
        <f aca="false">TRUNC(TRUNC((C327/1820),2)*1.27,2)</f>
        <v>15.73</v>
      </c>
      <c r="N327" s="344" t="n">
        <f aca="false">TRUNC(L327+(L327*2/3),2)</f>
        <v>25.8</v>
      </c>
      <c r="O327" s="345" t="n">
        <f aca="false">TRUNC((L327*2),2)</f>
        <v>30.96</v>
      </c>
    </row>
    <row r="328" s="354" customFormat="true" ht="15.75" hidden="false" customHeight="true" outlineLevel="0" collapsed="false">
      <c r="A328" s="346" t="n">
        <v>382</v>
      </c>
      <c r="B328" s="347" t="n">
        <v>425</v>
      </c>
      <c r="C328" s="348" t="n">
        <v>22566.04</v>
      </c>
      <c r="D328" s="349" t="n">
        <f aca="false">TRUNC(TRUNC(((C328+('Traitements par indices'!F328*12))/1820),2)*1.25,2)</f>
        <v>15.96</v>
      </c>
      <c r="E328" s="350" t="n">
        <f aca="false">TRUNC(TRUNC(((C328+('Traitements par indices'!F328*12))/1820),2)*1.27,2)</f>
        <v>16.21</v>
      </c>
      <c r="F328" s="350" t="n">
        <f aca="false">TRUNC(D328+(D328*2/3),2)</f>
        <v>26.6</v>
      </c>
      <c r="G328" s="351" t="n">
        <f aca="false">TRUNC(D328*2,2)</f>
        <v>31.92</v>
      </c>
      <c r="H328" s="352" t="n">
        <f aca="false">TRUNC(TRUNC(((C328+('Traitements par indices'!G328*12))/1820),2)*1.25,2)</f>
        <v>15.65</v>
      </c>
      <c r="I328" s="352" t="n">
        <f aca="false">TRUNC(TRUNC(((C328+('Traitements par indices'!G328*12))/1820),2)*1.27,2)</f>
        <v>15.9</v>
      </c>
      <c r="J328" s="352" t="n">
        <f aca="false">TRUNC(H328+(H328*2/3),2)</f>
        <v>26.08</v>
      </c>
      <c r="K328" s="353" t="n">
        <f aca="false">TRUNC((H328*2),2)</f>
        <v>31.3</v>
      </c>
      <c r="L328" s="352" t="n">
        <f aca="false">TRUNC(TRUNC((C328/1820),2)*1.25,2)</f>
        <v>15.48</v>
      </c>
      <c r="M328" s="352" t="n">
        <f aca="false">TRUNC(TRUNC((C328/1820),2)*1.27,2)</f>
        <v>15.73</v>
      </c>
      <c r="N328" s="352" t="n">
        <f aca="false">TRUNC(L328+(L328*2/3),2)</f>
        <v>25.8</v>
      </c>
      <c r="O328" s="353" t="n">
        <f aca="false">TRUNC((L328*2),2)</f>
        <v>30.96</v>
      </c>
    </row>
    <row r="329" customFormat="false" ht="15.75" hidden="false" customHeight="true" outlineLevel="0" collapsed="false">
      <c r="A329" s="338" t="n">
        <v>383</v>
      </c>
      <c r="B329" s="355" t="n">
        <v>426</v>
      </c>
      <c r="C329" s="340" t="n">
        <v>22625.11</v>
      </c>
      <c r="D329" s="341" t="n">
        <f aca="false">TRUNC(TRUNC(((C329+('Traitements par indices'!F329*12))/1820),2)*1.25,2)</f>
        <v>16</v>
      </c>
      <c r="E329" s="342" t="n">
        <f aca="false">TRUNC(TRUNC(((C329+('Traitements par indices'!F329*12))/1820),2)*1.27,2)</f>
        <v>16.25</v>
      </c>
      <c r="F329" s="342" t="n">
        <f aca="false">TRUNC(D329+(D329*2/3),2)</f>
        <v>26.66</v>
      </c>
      <c r="G329" s="343" t="n">
        <f aca="false">TRUNC(D329*2,2)</f>
        <v>32</v>
      </c>
      <c r="H329" s="344" t="n">
        <f aca="false">TRUNC(TRUNC(((C329+('Traitements par indices'!G329*12))/1820),2)*1.25,2)</f>
        <v>15.68</v>
      </c>
      <c r="I329" s="344" t="n">
        <f aca="false">TRUNC(TRUNC(((C329+('Traitements par indices'!G329*12))/1820),2)*1.27,2)</f>
        <v>15.93</v>
      </c>
      <c r="J329" s="344" t="n">
        <f aca="false">TRUNC(H329+(H329*2/3),2)</f>
        <v>26.13</v>
      </c>
      <c r="K329" s="345" t="n">
        <f aca="false">TRUNC((H329*2),2)</f>
        <v>31.36</v>
      </c>
      <c r="L329" s="344" t="n">
        <f aca="false">TRUNC(TRUNC((C329/1820),2)*1.25,2)</f>
        <v>15.53</v>
      </c>
      <c r="M329" s="344" t="n">
        <f aca="false">TRUNC(TRUNC((C329/1820),2)*1.27,2)</f>
        <v>15.78</v>
      </c>
      <c r="N329" s="344" t="n">
        <f aca="false">TRUNC(L329+(L329*2/3),2)</f>
        <v>25.88</v>
      </c>
      <c r="O329" s="345" t="n">
        <f aca="false">TRUNC((L329*2),2)</f>
        <v>31.06</v>
      </c>
    </row>
    <row r="330" s="354" customFormat="true" ht="15.75" hidden="false" customHeight="true" outlineLevel="0" collapsed="false">
      <c r="A330" s="346" t="n">
        <v>384</v>
      </c>
      <c r="B330" s="347" t="n">
        <v>427</v>
      </c>
      <c r="C330" s="348" t="n">
        <v>22684.19</v>
      </c>
      <c r="D330" s="349" t="n">
        <f aca="false">TRUNC(TRUNC(((C330+('Traitements par indices'!F330*12))/1820),2)*1.25,2)</f>
        <v>16.03</v>
      </c>
      <c r="E330" s="350" t="n">
        <f aca="false">TRUNC(TRUNC(((C330+('Traitements par indices'!F330*12))/1820),2)*1.27,2)</f>
        <v>16.29</v>
      </c>
      <c r="F330" s="350" t="n">
        <f aca="false">TRUNC(D330+(D330*2/3),2)</f>
        <v>26.71</v>
      </c>
      <c r="G330" s="351" t="n">
        <f aca="false">TRUNC(D330*2,2)</f>
        <v>32.06</v>
      </c>
      <c r="H330" s="352" t="n">
        <f aca="false">TRUNC(TRUNC(((C330+('Traitements par indices'!G330*12))/1820),2)*1.25,2)</f>
        <v>15.72</v>
      </c>
      <c r="I330" s="352" t="n">
        <f aca="false">TRUNC(TRUNC(((C330+('Traitements par indices'!G330*12))/1820),2)*1.27,2)</f>
        <v>15.97</v>
      </c>
      <c r="J330" s="352" t="n">
        <f aca="false">TRUNC(H330+(H330*2/3),2)</f>
        <v>26.2</v>
      </c>
      <c r="K330" s="353" t="n">
        <f aca="false">TRUNC((H330*2),2)</f>
        <v>31.44</v>
      </c>
      <c r="L330" s="352" t="n">
        <f aca="false">TRUNC(TRUNC((C330/1820),2)*1.25,2)</f>
        <v>15.57</v>
      </c>
      <c r="M330" s="352" t="n">
        <f aca="false">TRUNC(TRUNC((C330/1820),2)*1.27,2)</f>
        <v>15.82</v>
      </c>
      <c r="N330" s="352" t="n">
        <f aca="false">TRUNC(L330+(L330*2/3),2)</f>
        <v>25.95</v>
      </c>
      <c r="O330" s="353" t="n">
        <f aca="false">TRUNC((L330*2),2)</f>
        <v>31.14</v>
      </c>
    </row>
    <row r="331" customFormat="false" ht="15.75" hidden="false" customHeight="true" outlineLevel="0" collapsed="false">
      <c r="A331" s="338" t="n">
        <v>384</v>
      </c>
      <c r="B331" s="355" t="n">
        <v>428</v>
      </c>
      <c r="C331" s="340" t="n">
        <v>22684.19</v>
      </c>
      <c r="D331" s="341" t="n">
        <f aca="false">TRUNC(TRUNC(((C331+('Traitements par indices'!F331*12))/1820),2)*1.25,2)</f>
        <v>16.03</v>
      </c>
      <c r="E331" s="342" t="n">
        <f aca="false">TRUNC(TRUNC(((C331+('Traitements par indices'!F331*12))/1820),2)*1.27,2)</f>
        <v>16.29</v>
      </c>
      <c r="F331" s="342" t="n">
        <f aca="false">TRUNC(D331+(D331*2/3),2)</f>
        <v>26.71</v>
      </c>
      <c r="G331" s="343" t="n">
        <f aca="false">TRUNC(D331*2,2)</f>
        <v>32.06</v>
      </c>
      <c r="H331" s="344" t="n">
        <f aca="false">TRUNC(TRUNC(((C331+('Traitements par indices'!G331*12))/1820),2)*1.25,2)</f>
        <v>15.72</v>
      </c>
      <c r="I331" s="344" t="n">
        <f aca="false">TRUNC(TRUNC(((C331+('Traitements par indices'!G331*12))/1820),2)*1.27,2)</f>
        <v>15.97</v>
      </c>
      <c r="J331" s="344" t="n">
        <f aca="false">TRUNC(H331+(H331*2/3),2)</f>
        <v>26.2</v>
      </c>
      <c r="K331" s="345" t="n">
        <f aca="false">TRUNC((H331*2),2)</f>
        <v>31.44</v>
      </c>
      <c r="L331" s="344" t="n">
        <f aca="false">TRUNC(TRUNC((C331/1820),2)*1.25,2)</f>
        <v>15.57</v>
      </c>
      <c r="M331" s="344" t="n">
        <f aca="false">TRUNC(TRUNC((C331/1820),2)*1.27,2)</f>
        <v>15.82</v>
      </c>
      <c r="N331" s="344" t="n">
        <f aca="false">TRUNC(L331+(L331*2/3),2)</f>
        <v>25.95</v>
      </c>
      <c r="O331" s="345" t="n">
        <f aca="false">TRUNC((L331*2),2)</f>
        <v>31.14</v>
      </c>
    </row>
    <row r="332" s="354" customFormat="true" ht="15.75" hidden="false" customHeight="true" outlineLevel="0" collapsed="false">
      <c r="A332" s="346" t="n">
        <v>384</v>
      </c>
      <c r="B332" s="347" t="n">
        <v>429</v>
      </c>
      <c r="C332" s="348" t="n">
        <v>22684.19</v>
      </c>
      <c r="D332" s="349" t="n">
        <f aca="false">TRUNC(TRUNC(((C332+('Traitements par indices'!F332*12))/1820),2)*1.25,2)</f>
        <v>16.03</v>
      </c>
      <c r="E332" s="350" t="n">
        <f aca="false">TRUNC(TRUNC(((C332+('Traitements par indices'!F332*12))/1820),2)*1.27,2)</f>
        <v>16.29</v>
      </c>
      <c r="F332" s="350" t="n">
        <f aca="false">TRUNC(D332+(D332*2/3),2)</f>
        <v>26.71</v>
      </c>
      <c r="G332" s="351" t="n">
        <f aca="false">TRUNC(D332*2,2)</f>
        <v>32.06</v>
      </c>
      <c r="H332" s="352" t="n">
        <f aca="false">TRUNC(TRUNC(((C332+('Traitements par indices'!G332*12))/1820),2)*1.25,2)</f>
        <v>15.72</v>
      </c>
      <c r="I332" s="352" t="n">
        <f aca="false">TRUNC(TRUNC(((C332+('Traitements par indices'!G332*12))/1820),2)*1.27,2)</f>
        <v>15.97</v>
      </c>
      <c r="J332" s="352" t="n">
        <f aca="false">TRUNC(H332+(H332*2/3),2)</f>
        <v>26.2</v>
      </c>
      <c r="K332" s="353" t="n">
        <f aca="false">TRUNC((H332*2),2)</f>
        <v>31.44</v>
      </c>
      <c r="L332" s="352" t="n">
        <f aca="false">TRUNC(TRUNC((C332/1820),2)*1.25,2)</f>
        <v>15.57</v>
      </c>
      <c r="M332" s="352" t="n">
        <f aca="false">TRUNC(TRUNC((C332/1820),2)*1.27,2)</f>
        <v>15.82</v>
      </c>
      <c r="N332" s="352" t="n">
        <f aca="false">TRUNC(L332+(L332*2/3),2)</f>
        <v>25.95</v>
      </c>
      <c r="O332" s="353" t="n">
        <f aca="false">TRUNC((L332*2),2)</f>
        <v>31.14</v>
      </c>
    </row>
    <row r="333" customFormat="false" ht="15.75" hidden="false" customHeight="true" outlineLevel="0" collapsed="false">
      <c r="A333" s="338" t="n">
        <v>385</v>
      </c>
      <c r="B333" s="355" t="n">
        <v>430</v>
      </c>
      <c r="C333" s="340" t="n">
        <v>22743.26</v>
      </c>
      <c r="D333" s="341" t="n">
        <f aca="false">TRUNC(TRUNC(((C333+('Traitements par indices'!F333*12))/1820),2)*1.25,2)</f>
        <v>16.08</v>
      </c>
      <c r="E333" s="342" t="n">
        <f aca="false">TRUNC(TRUNC(((C333+('Traitements par indices'!F333*12))/1820),2)*1.27,2)</f>
        <v>16.34</v>
      </c>
      <c r="F333" s="342" t="n">
        <f aca="false">TRUNC(D333+(D333*2/3),2)</f>
        <v>26.8</v>
      </c>
      <c r="G333" s="343" t="n">
        <f aca="false">TRUNC(D333*2,2)</f>
        <v>32.16</v>
      </c>
      <c r="H333" s="344" t="n">
        <f aca="false">TRUNC(TRUNC(((C333+('Traitements par indices'!G333*12))/1820),2)*1.25,2)</f>
        <v>15.77</v>
      </c>
      <c r="I333" s="344" t="n">
        <f aca="false">TRUNC(TRUNC(((C333+('Traitements par indices'!G333*12))/1820),2)*1.27,2)</f>
        <v>16.02</v>
      </c>
      <c r="J333" s="344" t="n">
        <f aca="false">TRUNC(H333+(H333*2/3),2)</f>
        <v>26.28</v>
      </c>
      <c r="K333" s="345" t="n">
        <f aca="false">TRUNC((H333*2),2)</f>
        <v>31.54</v>
      </c>
      <c r="L333" s="344" t="n">
        <f aca="false">TRUNC(TRUNC((C333/1820),2)*1.25,2)</f>
        <v>15.61</v>
      </c>
      <c r="M333" s="344" t="n">
        <f aca="false">TRUNC(TRUNC((C333/1820),2)*1.27,2)</f>
        <v>15.86</v>
      </c>
      <c r="N333" s="344" t="n">
        <f aca="false">TRUNC(L333+(L333*2/3),2)</f>
        <v>26.01</v>
      </c>
      <c r="O333" s="345" t="n">
        <f aca="false">TRUNC((L333*2),2)</f>
        <v>31.22</v>
      </c>
    </row>
    <row r="334" s="354" customFormat="true" ht="15.75" hidden="false" customHeight="true" outlineLevel="0" collapsed="false">
      <c r="A334" s="346" t="n">
        <v>386</v>
      </c>
      <c r="B334" s="347" t="n">
        <v>431</v>
      </c>
      <c r="C334" s="348" t="n">
        <v>22802.33</v>
      </c>
      <c r="D334" s="349" t="n">
        <f aca="false">TRUNC(TRUNC(((C334+('Traitements par indices'!F334*12))/1820),2)*1.25,2)</f>
        <v>16.12</v>
      </c>
      <c r="E334" s="350" t="n">
        <f aca="false">TRUNC(TRUNC(((C334+('Traitements par indices'!F334*12))/1820),2)*1.27,2)</f>
        <v>16.38</v>
      </c>
      <c r="F334" s="350" t="n">
        <f aca="false">TRUNC(D334+(D334*2/3),2)</f>
        <v>26.86</v>
      </c>
      <c r="G334" s="351" t="n">
        <f aca="false">TRUNC(D334*2,2)</f>
        <v>32.24</v>
      </c>
      <c r="H334" s="352" t="n">
        <f aca="false">TRUNC(TRUNC(((C334+('Traitements par indices'!G334*12))/1820),2)*1.25,2)</f>
        <v>15.81</v>
      </c>
      <c r="I334" s="352" t="n">
        <f aca="false">TRUNC(TRUNC(((C334+('Traitements par indices'!G334*12))/1820),2)*1.27,2)</f>
        <v>16.06</v>
      </c>
      <c r="J334" s="352" t="n">
        <f aca="false">TRUNC(H334+(H334*2/3),2)</f>
        <v>26.35</v>
      </c>
      <c r="K334" s="353" t="n">
        <f aca="false">TRUNC((H334*2),2)</f>
        <v>31.62</v>
      </c>
      <c r="L334" s="352" t="n">
        <f aca="false">TRUNC(TRUNC((C334/1820),2)*1.25,2)</f>
        <v>15.65</v>
      </c>
      <c r="M334" s="352" t="n">
        <f aca="false">TRUNC(TRUNC((C334/1820),2)*1.27,2)</f>
        <v>15.9</v>
      </c>
      <c r="N334" s="352" t="n">
        <f aca="false">TRUNC(L334+(L334*2/3),2)</f>
        <v>26.08</v>
      </c>
      <c r="O334" s="353" t="n">
        <f aca="false">TRUNC((L334*2),2)</f>
        <v>31.3</v>
      </c>
    </row>
    <row r="335" customFormat="false" ht="15.75" hidden="false" customHeight="true" outlineLevel="0" collapsed="false">
      <c r="A335" s="338" t="n">
        <v>387</v>
      </c>
      <c r="B335" s="355" t="n">
        <v>432</v>
      </c>
      <c r="C335" s="340" t="n">
        <v>22861.41</v>
      </c>
      <c r="D335" s="341" t="n">
        <f aca="false">TRUNC(TRUNC(((C335+('Traitements par indices'!F335*12))/1820),2)*1.25,2)</f>
        <v>16.16</v>
      </c>
      <c r="E335" s="342" t="n">
        <f aca="false">TRUNC(TRUNC(((C335+('Traitements par indices'!F335*12))/1820),2)*1.27,2)</f>
        <v>16.42</v>
      </c>
      <c r="F335" s="342" t="n">
        <f aca="false">TRUNC(D335+(D335*2/3),2)</f>
        <v>26.93</v>
      </c>
      <c r="G335" s="343" t="n">
        <f aca="false">TRUNC(D335*2,2)</f>
        <v>32.32</v>
      </c>
      <c r="H335" s="344" t="n">
        <f aca="false">TRUNC(TRUNC(((C335+('Traitements par indices'!G335*12))/1820),2)*1.25,2)</f>
        <v>15.85</v>
      </c>
      <c r="I335" s="344" t="n">
        <f aca="false">TRUNC(TRUNC(((C335+('Traitements par indices'!G335*12))/1820),2)*1.27,2)</f>
        <v>16.1</v>
      </c>
      <c r="J335" s="344" t="n">
        <f aca="false">TRUNC(H335+(H335*2/3),2)</f>
        <v>26.41</v>
      </c>
      <c r="K335" s="345" t="n">
        <f aca="false">TRUNC((H335*2),2)</f>
        <v>31.7</v>
      </c>
      <c r="L335" s="344" t="n">
        <f aca="false">TRUNC(TRUNC((C335/1820),2)*1.25,2)</f>
        <v>15.7</v>
      </c>
      <c r="M335" s="344" t="n">
        <f aca="false">TRUNC(TRUNC((C335/1820),2)*1.27,2)</f>
        <v>15.95</v>
      </c>
      <c r="N335" s="344" t="n">
        <f aca="false">TRUNC(L335+(L335*2/3),2)</f>
        <v>26.16</v>
      </c>
      <c r="O335" s="345" t="n">
        <f aca="false">TRUNC((L335*2),2)</f>
        <v>31.4</v>
      </c>
    </row>
    <row r="336" s="354" customFormat="true" ht="15.75" hidden="false" customHeight="true" outlineLevel="0" collapsed="false">
      <c r="A336" s="346" t="n">
        <v>387</v>
      </c>
      <c r="B336" s="347" t="n">
        <v>433</v>
      </c>
      <c r="C336" s="348" t="n">
        <v>22861.41</v>
      </c>
      <c r="D336" s="349" t="n">
        <f aca="false">TRUNC(TRUNC(((C336+('Traitements par indices'!F336*12))/1820),2)*1.25,2)</f>
        <v>16.16</v>
      </c>
      <c r="E336" s="350" t="n">
        <f aca="false">TRUNC(TRUNC(((C336+('Traitements par indices'!F336*12))/1820),2)*1.27,2)</f>
        <v>16.42</v>
      </c>
      <c r="F336" s="350" t="n">
        <f aca="false">TRUNC(D336+(D336*2/3),2)</f>
        <v>26.93</v>
      </c>
      <c r="G336" s="351" t="n">
        <f aca="false">TRUNC(D336*2,2)</f>
        <v>32.32</v>
      </c>
      <c r="H336" s="352" t="n">
        <f aca="false">TRUNC(TRUNC(((C336+('Traitements par indices'!G336*12))/1820),2)*1.25,2)</f>
        <v>15.85</v>
      </c>
      <c r="I336" s="352" t="n">
        <f aca="false">TRUNC(TRUNC(((C336+('Traitements par indices'!G336*12))/1820),2)*1.27,2)</f>
        <v>16.1</v>
      </c>
      <c r="J336" s="352" t="n">
        <f aca="false">TRUNC(H336+(H336*2/3),2)</f>
        <v>26.41</v>
      </c>
      <c r="K336" s="353" t="n">
        <f aca="false">TRUNC((H336*2),2)</f>
        <v>31.7</v>
      </c>
      <c r="L336" s="352" t="n">
        <f aca="false">TRUNC(TRUNC((C336/1820),2)*1.25,2)</f>
        <v>15.7</v>
      </c>
      <c r="M336" s="352" t="n">
        <f aca="false">TRUNC(TRUNC((C336/1820),2)*1.27,2)</f>
        <v>15.95</v>
      </c>
      <c r="N336" s="352" t="n">
        <f aca="false">TRUNC(L336+(L336*2/3),2)</f>
        <v>26.16</v>
      </c>
      <c r="O336" s="353" t="n">
        <f aca="false">TRUNC((L336*2),2)</f>
        <v>31.4</v>
      </c>
    </row>
    <row r="337" customFormat="false" ht="15.75" hidden="false" customHeight="true" outlineLevel="0" collapsed="false">
      <c r="A337" s="338" t="n">
        <v>388</v>
      </c>
      <c r="B337" s="355" t="n">
        <v>434</v>
      </c>
      <c r="C337" s="340" t="n">
        <v>22920.48</v>
      </c>
      <c r="D337" s="341" t="n">
        <f aca="false">TRUNC(TRUNC(((C337+('Traitements par indices'!F337*12))/1820),2)*1.25,2)</f>
        <v>16.21</v>
      </c>
      <c r="E337" s="342" t="n">
        <f aca="false">TRUNC(TRUNC(((C337+('Traitements par indices'!F337*12))/1820),2)*1.27,2)</f>
        <v>16.47</v>
      </c>
      <c r="F337" s="342" t="n">
        <f aca="false">TRUNC(D337+(D337*2/3),2)</f>
        <v>27.01</v>
      </c>
      <c r="G337" s="343" t="n">
        <f aca="false">TRUNC(D337*2,2)</f>
        <v>32.42</v>
      </c>
      <c r="H337" s="344" t="n">
        <f aca="false">TRUNC(TRUNC(((C337+('Traitements par indices'!G337*12))/1820),2)*1.25,2)</f>
        <v>15.88</v>
      </c>
      <c r="I337" s="344" t="n">
        <f aca="false">TRUNC(TRUNC(((C337+('Traitements par indices'!G337*12))/1820),2)*1.27,2)</f>
        <v>16.14</v>
      </c>
      <c r="J337" s="344" t="n">
        <f aca="false">TRUNC(H337+(H337*2/3),2)</f>
        <v>26.46</v>
      </c>
      <c r="K337" s="345" t="n">
        <f aca="false">TRUNC((H337*2),2)</f>
        <v>31.76</v>
      </c>
      <c r="L337" s="344" t="n">
        <f aca="false">TRUNC(TRUNC((C337/1820),2)*1.25,2)</f>
        <v>15.73</v>
      </c>
      <c r="M337" s="344" t="n">
        <f aca="false">TRUNC(TRUNC((C337/1820),2)*1.27,2)</f>
        <v>15.98</v>
      </c>
      <c r="N337" s="344" t="n">
        <f aca="false">TRUNC(L337+(L337*2/3),2)</f>
        <v>26.21</v>
      </c>
      <c r="O337" s="345" t="n">
        <f aca="false">TRUNC((L337*2),2)</f>
        <v>31.46</v>
      </c>
    </row>
    <row r="338" s="354" customFormat="true" ht="15.75" hidden="false" customHeight="true" outlineLevel="0" collapsed="false">
      <c r="A338" s="346" t="n">
        <v>389</v>
      </c>
      <c r="B338" s="347" t="n">
        <v>435</v>
      </c>
      <c r="C338" s="348" t="n">
        <v>22979.55</v>
      </c>
      <c r="D338" s="349" t="n">
        <f aca="false">TRUNC(TRUNC(((C338+('Traitements par indices'!F338*12))/1820),2)*1.25,2)</f>
        <v>16.25</v>
      </c>
      <c r="E338" s="350" t="n">
        <f aca="false">TRUNC(TRUNC(((C338+('Traitements par indices'!F338*12))/1820),2)*1.27,2)</f>
        <v>16.51</v>
      </c>
      <c r="F338" s="350" t="n">
        <f aca="false">TRUNC(D338+(D338*2/3),2)</f>
        <v>27.08</v>
      </c>
      <c r="G338" s="351" t="n">
        <f aca="false">TRUNC(D338*2,2)</f>
        <v>32.5</v>
      </c>
      <c r="H338" s="352" t="n">
        <f aca="false">TRUNC(TRUNC(((C338+('Traitements par indices'!G338*12))/1820),2)*1.25,2)</f>
        <v>15.93</v>
      </c>
      <c r="I338" s="352" t="n">
        <f aca="false">TRUNC(TRUNC(((C338+('Traitements par indices'!G338*12))/1820),2)*1.27,2)</f>
        <v>16.19</v>
      </c>
      <c r="J338" s="352" t="n">
        <f aca="false">TRUNC(H338+(H338*2/3),2)</f>
        <v>26.55</v>
      </c>
      <c r="K338" s="353" t="n">
        <f aca="false">TRUNC((H338*2),2)</f>
        <v>31.86</v>
      </c>
      <c r="L338" s="352" t="n">
        <f aca="false">TRUNC(TRUNC((C338/1820),2)*1.25,2)</f>
        <v>15.77</v>
      </c>
      <c r="M338" s="352" t="n">
        <f aca="false">TRUNC(TRUNC((C338/1820),2)*1.27,2)</f>
        <v>16.02</v>
      </c>
      <c r="N338" s="352" t="n">
        <f aca="false">TRUNC(L338+(L338*2/3),2)</f>
        <v>26.28</v>
      </c>
      <c r="O338" s="353" t="n">
        <f aca="false">TRUNC((L338*2),2)</f>
        <v>31.54</v>
      </c>
    </row>
    <row r="339" customFormat="false" ht="15.75" hidden="false" customHeight="true" outlineLevel="0" collapsed="false">
      <c r="A339" s="338" t="n">
        <v>389</v>
      </c>
      <c r="B339" s="355" t="n">
        <v>436</v>
      </c>
      <c r="C339" s="340" t="n">
        <v>22979.55</v>
      </c>
      <c r="D339" s="341" t="n">
        <f aca="false">TRUNC(TRUNC(((C339+('Traitements par indices'!F339*12))/1820),2)*1.25,2)</f>
        <v>16.25</v>
      </c>
      <c r="E339" s="342" t="n">
        <f aca="false">TRUNC(TRUNC(((C339+('Traitements par indices'!F339*12))/1820),2)*1.27,2)</f>
        <v>16.51</v>
      </c>
      <c r="F339" s="342" t="n">
        <f aca="false">TRUNC(D339+(D339*2/3),2)</f>
        <v>27.08</v>
      </c>
      <c r="G339" s="343" t="n">
        <f aca="false">TRUNC(D339*2,2)</f>
        <v>32.5</v>
      </c>
      <c r="H339" s="344" t="n">
        <f aca="false">TRUNC(TRUNC(((C339+('Traitements par indices'!G339*12))/1820),2)*1.25,2)</f>
        <v>15.93</v>
      </c>
      <c r="I339" s="344" t="n">
        <f aca="false">TRUNC(TRUNC(((C339+('Traitements par indices'!G339*12))/1820),2)*1.27,2)</f>
        <v>16.19</v>
      </c>
      <c r="J339" s="344" t="n">
        <f aca="false">TRUNC(H339+(H339*2/3),2)</f>
        <v>26.55</v>
      </c>
      <c r="K339" s="345" t="n">
        <f aca="false">TRUNC((H339*2),2)</f>
        <v>31.86</v>
      </c>
      <c r="L339" s="344" t="n">
        <f aca="false">TRUNC(TRUNC((C339/1820),2)*1.25,2)</f>
        <v>15.77</v>
      </c>
      <c r="M339" s="344" t="n">
        <f aca="false">TRUNC(TRUNC((C339/1820),2)*1.27,2)</f>
        <v>16.02</v>
      </c>
      <c r="N339" s="344" t="n">
        <f aca="false">TRUNC(L339+(L339*2/3),2)</f>
        <v>26.28</v>
      </c>
      <c r="O339" s="345" t="n">
        <f aca="false">TRUNC((L339*2),2)</f>
        <v>31.54</v>
      </c>
    </row>
    <row r="340" s="354" customFormat="true" ht="15.75" hidden="false" customHeight="true" outlineLevel="0" collapsed="false">
      <c r="A340" s="346" t="n">
        <v>390</v>
      </c>
      <c r="B340" s="347" t="n">
        <v>437</v>
      </c>
      <c r="C340" s="348" t="n">
        <v>23038.63</v>
      </c>
      <c r="D340" s="349" t="n">
        <f aca="false">TRUNC(TRUNC(((C340+('Traitements par indices'!F340*12))/1820),2)*1.25,2)</f>
        <v>16.28</v>
      </c>
      <c r="E340" s="350" t="n">
        <f aca="false">TRUNC(TRUNC(((C340+('Traitements par indices'!F340*12))/1820),2)*1.27,2)</f>
        <v>16.54</v>
      </c>
      <c r="F340" s="350" t="n">
        <f aca="false">TRUNC(D340+(D340*2/3),2)</f>
        <v>27.13</v>
      </c>
      <c r="G340" s="351" t="n">
        <f aca="false">TRUNC(D340*2,2)</f>
        <v>32.56</v>
      </c>
      <c r="H340" s="352" t="n">
        <f aca="false">TRUNC(TRUNC(((C340+('Traitements par indices'!G340*12))/1820),2)*1.25,2)</f>
        <v>15.97</v>
      </c>
      <c r="I340" s="352" t="n">
        <f aca="false">TRUNC(TRUNC(((C340+('Traitements par indices'!G340*12))/1820),2)*1.27,2)</f>
        <v>16.23</v>
      </c>
      <c r="J340" s="352" t="n">
        <f aca="false">TRUNC(H340+(H340*2/3),2)</f>
        <v>26.61</v>
      </c>
      <c r="K340" s="353" t="n">
        <f aca="false">TRUNC((H340*2),2)</f>
        <v>31.94</v>
      </c>
      <c r="L340" s="352" t="n">
        <f aca="false">TRUNC(TRUNC((C340/1820),2)*1.25,2)</f>
        <v>15.81</v>
      </c>
      <c r="M340" s="352" t="n">
        <f aca="false">TRUNC(TRUNC((C340/1820),2)*1.27,2)</f>
        <v>16.06</v>
      </c>
      <c r="N340" s="352" t="n">
        <f aca="false">TRUNC(L340+(L340*2/3),2)</f>
        <v>26.35</v>
      </c>
      <c r="O340" s="353" t="n">
        <f aca="false">TRUNC((L340*2),2)</f>
        <v>31.62</v>
      </c>
    </row>
    <row r="341" customFormat="false" ht="15.75" hidden="false" customHeight="true" outlineLevel="0" collapsed="false">
      <c r="A341" s="338" t="n">
        <v>391</v>
      </c>
      <c r="B341" s="355" t="n">
        <v>438</v>
      </c>
      <c r="C341" s="340" t="n">
        <v>23097.7</v>
      </c>
      <c r="D341" s="341" t="n">
        <f aca="false">TRUNC(TRUNC(((C341+('Traitements par indices'!F341*12))/1820),2)*1.25,2)</f>
        <v>16.33</v>
      </c>
      <c r="E341" s="342" t="n">
        <f aca="false">TRUNC(TRUNC(((C341+('Traitements par indices'!F341*12))/1820),2)*1.27,2)</f>
        <v>16.59</v>
      </c>
      <c r="F341" s="342" t="n">
        <f aca="false">TRUNC(D341+(D341*2/3),2)</f>
        <v>27.21</v>
      </c>
      <c r="G341" s="343" t="n">
        <f aca="false">TRUNC(D341*2,2)</f>
        <v>32.66</v>
      </c>
      <c r="H341" s="344" t="n">
        <f aca="false">TRUNC(TRUNC(((C341+('Traitements par indices'!G341*12))/1820),2)*1.25,2)</f>
        <v>16.01</v>
      </c>
      <c r="I341" s="344" t="n">
        <f aca="false">TRUNC(TRUNC(((C341+('Traitements par indices'!G341*12))/1820),2)*1.27,2)</f>
        <v>16.26</v>
      </c>
      <c r="J341" s="344" t="n">
        <f aca="false">TRUNC(H341+(H341*2/3),2)</f>
        <v>26.68</v>
      </c>
      <c r="K341" s="345" t="n">
        <f aca="false">TRUNC((H341*2),2)</f>
        <v>32.02</v>
      </c>
      <c r="L341" s="344" t="n">
        <f aca="false">TRUNC(TRUNC((C341/1820),2)*1.25,2)</f>
        <v>15.86</v>
      </c>
      <c r="M341" s="344" t="n">
        <f aca="false">TRUNC(TRUNC((C341/1820),2)*1.27,2)</f>
        <v>16.11</v>
      </c>
      <c r="N341" s="344" t="n">
        <f aca="false">TRUNC(L341+(L341*2/3),2)</f>
        <v>26.43</v>
      </c>
      <c r="O341" s="345" t="n">
        <f aca="false">TRUNC((L341*2),2)</f>
        <v>31.72</v>
      </c>
    </row>
    <row r="342" s="354" customFormat="true" ht="15.75" hidden="false" customHeight="true" outlineLevel="0" collapsed="false">
      <c r="A342" s="346" t="n">
        <v>392</v>
      </c>
      <c r="B342" s="347" t="n">
        <v>439</v>
      </c>
      <c r="C342" s="348" t="n">
        <v>23156.77</v>
      </c>
      <c r="D342" s="349" t="n">
        <f aca="false">TRUNC(TRUNC(((C342+('Traitements par indices'!F342*12))/1820),2)*1.25,2)</f>
        <v>16.37</v>
      </c>
      <c r="E342" s="350" t="n">
        <f aca="false">TRUNC(TRUNC(((C342+('Traitements par indices'!F342*12))/1820),2)*1.27,2)</f>
        <v>16.63</v>
      </c>
      <c r="F342" s="350" t="n">
        <f aca="false">TRUNC(D342+(D342*2/3),2)</f>
        <v>27.28</v>
      </c>
      <c r="G342" s="351" t="n">
        <f aca="false">TRUNC(D342*2,2)</f>
        <v>32.74</v>
      </c>
      <c r="H342" s="352" t="n">
        <f aca="false">TRUNC(TRUNC(((C342+('Traitements par indices'!G342*12))/1820),2)*1.25,2)</f>
        <v>16.06</v>
      </c>
      <c r="I342" s="352" t="n">
        <f aca="false">TRUNC(TRUNC(((C342+('Traitements par indices'!G342*12))/1820),2)*1.27,2)</f>
        <v>16.31</v>
      </c>
      <c r="J342" s="352" t="n">
        <f aca="false">TRUNC(H342+(H342*2/3),2)</f>
        <v>26.76</v>
      </c>
      <c r="K342" s="353" t="n">
        <f aca="false">TRUNC((H342*2),2)</f>
        <v>32.12</v>
      </c>
      <c r="L342" s="352" t="n">
        <f aca="false">TRUNC(TRUNC((C342/1820),2)*1.25,2)</f>
        <v>15.9</v>
      </c>
      <c r="M342" s="352" t="n">
        <f aca="false">TRUNC(TRUNC((C342/1820),2)*1.27,2)</f>
        <v>16.15</v>
      </c>
      <c r="N342" s="352" t="n">
        <f aca="false">TRUNC(L342+(L342*2/3),2)</f>
        <v>26.5</v>
      </c>
      <c r="O342" s="353" t="n">
        <f aca="false">TRUNC((L342*2),2)</f>
        <v>31.8</v>
      </c>
    </row>
    <row r="343" customFormat="false" ht="15.75" hidden="false" customHeight="true" outlineLevel="0" collapsed="false">
      <c r="A343" s="338" t="n">
        <v>392</v>
      </c>
      <c r="B343" s="355" t="n">
        <v>440</v>
      </c>
      <c r="C343" s="340" t="n">
        <v>23156.77</v>
      </c>
      <c r="D343" s="341" t="n">
        <f aca="false">TRUNC(TRUNC(((C343+('Traitements par indices'!F343*12))/1820),2)*1.25,2)</f>
        <v>16.37</v>
      </c>
      <c r="E343" s="342" t="n">
        <f aca="false">TRUNC(TRUNC(((C343+('Traitements par indices'!F343*12))/1820),2)*1.27,2)</f>
        <v>16.63</v>
      </c>
      <c r="F343" s="342" t="n">
        <f aca="false">TRUNC(D343+(D343*2/3),2)</f>
        <v>27.28</v>
      </c>
      <c r="G343" s="343" t="n">
        <f aca="false">TRUNC(D343*2,2)</f>
        <v>32.74</v>
      </c>
      <c r="H343" s="344" t="n">
        <f aca="false">TRUNC(TRUNC(((C343+('Traitements par indices'!G343*12))/1820),2)*1.25,2)</f>
        <v>16.06</v>
      </c>
      <c r="I343" s="344" t="n">
        <f aca="false">TRUNC(TRUNC(((C343+('Traitements par indices'!G343*12))/1820),2)*1.27,2)</f>
        <v>16.31</v>
      </c>
      <c r="J343" s="344" t="n">
        <f aca="false">TRUNC(H343+(H343*2/3),2)</f>
        <v>26.76</v>
      </c>
      <c r="K343" s="345" t="n">
        <f aca="false">TRUNC((H343*2),2)</f>
        <v>32.12</v>
      </c>
      <c r="L343" s="344" t="n">
        <f aca="false">TRUNC(TRUNC((C343/1820),2)*1.25,2)</f>
        <v>15.9</v>
      </c>
      <c r="M343" s="344" t="n">
        <f aca="false">TRUNC(TRUNC((C343/1820),2)*1.27,2)</f>
        <v>16.15</v>
      </c>
      <c r="N343" s="344" t="n">
        <f aca="false">TRUNC(L343+(L343*2/3),2)</f>
        <v>26.5</v>
      </c>
      <c r="O343" s="345" t="n">
        <f aca="false">TRUNC((L343*2),2)</f>
        <v>31.8</v>
      </c>
    </row>
    <row r="344" s="354" customFormat="true" ht="15.75" hidden="false" customHeight="true" outlineLevel="0" collapsed="false">
      <c r="A344" s="346" t="n">
        <v>393</v>
      </c>
      <c r="B344" s="347" t="n">
        <v>441</v>
      </c>
      <c r="C344" s="348" t="n">
        <v>23215.85</v>
      </c>
      <c r="D344" s="349" t="n">
        <f aca="false">TRUNC(TRUNC(((C344+('Traitements par indices'!F344*12))/1820),2)*1.25,2)</f>
        <v>16.41</v>
      </c>
      <c r="E344" s="350" t="n">
        <f aca="false">TRUNC(TRUNC(((C344+('Traitements par indices'!F344*12))/1820),2)*1.27,2)</f>
        <v>16.67</v>
      </c>
      <c r="F344" s="350" t="n">
        <f aca="false">TRUNC(D344+(D344*2/3),2)</f>
        <v>27.35</v>
      </c>
      <c r="G344" s="351" t="n">
        <f aca="false">TRUNC(D344*2,2)</f>
        <v>32.82</v>
      </c>
      <c r="H344" s="352" t="n">
        <f aca="false">TRUNC(TRUNC(((C344+('Traitements par indices'!G344*12))/1820),2)*1.25,2)</f>
        <v>16.1</v>
      </c>
      <c r="I344" s="352" t="n">
        <f aca="false">TRUNC(TRUNC(((C344+('Traitements par indices'!G344*12))/1820),2)*1.27,2)</f>
        <v>16.35</v>
      </c>
      <c r="J344" s="352" t="n">
        <f aca="false">TRUNC(H344+(H344*2/3),2)</f>
        <v>26.83</v>
      </c>
      <c r="K344" s="353" t="n">
        <f aca="false">TRUNC((H344*2),2)</f>
        <v>32.2</v>
      </c>
      <c r="L344" s="352" t="n">
        <f aca="false">TRUNC(TRUNC((C344/1820),2)*1.25,2)</f>
        <v>15.93</v>
      </c>
      <c r="M344" s="352" t="n">
        <f aca="false">TRUNC(TRUNC((C344/1820),2)*1.27,2)</f>
        <v>16.19</v>
      </c>
      <c r="N344" s="352" t="n">
        <f aca="false">TRUNC(L344+(L344*2/3),2)</f>
        <v>26.55</v>
      </c>
      <c r="O344" s="353" t="n">
        <f aca="false">TRUNC((L344*2),2)</f>
        <v>31.86</v>
      </c>
    </row>
    <row r="345" customFormat="false" ht="15.75" hidden="false" customHeight="true" outlineLevel="0" collapsed="false">
      <c r="A345" s="338" t="n">
        <v>394</v>
      </c>
      <c r="B345" s="355" t="n">
        <v>442</v>
      </c>
      <c r="C345" s="340" t="n">
        <v>23274.92</v>
      </c>
      <c r="D345" s="341" t="n">
        <f aca="false">TRUNC(TRUNC(((C345+('Traitements par indices'!F345*12))/1820),2)*1.25,2)</f>
        <v>16.46</v>
      </c>
      <c r="E345" s="342" t="n">
        <f aca="false">TRUNC(TRUNC(((C345+('Traitements par indices'!F345*12))/1820),2)*1.27,2)</f>
        <v>16.72</v>
      </c>
      <c r="F345" s="342" t="n">
        <f aca="false">TRUNC(D345+(D345*2/3),2)</f>
        <v>27.43</v>
      </c>
      <c r="G345" s="343" t="n">
        <f aca="false">TRUNC(D345*2,2)</f>
        <v>32.92</v>
      </c>
      <c r="H345" s="344" t="n">
        <f aca="false">TRUNC(TRUNC(((C345+('Traitements par indices'!G345*12))/1820),2)*1.25,2)</f>
        <v>16.13</v>
      </c>
      <c r="I345" s="344" t="n">
        <f aca="false">TRUNC(TRUNC(((C345+('Traitements par indices'!G345*12))/1820),2)*1.27,2)</f>
        <v>16.39</v>
      </c>
      <c r="J345" s="344" t="n">
        <f aca="false">TRUNC(H345+(H345*2/3),2)</f>
        <v>26.88</v>
      </c>
      <c r="K345" s="345" t="n">
        <f aca="false">TRUNC((H345*2),2)</f>
        <v>32.26</v>
      </c>
      <c r="L345" s="344" t="n">
        <f aca="false">TRUNC(TRUNC((C345/1820),2)*1.25,2)</f>
        <v>15.97</v>
      </c>
      <c r="M345" s="344" t="n">
        <f aca="false">TRUNC(TRUNC((C345/1820),2)*1.27,2)</f>
        <v>16.23</v>
      </c>
      <c r="N345" s="344" t="n">
        <f aca="false">TRUNC(L345+(L345*2/3),2)</f>
        <v>26.61</v>
      </c>
      <c r="O345" s="345" t="n">
        <f aca="false">TRUNC((L345*2),2)</f>
        <v>31.94</v>
      </c>
    </row>
    <row r="346" s="354" customFormat="true" ht="15.75" hidden="false" customHeight="true" outlineLevel="0" collapsed="false">
      <c r="A346" s="346" t="n">
        <v>395</v>
      </c>
      <c r="B346" s="347" t="n">
        <v>443</v>
      </c>
      <c r="C346" s="348" t="n">
        <v>23333.99</v>
      </c>
      <c r="D346" s="349" t="n">
        <f aca="false">TRUNC(TRUNC(((C346+('Traitements par indices'!F346*12))/1820),2)*1.25,2)</f>
        <v>16.5</v>
      </c>
      <c r="E346" s="350" t="n">
        <f aca="false">TRUNC(TRUNC(((C346+('Traitements par indices'!F346*12))/1820),2)*1.27,2)</f>
        <v>16.76</v>
      </c>
      <c r="F346" s="350" t="n">
        <f aca="false">TRUNC(D346+(D346*2/3),2)</f>
        <v>27.5</v>
      </c>
      <c r="G346" s="351" t="n">
        <f aca="false">TRUNC(D346*2,2)</f>
        <v>33</v>
      </c>
      <c r="H346" s="352" t="n">
        <f aca="false">TRUNC(TRUNC(((C346+('Traitements par indices'!G346*12))/1820),2)*1.25,2)</f>
        <v>16.17</v>
      </c>
      <c r="I346" s="352" t="n">
        <f aca="false">TRUNC(TRUNC(((C346+('Traitements par indices'!G346*12))/1820),2)*1.27,2)</f>
        <v>16.43</v>
      </c>
      <c r="J346" s="352" t="n">
        <f aca="false">TRUNC(H346+(H346*2/3),2)</f>
        <v>26.95</v>
      </c>
      <c r="K346" s="353" t="n">
        <f aca="false">TRUNC((H346*2),2)</f>
        <v>32.34</v>
      </c>
      <c r="L346" s="352" t="n">
        <f aca="false">TRUNC(TRUNC((C346/1820),2)*1.25,2)</f>
        <v>16.02</v>
      </c>
      <c r="M346" s="352" t="n">
        <f aca="false">TRUNC(TRUNC((C346/1820),2)*1.27,2)</f>
        <v>16.28</v>
      </c>
      <c r="N346" s="352" t="n">
        <f aca="false">TRUNC(L346+(L346*2/3),2)</f>
        <v>26.7</v>
      </c>
      <c r="O346" s="353" t="n">
        <f aca="false">TRUNC((L346*2),2)</f>
        <v>32.04</v>
      </c>
    </row>
    <row r="347" customFormat="false" ht="15.75" hidden="false" customHeight="true" outlineLevel="0" collapsed="false">
      <c r="A347" s="338" t="n">
        <v>395</v>
      </c>
      <c r="B347" s="355" t="n">
        <v>444</v>
      </c>
      <c r="C347" s="340" t="n">
        <v>23333.99</v>
      </c>
      <c r="D347" s="341" t="n">
        <f aca="false">TRUNC(TRUNC(((C347+('Traitements par indices'!F347*12))/1820),2)*1.25,2)</f>
        <v>16.5</v>
      </c>
      <c r="E347" s="342" t="n">
        <f aca="false">TRUNC(TRUNC(((C347+('Traitements par indices'!F347*12))/1820),2)*1.27,2)</f>
        <v>16.76</v>
      </c>
      <c r="F347" s="342" t="n">
        <f aca="false">TRUNC(D347+(D347*2/3),2)</f>
        <v>27.5</v>
      </c>
      <c r="G347" s="343" t="n">
        <f aca="false">TRUNC(D347*2,2)</f>
        <v>33</v>
      </c>
      <c r="H347" s="344" t="n">
        <f aca="false">TRUNC(TRUNC(((C347+('Traitements par indices'!G347*12))/1820),2)*1.25,2)</f>
        <v>16.17</v>
      </c>
      <c r="I347" s="344" t="n">
        <f aca="false">TRUNC(TRUNC(((C347+('Traitements par indices'!G347*12))/1820),2)*1.27,2)</f>
        <v>16.43</v>
      </c>
      <c r="J347" s="344" t="n">
        <f aca="false">TRUNC(H347+(H347*2/3),2)</f>
        <v>26.95</v>
      </c>
      <c r="K347" s="345" t="n">
        <f aca="false">TRUNC((H347*2),2)</f>
        <v>32.34</v>
      </c>
      <c r="L347" s="344" t="n">
        <f aca="false">TRUNC(TRUNC((C347/1820),2)*1.25,2)</f>
        <v>16.02</v>
      </c>
      <c r="M347" s="344" t="n">
        <f aca="false">TRUNC(TRUNC((C347/1820),2)*1.27,2)</f>
        <v>16.28</v>
      </c>
      <c r="N347" s="344" t="n">
        <f aca="false">TRUNC(L347+(L347*2/3),2)</f>
        <v>26.7</v>
      </c>
      <c r="O347" s="345" t="n">
        <f aca="false">TRUNC((L347*2),2)</f>
        <v>32.04</v>
      </c>
    </row>
    <row r="348" s="354" customFormat="true" ht="15.75" hidden="false" customHeight="true" outlineLevel="0" collapsed="false">
      <c r="A348" s="346" t="n">
        <v>396</v>
      </c>
      <c r="B348" s="347" t="n">
        <v>445</v>
      </c>
      <c r="C348" s="348" t="n">
        <v>23393.07</v>
      </c>
      <c r="D348" s="349" t="n">
        <f aca="false">TRUNC(TRUNC(((C348+('Traitements par indices'!F348*12))/1820),2)*1.25,2)</f>
        <v>16.53</v>
      </c>
      <c r="E348" s="350" t="n">
        <f aca="false">TRUNC(TRUNC(((C348+('Traitements par indices'!F348*12))/1820),2)*1.27,2)</f>
        <v>16.8</v>
      </c>
      <c r="F348" s="350" t="n">
        <f aca="false">TRUNC(D348+(D348*2/3),2)</f>
        <v>27.55</v>
      </c>
      <c r="G348" s="351" t="n">
        <f aca="false">TRUNC(D348*2,2)</f>
        <v>33.06</v>
      </c>
      <c r="H348" s="352" t="n">
        <f aca="false">TRUNC(TRUNC(((C348+('Traitements par indices'!G348*12))/1820),2)*1.25,2)</f>
        <v>16.22</v>
      </c>
      <c r="I348" s="352" t="n">
        <f aca="false">TRUNC(TRUNC(((C348+('Traitements par indices'!G348*12))/1820),2)*1.27,2)</f>
        <v>16.48</v>
      </c>
      <c r="J348" s="352" t="n">
        <f aca="false">TRUNC(H348+(H348*2/3),2)</f>
        <v>27.03</v>
      </c>
      <c r="K348" s="353" t="n">
        <f aca="false">TRUNC((H348*2),2)</f>
        <v>32.44</v>
      </c>
      <c r="L348" s="352" t="n">
        <f aca="false">TRUNC(TRUNC((C348/1820),2)*1.25,2)</f>
        <v>16.06</v>
      </c>
      <c r="M348" s="352" t="n">
        <f aca="false">TRUNC(TRUNC((C348/1820),2)*1.27,2)</f>
        <v>16.31</v>
      </c>
      <c r="N348" s="352" t="n">
        <f aca="false">TRUNC(L348+(L348*2/3),2)</f>
        <v>26.76</v>
      </c>
      <c r="O348" s="353" t="n">
        <f aca="false">TRUNC((L348*2),2)</f>
        <v>32.12</v>
      </c>
    </row>
    <row r="349" customFormat="false" ht="15.75" hidden="false" customHeight="true" outlineLevel="0" collapsed="false">
      <c r="A349" s="338" t="n">
        <v>397</v>
      </c>
      <c r="B349" s="355" t="n">
        <v>446</v>
      </c>
      <c r="C349" s="340" t="n">
        <v>23452.14</v>
      </c>
      <c r="D349" s="341" t="n">
        <f aca="false">TRUNC(TRUNC(((C349+('Traitements par indices'!F349*12))/1820),2)*1.25,2)</f>
        <v>16.58</v>
      </c>
      <c r="E349" s="342" t="n">
        <f aca="false">TRUNC(TRUNC(((C349+('Traitements par indices'!F349*12))/1820),2)*1.27,2)</f>
        <v>16.85</v>
      </c>
      <c r="F349" s="342" t="n">
        <f aca="false">TRUNC(D349+(D349*2/3),2)</f>
        <v>27.63</v>
      </c>
      <c r="G349" s="343" t="n">
        <f aca="false">TRUNC(D349*2,2)</f>
        <v>33.16</v>
      </c>
      <c r="H349" s="344" t="n">
        <f aca="false">TRUNC(TRUNC(((C349+('Traitements par indices'!G349*12))/1820),2)*1.25,2)</f>
        <v>16.26</v>
      </c>
      <c r="I349" s="344" t="n">
        <f aca="false">TRUNC(TRUNC(((C349+('Traitements par indices'!G349*12))/1820),2)*1.27,2)</f>
        <v>16.52</v>
      </c>
      <c r="J349" s="344" t="n">
        <f aca="false">TRUNC(H349+(H349*2/3),2)</f>
        <v>27.1</v>
      </c>
      <c r="K349" s="345" t="n">
        <f aca="false">TRUNC((H349*2),2)</f>
        <v>32.52</v>
      </c>
      <c r="L349" s="344" t="n">
        <f aca="false">TRUNC(TRUNC((C349/1820),2)*1.25,2)</f>
        <v>16.1</v>
      </c>
      <c r="M349" s="344" t="n">
        <f aca="false">TRUNC(TRUNC((C349/1820),2)*1.27,2)</f>
        <v>16.35</v>
      </c>
      <c r="N349" s="344" t="n">
        <f aca="false">TRUNC(L349+(L349*2/3),2)</f>
        <v>26.83</v>
      </c>
      <c r="O349" s="345" t="n">
        <f aca="false">TRUNC((L349*2),2)</f>
        <v>32.2</v>
      </c>
    </row>
    <row r="350" s="354" customFormat="true" ht="15.75" hidden="false" customHeight="true" outlineLevel="0" collapsed="false">
      <c r="A350" s="346" t="n">
        <v>398</v>
      </c>
      <c r="B350" s="347" t="n">
        <v>447</v>
      </c>
      <c r="C350" s="348" t="n">
        <v>23511.21</v>
      </c>
      <c r="D350" s="349" t="n">
        <f aca="false">TRUNC(TRUNC(((C350+('Traitements par indices'!F350*12))/1820),2)*1.25,2)</f>
        <v>16.62</v>
      </c>
      <c r="E350" s="350" t="n">
        <f aca="false">TRUNC(TRUNC(((C350+('Traitements par indices'!F350*12))/1820),2)*1.27,2)</f>
        <v>16.89</v>
      </c>
      <c r="F350" s="350" t="n">
        <f aca="false">TRUNC(D350+(D350*2/3),2)</f>
        <v>27.7</v>
      </c>
      <c r="G350" s="351" t="n">
        <f aca="false">TRUNC(D350*2,2)</f>
        <v>33.24</v>
      </c>
      <c r="H350" s="352" t="n">
        <f aca="false">TRUNC(TRUNC(((C350+('Traitements par indices'!G350*12))/1820),2)*1.25,2)</f>
        <v>16.3</v>
      </c>
      <c r="I350" s="352" t="n">
        <f aca="false">TRUNC(TRUNC(((C350+('Traitements par indices'!G350*12))/1820),2)*1.27,2)</f>
        <v>16.56</v>
      </c>
      <c r="J350" s="352" t="n">
        <f aca="false">TRUNC(H350+(H350*2/3),2)</f>
        <v>27.16</v>
      </c>
      <c r="K350" s="353" t="n">
        <f aca="false">TRUNC((H350*2),2)</f>
        <v>32.6</v>
      </c>
      <c r="L350" s="352" t="n">
        <f aca="false">TRUNC(TRUNC((C350/1820),2)*1.25,2)</f>
        <v>16.13</v>
      </c>
      <c r="M350" s="352" t="n">
        <f aca="false">TRUNC(TRUNC((C350/1820),2)*1.27,2)</f>
        <v>16.39</v>
      </c>
      <c r="N350" s="352" t="n">
        <f aca="false">TRUNC(L350+(L350*2/3),2)</f>
        <v>26.88</v>
      </c>
      <c r="O350" s="353" t="n">
        <f aca="false">TRUNC((L350*2),2)</f>
        <v>32.26</v>
      </c>
    </row>
    <row r="351" customFormat="false" ht="15.75" hidden="false" customHeight="true" outlineLevel="0" collapsed="false">
      <c r="A351" s="338" t="n">
        <v>398</v>
      </c>
      <c r="B351" s="355" t="n">
        <v>448</v>
      </c>
      <c r="C351" s="340" t="n">
        <v>23511.21</v>
      </c>
      <c r="D351" s="341" t="n">
        <f aca="false">TRUNC(TRUNC(((C351+('Traitements par indices'!F351*12))/1820),2)*1.25,2)</f>
        <v>16.62</v>
      </c>
      <c r="E351" s="342" t="n">
        <f aca="false">TRUNC(TRUNC(((C351+('Traitements par indices'!F351*12))/1820),2)*1.27,2)</f>
        <v>16.89</v>
      </c>
      <c r="F351" s="342" t="n">
        <f aca="false">TRUNC(D351+(D351*2/3),2)</f>
        <v>27.7</v>
      </c>
      <c r="G351" s="343" t="n">
        <f aca="false">TRUNC(D351*2,2)</f>
        <v>33.24</v>
      </c>
      <c r="H351" s="344" t="n">
        <f aca="false">TRUNC(TRUNC(((C351+('Traitements par indices'!G351*12))/1820),2)*1.25,2)</f>
        <v>16.3</v>
      </c>
      <c r="I351" s="344" t="n">
        <f aca="false">TRUNC(TRUNC(((C351+('Traitements par indices'!G351*12))/1820),2)*1.27,2)</f>
        <v>16.56</v>
      </c>
      <c r="J351" s="344" t="n">
        <f aca="false">TRUNC(H351+(H351*2/3),2)</f>
        <v>27.16</v>
      </c>
      <c r="K351" s="345" t="n">
        <f aca="false">TRUNC((H351*2),2)</f>
        <v>32.6</v>
      </c>
      <c r="L351" s="344" t="n">
        <f aca="false">TRUNC(TRUNC((C351/1820),2)*1.25,2)</f>
        <v>16.13</v>
      </c>
      <c r="M351" s="344" t="n">
        <f aca="false">TRUNC(TRUNC((C351/1820),2)*1.27,2)</f>
        <v>16.39</v>
      </c>
      <c r="N351" s="344" t="n">
        <f aca="false">TRUNC(L351+(L351*2/3),2)</f>
        <v>26.88</v>
      </c>
      <c r="O351" s="345" t="n">
        <f aca="false">TRUNC((L351*2),2)</f>
        <v>32.26</v>
      </c>
    </row>
    <row r="352" s="354" customFormat="true" ht="15.75" hidden="false" customHeight="true" outlineLevel="0" collapsed="false">
      <c r="A352" s="346" t="n">
        <v>399</v>
      </c>
      <c r="B352" s="347" t="n">
        <v>449</v>
      </c>
      <c r="C352" s="348" t="n">
        <v>23570.29</v>
      </c>
      <c r="D352" s="349" t="n">
        <f aca="false">TRUNC(TRUNC(((C352+('Traitements par indices'!F352*12))/1820),2)*1.25,2)</f>
        <v>16.66</v>
      </c>
      <c r="E352" s="350" t="n">
        <f aca="false">TRUNC(TRUNC(((C352+('Traitements par indices'!F352*12))/1820),2)*1.27,2)</f>
        <v>16.92</v>
      </c>
      <c r="F352" s="350" t="n">
        <f aca="false">TRUNC(D352+(D352*2/3),2)</f>
        <v>27.76</v>
      </c>
      <c r="G352" s="351" t="n">
        <f aca="false">TRUNC(D352*2,2)</f>
        <v>33.32</v>
      </c>
      <c r="H352" s="352" t="n">
        <f aca="false">TRUNC(TRUNC(((C352+('Traitements par indices'!G352*12))/1820),2)*1.25,2)</f>
        <v>16.35</v>
      </c>
      <c r="I352" s="352" t="n">
        <f aca="false">TRUNC(TRUNC(((C352+('Traitements par indices'!G352*12))/1820),2)*1.27,2)</f>
        <v>16.61</v>
      </c>
      <c r="J352" s="352" t="n">
        <f aca="false">TRUNC(H352+(H352*2/3),2)</f>
        <v>27.25</v>
      </c>
      <c r="K352" s="353" t="n">
        <f aca="false">TRUNC((H352*2),2)</f>
        <v>32.7</v>
      </c>
      <c r="L352" s="352" t="n">
        <f aca="false">TRUNC(TRUNC((C352/1820),2)*1.25,2)</f>
        <v>16.18</v>
      </c>
      <c r="M352" s="352" t="n">
        <f aca="false">TRUNC(TRUNC((C352/1820),2)*1.27,2)</f>
        <v>16.44</v>
      </c>
      <c r="N352" s="352" t="n">
        <f aca="false">TRUNC(L352+(L352*2/3),2)</f>
        <v>26.96</v>
      </c>
      <c r="O352" s="353" t="n">
        <f aca="false">TRUNC((L352*2),2)</f>
        <v>32.36</v>
      </c>
    </row>
    <row r="353" customFormat="false" ht="15.75" hidden="false" customHeight="true" outlineLevel="0" collapsed="false">
      <c r="A353" s="338" t="n">
        <v>400</v>
      </c>
      <c r="B353" s="355" t="n">
        <v>450</v>
      </c>
      <c r="C353" s="340" t="n">
        <v>23629.36</v>
      </c>
      <c r="D353" s="341" t="n">
        <f aca="false">TRUNC(TRUNC(((C353+('Traitements par indices'!F353*12))/1820),2)*1.25,2)</f>
        <v>16.71</v>
      </c>
      <c r="E353" s="342" t="n">
        <f aca="false">TRUNC(TRUNC(((C353+('Traitements par indices'!F353*12))/1820),2)*1.27,2)</f>
        <v>16.97</v>
      </c>
      <c r="F353" s="342" t="n">
        <f aca="false">TRUNC(D353+(D353*2/3),2)</f>
        <v>27.85</v>
      </c>
      <c r="G353" s="343" t="n">
        <f aca="false">TRUNC(D353*2,2)</f>
        <v>33.42</v>
      </c>
      <c r="H353" s="344" t="n">
        <f aca="false">TRUNC(TRUNC(((C353+('Traitements par indices'!G353*12))/1820),2)*1.25,2)</f>
        <v>16.38</v>
      </c>
      <c r="I353" s="344" t="n">
        <f aca="false">TRUNC(TRUNC(((C353+('Traitements par indices'!G353*12))/1820),2)*1.27,2)</f>
        <v>16.64</v>
      </c>
      <c r="J353" s="344" t="n">
        <f aca="false">TRUNC(H353+(H353*2/3),2)</f>
        <v>27.3</v>
      </c>
      <c r="K353" s="345" t="n">
        <f aca="false">TRUNC((H353*2),2)</f>
        <v>32.76</v>
      </c>
      <c r="L353" s="344" t="n">
        <f aca="false">TRUNC(TRUNC((C353/1820),2)*1.25,2)</f>
        <v>16.22</v>
      </c>
      <c r="M353" s="344" t="n">
        <f aca="false">TRUNC(TRUNC((C353/1820),2)*1.27,2)</f>
        <v>16.48</v>
      </c>
      <c r="N353" s="344" t="n">
        <f aca="false">TRUNC(L353+(L353*2/3),2)</f>
        <v>27.03</v>
      </c>
      <c r="O353" s="345" t="n">
        <f aca="false">TRUNC((L353*2),2)</f>
        <v>32.44</v>
      </c>
    </row>
    <row r="354" customFormat="false" ht="15.75" hidden="false" customHeight="true" outlineLevel="0" collapsed="false">
      <c r="A354" s="346" t="n">
        <f aca="false">'Traitements par indices'!A354:C381</f>
        <v>401</v>
      </c>
      <c r="B354" s="347" t="n">
        <f aca="false">'Traitements par indices'!B354:D381</f>
        <v>451</v>
      </c>
      <c r="C354" s="348" t="n">
        <f aca="false">'Traitements par indices'!C354:E381</f>
        <v>23688.43</v>
      </c>
      <c r="D354" s="349" t="n">
        <f aca="false">TRUNC(TRUNC(((C354+('Traitements par indices'!F354*12))/1820),2)*1.25,2)</f>
        <v>16.75</v>
      </c>
      <c r="E354" s="350" t="n">
        <f aca="false">TRUNC(TRUNC(((C354+('Traitements par indices'!F354*12))/1820),2)*1.27,2)</f>
        <v>17.01</v>
      </c>
      <c r="F354" s="350" t="n">
        <f aca="false">TRUNC(D354+(D354*2/3),2)</f>
        <v>27.91</v>
      </c>
      <c r="G354" s="351" t="n">
        <f aca="false">TRUNC(D354*2,2)</f>
        <v>33.5</v>
      </c>
      <c r="H354" s="352" t="n">
        <f aca="false">TRUNC(TRUNC(((C354+('Traitements par indices'!G354*12))/1820),2)*1.25,2)</f>
        <v>16.42</v>
      </c>
      <c r="I354" s="352" t="n">
        <f aca="false">TRUNC(TRUNC(((C354+('Traitements par indices'!G354*12))/1820),2)*1.27,2)</f>
        <v>16.68</v>
      </c>
      <c r="J354" s="352" t="n">
        <f aca="false">TRUNC(H354+(H354*2/3),2)</f>
        <v>27.36</v>
      </c>
      <c r="K354" s="353" t="n">
        <f aca="false">TRUNC((H354*2),2)</f>
        <v>32.84</v>
      </c>
      <c r="L354" s="352" t="n">
        <f aca="false">TRUNC(TRUNC((C354/1820),2)*1.25,2)</f>
        <v>16.26</v>
      </c>
      <c r="M354" s="352" t="n">
        <f aca="false">TRUNC(TRUNC((C354/1820),2)*1.27,2)</f>
        <v>16.52</v>
      </c>
      <c r="N354" s="352" t="n">
        <f aca="false">TRUNC(L354+(L354*2/3),2)</f>
        <v>27.1</v>
      </c>
      <c r="O354" s="353" t="n">
        <f aca="false">TRUNC((L354*2),2)</f>
        <v>32.52</v>
      </c>
    </row>
    <row r="355" customFormat="false" ht="15.75" hidden="false" customHeight="true" outlineLevel="0" collapsed="false">
      <c r="A355" s="338" t="n">
        <f aca="false">'Traitements par indices'!A355:C382</f>
        <v>401</v>
      </c>
      <c r="B355" s="355" t="n">
        <f aca="false">'Traitements par indices'!B355:D382</f>
        <v>452</v>
      </c>
      <c r="C355" s="340" t="n">
        <f aca="false">'Traitements par indices'!C355:E382</f>
        <v>23688.43</v>
      </c>
      <c r="D355" s="341" t="n">
        <f aca="false">TRUNC(TRUNC(((C355+('Traitements par indices'!F355*12))/1820),2)*1.25,2)</f>
        <v>16.75</v>
      </c>
      <c r="E355" s="342" t="n">
        <f aca="false">TRUNC(TRUNC(((C355+('Traitements par indices'!F355*12))/1820),2)*1.27,2)</f>
        <v>17.01</v>
      </c>
      <c r="F355" s="342" t="n">
        <f aca="false">TRUNC(D355+(D355*2/3),2)</f>
        <v>27.91</v>
      </c>
      <c r="G355" s="343" t="n">
        <f aca="false">TRUNC(D355*2,2)</f>
        <v>33.5</v>
      </c>
      <c r="H355" s="344" t="n">
        <f aca="false">TRUNC(TRUNC(((C355+('Traitements par indices'!G355*12))/1820),2)*1.25,2)</f>
        <v>16.42</v>
      </c>
      <c r="I355" s="344" t="n">
        <f aca="false">TRUNC(TRUNC(((C355+('Traitements par indices'!G355*12))/1820),2)*1.27,2)</f>
        <v>16.68</v>
      </c>
      <c r="J355" s="344" t="n">
        <f aca="false">TRUNC(H355+(H355*2/3),2)</f>
        <v>27.36</v>
      </c>
      <c r="K355" s="345" t="n">
        <f aca="false">TRUNC((H355*2),2)</f>
        <v>32.84</v>
      </c>
      <c r="L355" s="344" t="n">
        <f aca="false">TRUNC(TRUNC((C355/1820),2)*1.25,2)</f>
        <v>16.26</v>
      </c>
      <c r="M355" s="344" t="n">
        <f aca="false">TRUNC(TRUNC((C355/1820),2)*1.27,2)</f>
        <v>16.52</v>
      </c>
      <c r="N355" s="344" t="n">
        <f aca="false">TRUNC(L355+(L355*2/3),2)</f>
        <v>27.1</v>
      </c>
      <c r="O355" s="345" t="n">
        <f aca="false">TRUNC((L355*2),2)</f>
        <v>32.52</v>
      </c>
    </row>
    <row r="356" customFormat="false" ht="15.75" hidden="false" customHeight="true" outlineLevel="0" collapsed="false">
      <c r="A356" s="346" t="n">
        <f aca="false">'Traitements par indices'!A356:C383</f>
        <v>402</v>
      </c>
      <c r="B356" s="347" t="n">
        <f aca="false">'Traitements par indices'!B356:D383</f>
        <v>453</v>
      </c>
      <c r="C356" s="348" t="n">
        <f aca="false">'Traitements par indices'!C356:E383</f>
        <v>23747.51</v>
      </c>
      <c r="D356" s="349" t="n">
        <f aca="false">TRUNC(TRUNC(((C356+('Traitements par indices'!F356*12))/1820),2)*1.25,2)</f>
        <v>16.78</v>
      </c>
      <c r="E356" s="350" t="n">
        <f aca="false">TRUNC(TRUNC(((C356+('Traitements par indices'!F356*12))/1820),2)*1.27,2)</f>
        <v>17.05</v>
      </c>
      <c r="F356" s="350" t="n">
        <f aca="false">TRUNC(D356+(D356*2/3),2)</f>
        <v>27.96</v>
      </c>
      <c r="G356" s="351" t="n">
        <f aca="false">TRUNC(D356*2,2)</f>
        <v>33.56</v>
      </c>
      <c r="H356" s="352" t="n">
        <f aca="false">TRUNC(TRUNC(((C356+('Traitements par indices'!G356*12))/1820),2)*1.25,2)</f>
        <v>16.46</v>
      </c>
      <c r="I356" s="352" t="n">
        <f aca="false">TRUNC(TRUNC(((C356+('Traitements par indices'!G356*12))/1820),2)*1.27,2)</f>
        <v>16.72</v>
      </c>
      <c r="J356" s="352" t="n">
        <f aca="false">TRUNC(H356+(H356*2/3),2)</f>
        <v>27.43</v>
      </c>
      <c r="K356" s="353" t="n">
        <f aca="false">TRUNC((H356*2),2)</f>
        <v>32.92</v>
      </c>
      <c r="L356" s="352" t="n">
        <f aca="false">TRUNC(TRUNC((C356/1820),2)*1.25,2)</f>
        <v>16.3</v>
      </c>
      <c r="M356" s="352" t="n">
        <f aca="false">TRUNC(TRUNC((C356/1820),2)*1.27,2)</f>
        <v>16.56</v>
      </c>
      <c r="N356" s="352" t="n">
        <f aca="false">TRUNC(L356+(L356*2/3),2)</f>
        <v>27.16</v>
      </c>
      <c r="O356" s="353" t="n">
        <f aca="false">TRUNC((L356*2),2)</f>
        <v>32.6</v>
      </c>
    </row>
    <row r="357" customFormat="false" ht="15.75" hidden="false" customHeight="true" outlineLevel="0" collapsed="false">
      <c r="A357" s="338" t="n">
        <f aca="false">'Traitements par indices'!A357:C384</f>
        <v>403</v>
      </c>
      <c r="B357" s="355" t="n">
        <f aca="false">'Traitements par indices'!B357:D384</f>
        <v>454</v>
      </c>
      <c r="C357" s="340" t="n">
        <f aca="false">'Traitements par indices'!C357:E384</f>
        <v>23806.58</v>
      </c>
      <c r="D357" s="341" t="n">
        <f aca="false">TRUNC(TRUNC(((C357+('Traitements par indices'!F357*12))/1820),2)*1.25,2)</f>
        <v>16.83</v>
      </c>
      <c r="E357" s="342" t="n">
        <f aca="false">TRUNC(TRUNC(((C357+('Traitements par indices'!F357*12))/1820),2)*1.27,2)</f>
        <v>17.1</v>
      </c>
      <c r="F357" s="342" t="n">
        <f aca="false">TRUNC(D357+(D357*2/3),2)</f>
        <v>28.05</v>
      </c>
      <c r="G357" s="343" t="n">
        <f aca="false">TRUNC(D357*2,2)</f>
        <v>33.66</v>
      </c>
      <c r="H357" s="344" t="n">
        <f aca="false">TRUNC(TRUNC(((C357+('Traitements par indices'!G357*12))/1820),2)*1.25,2)</f>
        <v>16.51</v>
      </c>
      <c r="I357" s="344" t="n">
        <f aca="false">TRUNC(TRUNC(((C357+('Traitements par indices'!G357*12))/1820),2)*1.27,2)</f>
        <v>16.77</v>
      </c>
      <c r="J357" s="344" t="n">
        <f aca="false">TRUNC(H357+(H357*2/3),2)</f>
        <v>27.51</v>
      </c>
      <c r="K357" s="345" t="n">
        <f aca="false">TRUNC((H357*2),2)</f>
        <v>33.02</v>
      </c>
      <c r="L357" s="344" t="n">
        <f aca="false">TRUNC(TRUNC((C357/1820),2)*1.25,2)</f>
        <v>16.35</v>
      </c>
      <c r="M357" s="344" t="n">
        <f aca="false">TRUNC(TRUNC((C357/1820),2)*1.27,2)</f>
        <v>16.61</v>
      </c>
      <c r="N357" s="344" t="n">
        <f aca="false">TRUNC(L357+(L357*2/3),2)</f>
        <v>27.25</v>
      </c>
      <c r="O357" s="345" t="n">
        <f aca="false">TRUNC((L357*2),2)</f>
        <v>32.7</v>
      </c>
    </row>
    <row r="358" customFormat="false" ht="15.75" hidden="false" customHeight="true" outlineLevel="0" collapsed="false">
      <c r="A358" s="346" t="n">
        <f aca="false">'Traitements par indices'!A358:C385</f>
        <v>403</v>
      </c>
      <c r="B358" s="347" t="n">
        <f aca="false">'Traitements par indices'!B358:D385</f>
        <v>455</v>
      </c>
      <c r="C358" s="348" t="n">
        <f aca="false">'Traitements par indices'!C358:E385</f>
        <v>23806.58</v>
      </c>
      <c r="D358" s="349" t="n">
        <f aca="false">TRUNC(TRUNC(((C358+('Traitements par indices'!F358*12))/1820),2)*1.25,2)</f>
        <v>16.83</v>
      </c>
      <c r="E358" s="350" t="n">
        <f aca="false">TRUNC(TRUNC(((C358+('Traitements par indices'!F358*12))/1820),2)*1.27,2)</f>
        <v>17.1</v>
      </c>
      <c r="F358" s="350" t="n">
        <f aca="false">TRUNC(D358+(D358*2/3),2)</f>
        <v>28.05</v>
      </c>
      <c r="G358" s="351" t="n">
        <f aca="false">TRUNC(D358*2,2)</f>
        <v>33.66</v>
      </c>
      <c r="H358" s="352" t="n">
        <f aca="false">TRUNC(TRUNC(((C358+('Traitements par indices'!G358*12))/1820),2)*1.25,2)</f>
        <v>16.51</v>
      </c>
      <c r="I358" s="352" t="n">
        <f aca="false">TRUNC(TRUNC(((C358+('Traitements par indices'!G358*12))/1820),2)*1.27,2)</f>
        <v>16.77</v>
      </c>
      <c r="J358" s="352" t="n">
        <f aca="false">TRUNC(H358+(H358*2/3),2)</f>
        <v>27.51</v>
      </c>
      <c r="K358" s="353" t="n">
        <f aca="false">TRUNC((H358*2),2)</f>
        <v>33.02</v>
      </c>
      <c r="L358" s="352" t="n">
        <f aca="false">TRUNC(TRUNC((C358/1820),2)*1.25,2)</f>
        <v>16.35</v>
      </c>
      <c r="M358" s="352" t="n">
        <f aca="false">TRUNC(TRUNC((C358/1820),2)*1.27,2)</f>
        <v>16.61</v>
      </c>
      <c r="N358" s="352" t="n">
        <f aca="false">TRUNC(L358+(L358*2/3),2)</f>
        <v>27.25</v>
      </c>
      <c r="O358" s="353" t="n">
        <f aca="false">TRUNC((L358*2),2)</f>
        <v>32.7</v>
      </c>
    </row>
    <row r="359" customFormat="false" ht="15.75" hidden="false" customHeight="true" outlineLevel="0" collapsed="false">
      <c r="A359" s="338" t="n">
        <f aca="false">'Traitements par indices'!A359:C386</f>
        <v>404</v>
      </c>
      <c r="B359" s="355" t="n">
        <f aca="false">'Traitements par indices'!B359:D386</f>
        <v>456</v>
      </c>
      <c r="C359" s="340" t="n">
        <f aca="false">'Traitements par indices'!C359:E386</f>
        <v>23865.65</v>
      </c>
      <c r="D359" s="341" t="n">
        <f aca="false">TRUNC(TRUNC(((C359+('Traitements par indices'!F359*12))/1820),2)*1.25,2)</f>
        <v>16.87</v>
      </c>
      <c r="E359" s="342" t="n">
        <f aca="false">TRUNC(TRUNC(((C359+('Traitements par indices'!F359*12))/1820),2)*1.27,2)</f>
        <v>17.14</v>
      </c>
      <c r="F359" s="342" t="n">
        <f aca="false">TRUNC(D359+(D359*2/3),2)</f>
        <v>28.11</v>
      </c>
      <c r="G359" s="343" t="n">
        <f aca="false">TRUNC(D359*2,2)</f>
        <v>33.74</v>
      </c>
      <c r="H359" s="344" t="n">
        <f aca="false">TRUNC(TRUNC(((C359+('Traitements par indices'!G359*12))/1820),2)*1.25,2)</f>
        <v>16.55</v>
      </c>
      <c r="I359" s="344" t="n">
        <f aca="false">TRUNC(TRUNC(((C359+('Traitements par indices'!G359*12))/1820),2)*1.27,2)</f>
        <v>16.81</v>
      </c>
      <c r="J359" s="344" t="n">
        <f aca="false">TRUNC(H359+(H359*2/3),2)</f>
        <v>27.58</v>
      </c>
      <c r="K359" s="345" t="n">
        <f aca="false">TRUNC((H359*2),2)</f>
        <v>33.1</v>
      </c>
      <c r="L359" s="344" t="n">
        <f aca="false">TRUNC(TRUNC((C359/1820),2)*1.25,2)</f>
        <v>16.38</v>
      </c>
      <c r="M359" s="344" t="n">
        <f aca="false">TRUNC(TRUNC((C359/1820),2)*1.27,2)</f>
        <v>16.64</v>
      </c>
      <c r="N359" s="344" t="n">
        <f aca="false">TRUNC(L359+(L359*2/3),2)</f>
        <v>27.3</v>
      </c>
      <c r="O359" s="345" t="n">
        <f aca="false">TRUNC((L359*2),2)</f>
        <v>32.76</v>
      </c>
    </row>
    <row r="360" customFormat="false" ht="15.75" hidden="false" customHeight="true" outlineLevel="0" collapsed="false">
      <c r="A360" s="346" t="n">
        <f aca="false">'Traitements par indices'!A360:C387</f>
        <v>405</v>
      </c>
      <c r="B360" s="347" t="n">
        <f aca="false">'Traitements par indices'!B360:D387</f>
        <v>457</v>
      </c>
      <c r="C360" s="348" t="n">
        <f aca="false">'Traitements par indices'!C360:E387</f>
        <v>23924.73</v>
      </c>
      <c r="D360" s="349" t="n">
        <f aca="false">TRUNC(TRUNC(((C360+('Traitements par indices'!F360*12))/1820),2)*1.25,2)</f>
        <v>16.91</v>
      </c>
      <c r="E360" s="350" t="n">
        <f aca="false">TRUNC(TRUNC(((C360+('Traitements par indices'!F360*12))/1820),2)*1.27,2)</f>
        <v>17.18</v>
      </c>
      <c r="F360" s="350" t="n">
        <f aca="false">TRUNC(D360+(D360*2/3),2)</f>
        <v>28.18</v>
      </c>
      <c r="G360" s="351" t="n">
        <f aca="false">TRUNC(D360*2,2)</f>
        <v>33.82</v>
      </c>
      <c r="H360" s="352" t="n">
        <f aca="false">TRUNC(TRUNC(((C360+('Traitements par indices'!G360*12))/1820),2)*1.25,2)</f>
        <v>16.58</v>
      </c>
      <c r="I360" s="352" t="n">
        <f aca="false">TRUNC(TRUNC(((C360+('Traitements par indices'!G360*12))/1820),2)*1.27,2)</f>
        <v>16.85</v>
      </c>
      <c r="J360" s="352" t="n">
        <f aca="false">TRUNC(H360+(H360*2/3),2)</f>
        <v>27.63</v>
      </c>
      <c r="K360" s="353" t="n">
        <f aca="false">TRUNC((H360*2),2)</f>
        <v>33.16</v>
      </c>
      <c r="L360" s="352" t="n">
        <f aca="false">TRUNC(TRUNC((C360/1820),2)*1.25,2)</f>
        <v>16.42</v>
      </c>
      <c r="M360" s="352" t="n">
        <f aca="false">TRUNC(TRUNC((C360/1820),2)*1.27,2)</f>
        <v>16.68</v>
      </c>
      <c r="N360" s="352" t="n">
        <f aca="false">TRUNC(L360+(L360*2/3),2)</f>
        <v>27.36</v>
      </c>
      <c r="O360" s="353" t="n">
        <f aca="false">TRUNC((L360*2),2)</f>
        <v>32.84</v>
      </c>
    </row>
    <row r="361" customFormat="false" ht="15.75" hidden="false" customHeight="true" outlineLevel="0" collapsed="false">
      <c r="A361" s="338" t="n">
        <f aca="false">'Traitements par indices'!A361:C388</f>
        <v>406</v>
      </c>
      <c r="B361" s="355" t="n">
        <f aca="false">'Traitements par indices'!B361:D388</f>
        <v>458</v>
      </c>
      <c r="C361" s="340" t="n">
        <f aca="false">'Traitements par indices'!C361:E388</f>
        <v>23983.8</v>
      </c>
      <c r="D361" s="341" t="n">
        <f aca="false">TRUNC(TRUNC(((C361+('Traitements par indices'!F361*12))/1820),2)*1.25,2)</f>
        <v>16.96</v>
      </c>
      <c r="E361" s="342" t="n">
        <f aca="false">TRUNC(TRUNC(((C361+('Traitements par indices'!F361*12))/1820),2)*1.27,2)</f>
        <v>17.23</v>
      </c>
      <c r="F361" s="342" t="n">
        <f aca="false">TRUNC(D361+(D361*2/3),2)</f>
        <v>28.26</v>
      </c>
      <c r="G361" s="343" t="n">
        <f aca="false">TRUNC(D361*2,2)</f>
        <v>33.92</v>
      </c>
      <c r="H361" s="344" t="n">
        <f aca="false">TRUNC(TRUNC(((C361+('Traitements par indices'!G361*12))/1820),2)*1.25,2)</f>
        <v>16.62</v>
      </c>
      <c r="I361" s="344" t="n">
        <f aca="false">TRUNC(TRUNC(((C361+('Traitements par indices'!G361*12))/1820),2)*1.27,2)</f>
        <v>16.89</v>
      </c>
      <c r="J361" s="344" t="n">
        <f aca="false">TRUNC(H361+(H361*2/3),2)</f>
        <v>27.7</v>
      </c>
      <c r="K361" s="345" t="n">
        <f aca="false">TRUNC((H361*2),2)</f>
        <v>33.24</v>
      </c>
      <c r="L361" s="344" t="n">
        <f aca="false">TRUNC(TRUNC((C361/1820),2)*1.25,2)</f>
        <v>16.46</v>
      </c>
      <c r="M361" s="344" t="n">
        <f aca="false">TRUNC(TRUNC((C361/1820),2)*1.27,2)</f>
        <v>16.72</v>
      </c>
      <c r="N361" s="344" t="n">
        <f aca="false">TRUNC(L361+(L361*2/3),2)</f>
        <v>27.43</v>
      </c>
      <c r="O361" s="345" t="n">
        <f aca="false">TRUNC((L361*2),2)</f>
        <v>32.92</v>
      </c>
    </row>
    <row r="362" customFormat="false" ht="15.75" hidden="false" customHeight="true" outlineLevel="0" collapsed="false">
      <c r="A362" s="346" t="n">
        <f aca="false">'Traitements par indices'!A362:C389</f>
        <v>407</v>
      </c>
      <c r="B362" s="347" t="n">
        <f aca="false">'Traitements par indices'!B362:D389</f>
        <v>459</v>
      </c>
      <c r="C362" s="348" t="n">
        <f aca="false">'Traitements par indices'!C362:E389</f>
        <v>24042.87</v>
      </c>
      <c r="D362" s="349" t="n">
        <f aca="false">TRUNC(TRUNC(((C362+('Traitements par indices'!F362*12))/1820),2)*1.25,2)</f>
        <v>17</v>
      </c>
      <c r="E362" s="350" t="n">
        <f aca="false">TRUNC(TRUNC(((C362+('Traitements par indices'!F362*12))/1820),2)*1.27,2)</f>
        <v>17.27</v>
      </c>
      <c r="F362" s="350" t="n">
        <f aca="false">TRUNC(D362+(D362*2/3),2)</f>
        <v>28.33</v>
      </c>
      <c r="G362" s="351" t="n">
        <f aca="false">TRUNC(D362*2,2)</f>
        <v>34</v>
      </c>
      <c r="H362" s="352" t="n">
        <f aca="false">TRUNC(TRUNC(((C362+('Traitements par indices'!G362*12))/1820),2)*1.25,2)</f>
        <v>16.67</v>
      </c>
      <c r="I362" s="352" t="n">
        <f aca="false">TRUNC(TRUNC(((C362+('Traitements par indices'!G362*12))/1820),2)*1.27,2)</f>
        <v>16.94</v>
      </c>
      <c r="J362" s="352" t="n">
        <f aca="false">TRUNC(H362+(H362*2/3),2)</f>
        <v>27.78</v>
      </c>
      <c r="K362" s="353" t="n">
        <f aca="false">TRUNC((H362*2),2)</f>
        <v>33.34</v>
      </c>
      <c r="L362" s="352" t="n">
        <f aca="false">TRUNC(TRUNC((C362/1820),2)*1.25,2)</f>
        <v>16.51</v>
      </c>
      <c r="M362" s="352" t="n">
        <f aca="false">TRUNC(TRUNC((C362/1820),2)*1.27,2)</f>
        <v>16.77</v>
      </c>
      <c r="N362" s="352" t="n">
        <f aca="false">TRUNC(L362+(L362*2/3),2)</f>
        <v>27.51</v>
      </c>
      <c r="O362" s="353" t="n">
        <f aca="false">TRUNC((L362*2),2)</f>
        <v>33.02</v>
      </c>
    </row>
    <row r="363" customFormat="false" ht="15.75" hidden="false" customHeight="true" outlineLevel="0" collapsed="false">
      <c r="A363" s="338" t="n">
        <f aca="false">'Traitements par indices'!A363:C390</f>
        <v>408</v>
      </c>
      <c r="B363" s="355" t="n">
        <f aca="false">'Traitements par indices'!B363:D390</f>
        <v>460</v>
      </c>
      <c r="C363" s="340" t="n">
        <f aca="false">'Traitements par indices'!C363:E390</f>
        <v>24101.95</v>
      </c>
      <c r="D363" s="341" t="n">
        <f aca="false">TRUNC(TRUNC(((C363+('Traitements par indices'!F363*12))/1820),2)*1.25,2)</f>
        <v>17.05</v>
      </c>
      <c r="E363" s="342" t="n">
        <f aca="false">TRUNC(TRUNC(((C363+('Traitements par indices'!F363*12))/1820),2)*1.27,2)</f>
        <v>17.32</v>
      </c>
      <c r="F363" s="342" t="n">
        <f aca="false">TRUNC(D363+(D363*2/3),2)</f>
        <v>28.41</v>
      </c>
      <c r="G363" s="343" t="n">
        <f aca="false">TRUNC(D363*2,2)</f>
        <v>34.1</v>
      </c>
      <c r="H363" s="344" t="n">
        <f aca="false">TRUNC(TRUNC(((C363+('Traitements par indices'!G363*12))/1820),2)*1.25,2)</f>
        <v>16.71</v>
      </c>
      <c r="I363" s="344" t="n">
        <f aca="false">TRUNC(TRUNC(((C363+('Traitements par indices'!G363*12))/1820),2)*1.27,2)</f>
        <v>16.97</v>
      </c>
      <c r="J363" s="344" t="n">
        <f aca="false">TRUNC(H363+(H363*2/3),2)</f>
        <v>27.85</v>
      </c>
      <c r="K363" s="345" t="n">
        <f aca="false">TRUNC((H363*2),2)</f>
        <v>33.42</v>
      </c>
      <c r="L363" s="344" t="n">
        <f aca="false">TRUNC(TRUNC((C363/1820),2)*1.25,2)</f>
        <v>16.55</v>
      </c>
      <c r="M363" s="344" t="n">
        <f aca="false">TRUNC(TRUNC((C363/1820),2)*1.27,2)</f>
        <v>16.81</v>
      </c>
      <c r="N363" s="344" t="n">
        <f aca="false">TRUNC(L363+(L363*2/3),2)</f>
        <v>27.58</v>
      </c>
      <c r="O363" s="345" t="n">
        <f aca="false">TRUNC((L363*2),2)</f>
        <v>33.1</v>
      </c>
    </row>
    <row r="364" customFormat="false" ht="15.75" hidden="false" customHeight="true" outlineLevel="0" collapsed="false">
      <c r="A364" s="346" t="n">
        <f aca="false">'Traitements par indices'!A364:C391</f>
        <v>409</v>
      </c>
      <c r="B364" s="347" t="n">
        <f aca="false">'Traitements par indices'!B364:D391</f>
        <v>461</v>
      </c>
      <c r="C364" s="348" t="n">
        <f aca="false">'Traitements par indices'!C364:E391</f>
        <v>24161.02</v>
      </c>
      <c r="D364" s="349" t="n">
        <f aca="false">TRUNC(TRUNC(((C364+('Traitements par indices'!F364*12))/1820),2)*1.25,2)</f>
        <v>17.08</v>
      </c>
      <c r="E364" s="350" t="n">
        <f aca="false">TRUNC(TRUNC(((C364+('Traitements par indices'!F364*12))/1820),2)*1.27,2)</f>
        <v>17.36</v>
      </c>
      <c r="F364" s="350" t="n">
        <f aca="false">TRUNC(D364+(D364*2/3),2)</f>
        <v>28.46</v>
      </c>
      <c r="G364" s="351" t="n">
        <f aca="false">TRUNC(D364*2,2)</f>
        <v>34.16</v>
      </c>
      <c r="H364" s="352" t="n">
        <f aca="false">TRUNC(TRUNC(((C364+('Traitements par indices'!G364*12))/1820),2)*1.25,2)</f>
        <v>16.75</v>
      </c>
      <c r="I364" s="352" t="n">
        <f aca="false">TRUNC(TRUNC(((C364+('Traitements par indices'!G364*12))/1820),2)*1.27,2)</f>
        <v>17.01</v>
      </c>
      <c r="J364" s="352" t="n">
        <f aca="false">TRUNC(H364+(H364*2/3),2)</f>
        <v>27.91</v>
      </c>
      <c r="K364" s="353" t="n">
        <f aca="false">TRUNC((H364*2),2)</f>
        <v>33.5</v>
      </c>
      <c r="L364" s="352" t="n">
        <f aca="false">TRUNC(TRUNC((C364/1820),2)*1.25,2)</f>
        <v>16.58</v>
      </c>
      <c r="M364" s="352" t="n">
        <f aca="false">TRUNC(TRUNC((C364/1820),2)*1.27,2)</f>
        <v>16.85</v>
      </c>
      <c r="N364" s="352" t="n">
        <f aca="false">TRUNC(L364+(L364*2/3),2)</f>
        <v>27.63</v>
      </c>
      <c r="O364" s="353" t="n">
        <f aca="false">TRUNC((L364*2),2)</f>
        <v>33.16</v>
      </c>
    </row>
    <row r="365" customFormat="false" ht="15.75" hidden="false" customHeight="true" outlineLevel="0" collapsed="false">
      <c r="A365" s="338" t="n">
        <f aca="false">'Traitements par indices'!A365:C392</f>
        <v>410</v>
      </c>
      <c r="B365" s="355" t="n">
        <f aca="false">'Traitements par indices'!B365:D392</f>
        <v>462</v>
      </c>
      <c r="C365" s="340" t="n">
        <f aca="false">'Traitements par indices'!C365:E392</f>
        <v>24220.09</v>
      </c>
      <c r="D365" s="341" t="n">
        <f aca="false">TRUNC(TRUNC(((C365+('Traitements par indices'!F365*12))/1820),2)*1.25,2)</f>
        <v>17.12</v>
      </c>
      <c r="E365" s="342" t="n">
        <f aca="false">TRUNC(TRUNC(((C365+('Traitements par indices'!F365*12))/1820),2)*1.27,2)</f>
        <v>17.39</v>
      </c>
      <c r="F365" s="342" t="n">
        <f aca="false">TRUNC(D365+(D365*2/3),2)</f>
        <v>28.53</v>
      </c>
      <c r="G365" s="343" t="n">
        <f aca="false">TRUNC(D365*2,2)</f>
        <v>34.24</v>
      </c>
      <c r="H365" s="344" t="n">
        <f aca="false">TRUNC(TRUNC(((C365+('Traitements par indices'!G365*12))/1820),2)*1.25,2)</f>
        <v>16.8</v>
      </c>
      <c r="I365" s="344" t="n">
        <f aca="false">TRUNC(TRUNC(((C365+('Traitements par indices'!G365*12))/1820),2)*1.27,2)</f>
        <v>17.06</v>
      </c>
      <c r="J365" s="344" t="n">
        <f aca="false">TRUNC(H365+(H365*2/3),2)</f>
        <v>28</v>
      </c>
      <c r="K365" s="345" t="n">
        <f aca="false">TRUNC((H365*2),2)</f>
        <v>33.6</v>
      </c>
      <c r="L365" s="344" t="n">
        <f aca="false">TRUNC(TRUNC((C365/1820),2)*1.25,2)</f>
        <v>16.62</v>
      </c>
      <c r="M365" s="344" t="n">
        <f aca="false">TRUNC(TRUNC((C365/1820),2)*1.27,2)</f>
        <v>16.89</v>
      </c>
      <c r="N365" s="344" t="n">
        <f aca="false">TRUNC(L365+(L365*2/3),2)</f>
        <v>27.7</v>
      </c>
      <c r="O365" s="345" t="n">
        <f aca="false">TRUNC((L365*2),2)</f>
        <v>33.24</v>
      </c>
    </row>
    <row r="366" customFormat="false" ht="15.75" hidden="false" customHeight="true" outlineLevel="0" collapsed="false">
      <c r="A366" s="346" t="n">
        <f aca="false">'Traitements par indices'!A366:C393</f>
        <v>410</v>
      </c>
      <c r="B366" s="347" t="n">
        <f aca="false">'Traitements par indices'!B366:D393</f>
        <v>463</v>
      </c>
      <c r="C366" s="348" t="n">
        <f aca="false">'Traitements par indices'!C366:E393</f>
        <v>24220.09</v>
      </c>
      <c r="D366" s="349" t="n">
        <f aca="false">TRUNC(TRUNC(((C366+('Traitements par indices'!F366*12))/1820),2)*1.25,2)</f>
        <v>17.12</v>
      </c>
      <c r="E366" s="350" t="n">
        <f aca="false">TRUNC(TRUNC(((C366+('Traitements par indices'!F366*12))/1820),2)*1.27,2)</f>
        <v>17.39</v>
      </c>
      <c r="F366" s="350" t="n">
        <f aca="false">TRUNC(D366+(D366*2/3),2)</f>
        <v>28.53</v>
      </c>
      <c r="G366" s="351" t="n">
        <f aca="false">TRUNC(D366*2,2)</f>
        <v>34.24</v>
      </c>
      <c r="H366" s="352" t="n">
        <f aca="false">TRUNC(TRUNC(((C366+('Traitements par indices'!G366*12))/1820),2)*1.25,2)</f>
        <v>16.8</v>
      </c>
      <c r="I366" s="352" t="n">
        <f aca="false">TRUNC(TRUNC(((C366+('Traitements par indices'!G366*12))/1820),2)*1.27,2)</f>
        <v>17.06</v>
      </c>
      <c r="J366" s="352" t="n">
        <f aca="false">TRUNC(H366+(H366*2/3),2)</f>
        <v>28</v>
      </c>
      <c r="K366" s="353" t="n">
        <f aca="false">TRUNC((H366*2),2)</f>
        <v>33.6</v>
      </c>
      <c r="L366" s="352" t="n">
        <f aca="false">TRUNC(TRUNC((C366/1820),2)*1.25,2)</f>
        <v>16.62</v>
      </c>
      <c r="M366" s="352" t="n">
        <f aca="false">TRUNC(TRUNC((C366/1820),2)*1.27,2)</f>
        <v>16.89</v>
      </c>
      <c r="N366" s="352" t="n">
        <f aca="false">TRUNC(L366+(L366*2/3),2)</f>
        <v>27.7</v>
      </c>
      <c r="O366" s="353" t="n">
        <f aca="false">TRUNC((L366*2),2)</f>
        <v>33.24</v>
      </c>
    </row>
    <row r="367" customFormat="false" ht="15.75" hidden="false" customHeight="true" outlineLevel="0" collapsed="false">
      <c r="A367" s="338" t="n">
        <f aca="false">'Traitements par indices'!A367:C394</f>
        <v>411</v>
      </c>
      <c r="B367" s="355" t="n">
        <f aca="false">'Traitements par indices'!B367:D394</f>
        <v>464</v>
      </c>
      <c r="C367" s="340" t="n">
        <f aca="false">'Traitements par indices'!C367:E394</f>
        <v>24279.17</v>
      </c>
      <c r="D367" s="341" t="n">
        <f aca="false">TRUNC(TRUNC(((C367+('Traitements par indices'!F367*12))/1820),2)*1.25,2)</f>
        <v>17.17</v>
      </c>
      <c r="E367" s="342" t="n">
        <f aca="false">TRUNC(TRUNC(((C367+('Traitements par indices'!F367*12))/1820),2)*1.27,2)</f>
        <v>17.44</v>
      </c>
      <c r="F367" s="342" t="n">
        <f aca="false">TRUNC(D367+(D367*2/3),2)</f>
        <v>28.61</v>
      </c>
      <c r="G367" s="343" t="n">
        <f aca="false">TRUNC(D367*2,2)</f>
        <v>34.34</v>
      </c>
      <c r="H367" s="344" t="n">
        <f aca="false">TRUNC(TRUNC(((C367+('Traitements par indices'!G367*12))/1820),2)*1.25,2)</f>
        <v>16.83</v>
      </c>
      <c r="I367" s="344" t="n">
        <f aca="false">TRUNC(TRUNC(((C367+('Traitements par indices'!G367*12))/1820),2)*1.27,2)</f>
        <v>17.1</v>
      </c>
      <c r="J367" s="344" t="n">
        <f aca="false">TRUNC(H367+(H367*2/3),2)</f>
        <v>28.05</v>
      </c>
      <c r="K367" s="345" t="n">
        <f aca="false">TRUNC((H367*2),2)</f>
        <v>33.66</v>
      </c>
      <c r="L367" s="344" t="n">
        <f aca="false">TRUNC(TRUNC((C367/1820),2)*1.25,2)</f>
        <v>16.67</v>
      </c>
      <c r="M367" s="344" t="n">
        <f aca="false">TRUNC(TRUNC((C367/1820),2)*1.27,2)</f>
        <v>16.94</v>
      </c>
      <c r="N367" s="344" t="n">
        <f aca="false">TRUNC(L367+(L367*2/3),2)</f>
        <v>27.78</v>
      </c>
      <c r="O367" s="345" t="n">
        <f aca="false">TRUNC((L367*2),2)</f>
        <v>33.34</v>
      </c>
    </row>
    <row r="368" customFormat="false" ht="15.75" hidden="false" customHeight="true" outlineLevel="0" collapsed="false">
      <c r="A368" s="346" t="n">
        <f aca="false">'Traitements par indices'!A368:C395</f>
        <v>412</v>
      </c>
      <c r="B368" s="347" t="n">
        <f aca="false">'Traitements par indices'!B368:D395</f>
        <v>465</v>
      </c>
      <c r="C368" s="348" t="n">
        <f aca="false">'Traitements par indices'!C368:E395</f>
        <v>24338.24</v>
      </c>
      <c r="D368" s="349" t="n">
        <f aca="false">TRUNC(TRUNC(((C368+('Traitements par indices'!F368*12))/1820),2)*1.25,2)</f>
        <v>17.21</v>
      </c>
      <c r="E368" s="350" t="n">
        <f aca="false">TRUNC(TRUNC(((C368+('Traitements par indices'!F368*12))/1820),2)*1.27,2)</f>
        <v>17.48</v>
      </c>
      <c r="F368" s="350" t="n">
        <f aca="false">TRUNC(D368+(D368*2/3),2)</f>
        <v>28.68</v>
      </c>
      <c r="G368" s="351" t="n">
        <f aca="false">TRUNC(D368*2,2)</f>
        <v>34.42</v>
      </c>
      <c r="H368" s="352" t="n">
        <f aca="false">TRUNC(TRUNC(((C368+('Traitements par indices'!G368*12))/1820),2)*1.25,2)</f>
        <v>16.87</v>
      </c>
      <c r="I368" s="352" t="n">
        <f aca="false">TRUNC(TRUNC(((C368+('Traitements par indices'!G368*12))/1820),2)*1.27,2)</f>
        <v>17.14</v>
      </c>
      <c r="J368" s="352" t="n">
        <f aca="false">TRUNC(H368+(H368*2/3),2)</f>
        <v>28.11</v>
      </c>
      <c r="K368" s="353" t="n">
        <f aca="false">TRUNC((H368*2),2)</f>
        <v>33.74</v>
      </c>
      <c r="L368" s="352" t="n">
        <f aca="false">TRUNC(TRUNC((C368/1820),2)*1.25,2)</f>
        <v>16.71</v>
      </c>
      <c r="M368" s="352" t="n">
        <f aca="false">TRUNC(TRUNC((C368/1820),2)*1.27,2)</f>
        <v>16.97</v>
      </c>
      <c r="N368" s="352" t="n">
        <f aca="false">TRUNC(L368+(L368*2/3),2)</f>
        <v>27.85</v>
      </c>
      <c r="O368" s="353" t="n">
        <f aca="false">TRUNC((L368*2),2)</f>
        <v>33.42</v>
      </c>
    </row>
    <row r="369" customFormat="false" ht="15.75" hidden="false" customHeight="true" outlineLevel="0" collapsed="false">
      <c r="A369" s="338" t="n">
        <f aca="false">'Traitements par indices'!A369:C396</f>
        <v>413</v>
      </c>
      <c r="B369" s="355" t="n">
        <f aca="false">'Traitements par indices'!B369:D396</f>
        <v>466</v>
      </c>
      <c r="C369" s="340" t="n">
        <f aca="false">'Traitements par indices'!C369:E396</f>
        <v>24397.31</v>
      </c>
      <c r="D369" s="341" t="n">
        <f aca="false">TRUNC(TRUNC(((C369+('Traitements par indices'!F369*12))/1820),2)*1.25,2)</f>
        <v>17.25</v>
      </c>
      <c r="E369" s="342" t="n">
        <f aca="false">TRUNC(TRUNC(((C369+('Traitements par indices'!F369*12))/1820),2)*1.27,2)</f>
        <v>17.52</v>
      </c>
      <c r="F369" s="342" t="n">
        <f aca="false">TRUNC(D369+(D369*2/3),2)</f>
        <v>28.75</v>
      </c>
      <c r="G369" s="343" t="n">
        <f aca="false">TRUNC(D369*2,2)</f>
        <v>34.5</v>
      </c>
      <c r="H369" s="344" t="n">
        <f aca="false">TRUNC(TRUNC(((C369+('Traitements par indices'!G369*12))/1820),2)*1.25,2)</f>
        <v>16.91</v>
      </c>
      <c r="I369" s="344" t="n">
        <f aca="false">TRUNC(TRUNC(((C369+('Traitements par indices'!G369*12))/1820),2)*1.27,2)</f>
        <v>17.18</v>
      </c>
      <c r="J369" s="344" t="n">
        <f aca="false">TRUNC(H369+(H369*2/3),2)</f>
        <v>28.18</v>
      </c>
      <c r="K369" s="345" t="n">
        <f aca="false">TRUNC((H369*2),2)</f>
        <v>33.82</v>
      </c>
      <c r="L369" s="344" t="n">
        <f aca="false">TRUNC(TRUNC((C369/1820),2)*1.25,2)</f>
        <v>16.75</v>
      </c>
      <c r="M369" s="344" t="n">
        <f aca="false">TRUNC(TRUNC((C369/1820),2)*1.27,2)</f>
        <v>17.01</v>
      </c>
      <c r="N369" s="344" t="n">
        <f aca="false">TRUNC(L369+(L369*2/3),2)</f>
        <v>27.91</v>
      </c>
      <c r="O369" s="345" t="n">
        <f aca="false">TRUNC((L369*2),2)</f>
        <v>33.5</v>
      </c>
    </row>
    <row r="370" customFormat="false" ht="15.75" hidden="false" customHeight="true" outlineLevel="0" collapsed="false">
      <c r="A370" s="346" t="n">
        <f aca="false">'Traitements par indices'!A370:C397</f>
        <v>413</v>
      </c>
      <c r="B370" s="347" t="n">
        <f aca="false">'Traitements par indices'!B370:D397</f>
        <v>467</v>
      </c>
      <c r="C370" s="348" t="n">
        <f aca="false">'Traitements par indices'!C370:E397</f>
        <v>24397.31</v>
      </c>
      <c r="D370" s="349" t="n">
        <f aca="false">TRUNC(TRUNC(((C370+('Traitements par indices'!F370*12))/1820),2)*1.25,2)</f>
        <v>17.25</v>
      </c>
      <c r="E370" s="350" t="n">
        <f aca="false">TRUNC(TRUNC(((C370+('Traitements par indices'!F370*12))/1820),2)*1.27,2)</f>
        <v>17.52</v>
      </c>
      <c r="F370" s="350" t="n">
        <f aca="false">TRUNC(D370+(D370*2/3),2)</f>
        <v>28.75</v>
      </c>
      <c r="G370" s="351" t="n">
        <f aca="false">TRUNC(D370*2,2)</f>
        <v>34.5</v>
      </c>
      <c r="H370" s="352" t="n">
        <f aca="false">TRUNC(TRUNC(((C370+('Traitements par indices'!G370*12))/1820),2)*1.25,2)</f>
        <v>16.91</v>
      </c>
      <c r="I370" s="352" t="n">
        <f aca="false">TRUNC(TRUNC(((C370+('Traitements par indices'!G370*12))/1820),2)*1.27,2)</f>
        <v>17.18</v>
      </c>
      <c r="J370" s="352" t="n">
        <f aca="false">TRUNC(H370+(H370*2/3),2)</f>
        <v>28.18</v>
      </c>
      <c r="K370" s="353" t="n">
        <f aca="false">TRUNC((H370*2),2)</f>
        <v>33.82</v>
      </c>
      <c r="L370" s="352" t="n">
        <f aca="false">TRUNC(TRUNC((C370/1820),2)*1.25,2)</f>
        <v>16.75</v>
      </c>
      <c r="M370" s="352" t="n">
        <f aca="false">TRUNC(TRUNC((C370/1820),2)*1.27,2)</f>
        <v>17.01</v>
      </c>
      <c r="N370" s="352" t="n">
        <f aca="false">TRUNC(L370+(L370*2/3),2)</f>
        <v>27.91</v>
      </c>
      <c r="O370" s="353" t="n">
        <f aca="false">TRUNC((L370*2),2)</f>
        <v>33.5</v>
      </c>
    </row>
    <row r="371" customFormat="false" ht="15.75" hidden="false" customHeight="true" outlineLevel="0" collapsed="false">
      <c r="A371" s="338" t="n">
        <f aca="false">'Traitements par indices'!A371:C398</f>
        <v>414</v>
      </c>
      <c r="B371" s="355" t="n">
        <f aca="false">'Traitements par indices'!B371:D398</f>
        <v>468</v>
      </c>
      <c r="C371" s="340" t="n">
        <f aca="false">'Traitements par indices'!C371:E398</f>
        <v>24456.39</v>
      </c>
      <c r="D371" s="341" t="n">
        <f aca="false">TRUNC(TRUNC(((C371+('Traitements par indices'!F371*12))/1820),2)*1.25,2)</f>
        <v>17.3</v>
      </c>
      <c r="E371" s="342" t="n">
        <f aca="false">TRUNC(TRUNC(((C371+('Traitements par indices'!F371*12))/1820),2)*1.27,2)</f>
        <v>17.57</v>
      </c>
      <c r="F371" s="342" t="n">
        <f aca="false">TRUNC(D371+(D371*2/3),2)</f>
        <v>28.83</v>
      </c>
      <c r="G371" s="343" t="n">
        <f aca="false">TRUNC(D371*2,2)</f>
        <v>34.6</v>
      </c>
      <c r="H371" s="344" t="n">
        <f aca="false">TRUNC(TRUNC(((C371+('Traitements par indices'!G371*12))/1820),2)*1.25,2)</f>
        <v>16.96</v>
      </c>
      <c r="I371" s="344" t="n">
        <f aca="false">TRUNC(TRUNC(((C371+('Traitements par indices'!G371*12))/1820),2)*1.27,2)</f>
        <v>17.23</v>
      </c>
      <c r="J371" s="344" t="n">
        <f aca="false">TRUNC(H371+(H371*2/3),2)</f>
        <v>28.26</v>
      </c>
      <c r="K371" s="345" t="n">
        <f aca="false">TRUNC((H371*2),2)</f>
        <v>33.92</v>
      </c>
      <c r="L371" s="344" t="n">
        <f aca="false">TRUNC(TRUNC((C371/1820),2)*1.25,2)</f>
        <v>16.78</v>
      </c>
      <c r="M371" s="344" t="n">
        <f aca="false">TRUNC(TRUNC((C371/1820),2)*1.27,2)</f>
        <v>17.05</v>
      </c>
      <c r="N371" s="344" t="n">
        <f aca="false">TRUNC(L371+(L371*2/3),2)</f>
        <v>27.96</v>
      </c>
      <c r="O371" s="345" t="n">
        <f aca="false">TRUNC((L371*2),2)</f>
        <v>33.56</v>
      </c>
    </row>
    <row r="372" customFormat="false" ht="15.75" hidden="false" customHeight="true" outlineLevel="0" collapsed="false">
      <c r="A372" s="346" t="n">
        <f aca="false">'Traitements par indices'!A372:C399</f>
        <v>415</v>
      </c>
      <c r="B372" s="347" t="n">
        <f aca="false">'Traitements par indices'!B372:D399</f>
        <v>469</v>
      </c>
      <c r="C372" s="348" t="n">
        <f aca="false">'Traitements par indices'!C372:E399</f>
        <v>24515.46</v>
      </c>
      <c r="D372" s="349" t="n">
        <f aca="false">TRUNC(TRUNC(((C372+('Traitements par indices'!F372*12))/1820),2)*1.25,2)</f>
        <v>17.33</v>
      </c>
      <c r="E372" s="350" t="n">
        <f aca="false">TRUNC(TRUNC(((C372+('Traitements par indices'!F372*12))/1820),2)*1.27,2)</f>
        <v>17.61</v>
      </c>
      <c r="F372" s="350" t="n">
        <f aca="false">TRUNC(D372+(D372*2/3),2)</f>
        <v>28.88</v>
      </c>
      <c r="G372" s="351" t="n">
        <f aca="false">TRUNC(D372*2,2)</f>
        <v>34.66</v>
      </c>
      <c r="H372" s="352" t="n">
        <f aca="false">TRUNC(TRUNC(((C372+('Traitements par indices'!G372*12))/1820),2)*1.25,2)</f>
        <v>17</v>
      </c>
      <c r="I372" s="352" t="n">
        <f aca="false">TRUNC(TRUNC(((C372+('Traitements par indices'!G372*12))/1820),2)*1.27,2)</f>
        <v>17.27</v>
      </c>
      <c r="J372" s="352" t="n">
        <f aca="false">TRUNC(H372+(H372*2/3),2)</f>
        <v>28.33</v>
      </c>
      <c r="K372" s="353" t="n">
        <f aca="false">TRUNC((H372*2),2)</f>
        <v>34</v>
      </c>
      <c r="L372" s="352" t="n">
        <f aca="false">TRUNC(TRUNC((C372/1820),2)*1.25,2)</f>
        <v>16.83</v>
      </c>
      <c r="M372" s="352" t="n">
        <f aca="false">TRUNC(TRUNC((C372/1820),2)*1.27,2)</f>
        <v>17.1</v>
      </c>
      <c r="N372" s="352" t="n">
        <f aca="false">TRUNC(L372+(L372*2/3),2)</f>
        <v>28.05</v>
      </c>
      <c r="O372" s="353" t="n">
        <f aca="false">TRUNC((L372*2),2)</f>
        <v>33.66</v>
      </c>
    </row>
    <row r="373" customFormat="false" ht="15.75" hidden="false" customHeight="true" outlineLevel="0" collapsed="false">
      <c r="A373" s="338" t="n">
        <f aca="false">'Traitements par indices'!A373:C400</f>
        <v>416</v>
      </c>
      <c r="B373" s="355" t="n">
        <f aca="false">'Traitements par indices'!B373:D400</f>
        <v>470</v>
      </c>
      <c r="C373" s="340" t="n">
        <f aca="false">'Traitements par indices'!C373:E400</f>
        <v>24574.53</v>
      </c>
      <c r="D373" s="341" t="n">
        <f aca="false">TRUNC(TRUNC(((C373+('Traitements par indices'!F373*12))/1820),2)*1.25,2)</f>
        <v>17.37</v>
      </c>
      <c r="E373" s="342" t="n">
        <f aca="false">TRUNC(TRUNC(((C373+('Traitements par indices'!F373*12))/1820),2)*1.27,2)</f>
        <v>17.65</v>
      </c>
      <c r="F373" s="342" t="n">
        <f aca="false">TRUNC(D373+(D373*2/3),2)</f>
        <v>28.95</v>
      </c>
      <c r="G373" s="343" t="n">
        <f aca="false">TRUNC(D373*2,2)</f>
        <v>34.74</v>
      </c>
      <c r="H373" s="344" t="n">
        <f aca="false">TRUNC(TRUNC(((C373+('Traitements par indices'!G373*12))/1820),2)*1.25,2)</f>
        <v>17.03</v>
      </c>
      <c r="I373" s="344" t="n">
        <f aca="false">TRUNC(TRUNC(((C373+('Traitements par indices'!G373*12))/1820),2)*1.27,2)</f>
        <v>17.31</v>
      </c>
      <c r="J373" s="344" t="n">
        <f aca="false">TRUNC(H373+(H373*2/3),2)</f>
        <v>28.38</v>
      </c>
      <c r="K373" s="345" t="n">
        <f aca="false">TRUNC((H373*2),2)</f>
        <v>34.06</v>
      </c>
      <c r="L373" s="344" t="n">
        <f aca="false">TRUNC(TRUNC((C373/1820),2)*1.25,2)</f>
        <v>16.87</v>
      </c>
      <c r="M373" s="344" t="n">
        <f aca="false">TRUNC(TRUNC((C373/1820),2)*1.27,2)</f>
        <v>17.14</v>
      </c>
      <c r="N373" s="344" t="n">
        <f aca="false">TRUNC(L373+(L373*2/3),2)</f>
        <v>28.11</v>
      </c>
      <c r="O373" s="345" t="n">
        <f aca="false">TRUNC((L373*2),2)</f>
        <v>33.74</v>
      </c>
    </row>
    <row r="374" customFormat="false" ht="15.75" hidden="false" customHeight="true" outlineLevel="0" collapsed="false">
      <c r="A374" s="346" t="n">
        <f aca="false">'Traitements par indices'!A374:C401</f>
        <v>416</v>
      </c>
      <c r="B374" s="347" t="n">
        <f aca="false">'Traitements par indices'!B374:D401</f>
        <v>471</v>
      </c>
      <c r="C374" s="348" t="n">
        <f aca="false">'Traitements par indices'!C374:E401</f>
        <v>24574.53</v>
      </c>
      <c r="D374" s="349" t="n">
        <f aca="false">TRUNC(TRUNC(((C374+('Traitements par indices'!F374*12))/1820),2)*1.25,2)</f>
        <v>17.37</v>
      </c>
      <c r="E374" s="350" t="n">
        <f aca="false">TRUNC(TRUNC(((C374+('Traitements par indices'!F374*12))/1820),2)*1.27,2)</f>
        <v>17.65</v>
      </c>
      <c r="F374" s="350" t="n">
        <f aca="false">TRUNC(D374+(D374*2/3),2)</f>
        <v>28.95</v>
      </c>
      <c r="G374" s="351" t="n">
        <f aca="false">TRUNC(D374*2,2)</f>
        <v>34.74</v>
      </c>
      <c r="H374" s="352" t="n">
        <f aca="false">TRUNC(TRUNC(((C374+('Traitements par indices'!G374*12))/1820),2)*1.25,2)</f>
        <v>17.03</v>
      </c>
      <c r="I374" s="352" t="n">
        <f aca="false">TRUNC(TRUNC(((C374+('Traitements par indices'!G374*12))/1820),2)*1.27,2)</f>
        <v>17.31</v>
      </c>
      <c r="J374" s="352" t="n">
        <f aca="false">TRUNC(H374+(H374*2/3),2)</f>
        <v>28.38</v>
      </c>
      <c r="K374" s="353" t="n">
        <f aca="false">TRUNC((H374*2),2)</f>
        <v>34.06</v>
      </c>
      <c r="L374" s="352" t="n">
        <f aca="false">TRUNC(TRUNC((C374/1820),2)*1.25,2)</f>
        <v>16.87</v>
      </c>
      <c r="M374" s="352" t="n">
        <f aca="false">TRUNC(TRUNC((C374/1820),2)*1.27,2)</f>
        <v>17.14</v>
      </c>
      <c r="N374" s="352" t="n">
        <f aca="false">TRUNC(L374+(L374*2/3),2)</f>
        <v>28.11</v>
      </c>
      <c r="O374" s="353" t="n">
        <f aca="false">TRUNC((L374*2),2)</f>
        <v>33.74</v>
      </c>
    </row>
    <row r="375" customFormat="false" ht="15.75" hidden="false" customHeight="true" outlineLevel="0" collapsed="false">
      <c r="A375" s="338" t="n">
        <f aca="false">'Traitements par indices'!A375:C402</f>
        <v>417</v>
      </c>
      <c r="B375" s="355" t="n">
        <f aca="false">'Traitements par indices'!B375:D402</f>
        <v>472</v>
      </c>
      <c r="C375" s="340" t="n">
        <f aca="false">'Traitements par indices'!C375:E402</f>
        <v>24633.61</v>
      </c>
      <c r="D375" s="341" t="n">
        <f aca="false">TRUNC(TRUNC(((C375+('Traitements par indices'!F375*12))/1820),2)*1.25,2)</f>
        <v>17.42</v>
      </c>
      <c r="E375" s="342" t="n">
        <f aca="false">TRUNC(TRUNC(((C375+('Traitements par indices'!F375*12))/1820),2)*1.27,2)</f>
        <v>17.7</v>
      </c>
      <c r="F375" s="342" t="n">
        <f aca="false">TRUNC(D375+(D375*2/3),2)</f>
        <v>29.03</v>
      </c>
      <c r="G375" s="343" t="n">
        <f aca="false">TRUNC(D375*2,2)</f>
        <v>34.84</v>
      </c>
      <c r="H375" s="344" t="n">
        <f aca="false">TRUNC(TRUNC(((C375+('Traitements par indices'!G375*12))/1820),2)*1.25,2)</f>
        <v>17.08</v>
      </c>
      <c r="I375" s="344" t="n">
        <f aca="false">TRUNC(TRUNC(((C375+('Traitements par indices'!G375*12))/1820),2)*1.27,2)</f>
        <v>17.36</v>
      </c>
      <c r="J375" s="344" t="n">
        <f aca="false">TRUNC(H375+(H375*2/3),2)</f>
        <v>28.46</v>
      </c>
      <c r="K375" s="345" t="n">
        <f aca="false">TRUNC((H375*2),2)</f>
        <v>34.16</v>
      </c>
      <c r="L375" s="344" t="n">
        <f aca="false">TRUNC(TRUNC((C375/1820),2)*1.25,2)</f>
        <v>16.91</v>
      </c>
      <c r="M375" s="344" t="n">
        <f aca="false">TRUNC(TRUNC((C375/1820),2)*1.27,2)</f>
        <v>17.18</v>
      </c>
      <c r="N375" s="344" t="n">
        <f aca="false">TRUNC(L375+(L375*2/3),2)</f>
        <v>28.18</v>
      </c>
      <c r="O375" s="345" t="n">
        <f aca="false">TRUNC((L375*2),2)</f>
        <v>33.82</v>
      </c>
    </row>
    <row r="376" customFormat="false" ht="15.75" hidden="false" customHeight="true" outlineLevel="0" collapsed="false">
      <c r="A376" s="346" t="n">
        <f aca="false">'Traitements par indices'!A376:C403</f>
        <v>417</v>
      </c>
      <c r="B376" s="347" t="n">
        <f aca="false">'Traitements par indices'!B376:D403</f>
        <v>473</v>
      </c>
      <c r="C376" s="348" t="n">
        <f aca="false">'Traitements par indices'!C376:E403</f>
        <v>24633.61</v>
      </c>
      <c r="D376" s="349" t="n">
        <f aca="false">TRUNC(TRUNC(((C376+('Traitements par indices'!F376*12))/1820),2)*1.25,2)</f>
        <v>17.42</v>
      </c>
      <c r="E376" s="350" t="n">
        <f aca="false">TRUNC(TRUNC(((C376+('Traitements par indices'!F376*12))/1820),2)*1.27,2)</f>
        <v>17.7</v>
      </c>
      <c r="F376" s="350" t="n">
        <f aca="false">TRUNC(D376+(D376*2/3),2)</f>
        <v>29.03</v>
      </c>
      <c r="G376" s="351" t="n">
        <f aca="false">TRUNC(D376*2,2)</f>
        <v>34.84</v>
      </c>
      <c r="H376" s="352" t="n">
        <f aca="false">TRUNC(TRUNC(((C376+('Traitements par indices'!G376*12))/1820),2)*1.25,2)</f>
        <v>17.08</v>
      </c>
      <c r="I376" s="352" t="n">
        <f aca="false">TRUNC(TRUNC(((C376+('Traitements par indices'!G376*12))/1820),2)*1.27,2)</f>
        <v>17.36</v>
      </c>
      <c r="J376" s="352" t="n">
        <f aca="false">TRUNC(H376+(H376*2/3),2)</f>
        <v>28.46</v>
      </c>
      <c r="K376" s="353" t="n">
        <f aca="false">TRUNC((H376*2),2)</f>
        <v>34.16</v>
      </c>
      <c r="L376" s="352" t="n">
        <f aca="false">TRUNC(TRUNC((C376/1820),2)*1.25,2)</f>
        <v>16.91</v>
      </c>
      <c r="M376" s="352" t="n">
        <f aca="false">TRUNC(TRUNC((C376/1820),2)*1.27,2)</f>
        <v>17.18</v>
      </c>
      <c r="N376" s="352" t="n">
        <f aca="false">TRUNC(L376+(L376*2/3),2)</f>
        <v>28.18</v>
      </c>
      <c r="O376" s="353" t="n">
        <f aca="false">TRUNC((L376*2),2)</f>
        <v>33.82</v>
      </c>
    </row>
    <row r="377" customFormat="false" ht="15.75" hidden="false" customHeight="true" outlineLevel="0" collapsed="false">
      <c r="A377" s="338" t="n">
        <f aca="false">'Traitements par indices'!A377:C404</f>
        <v>418</v>
      </c>
      <c r="B377" s="355" t="n">
        <f aca="false">'Traitements par indices'!B377:D404</f>
        <v>474</v>
      </c>
      <c r="C377" s="340" t="n">
        <f aca="false">'Traitements par indices'!C377:E404</f>
        <v>24692.68</v>
      </c>
      <c r="D377" s="341" t="n">
        <f aca="false">TRUNC(TRUNC(((C377+('Traitements par indices'!F377*12))/1820),2)*1.25,2)</f>
        <v>17.46</v>
      </c>
      <c r="E377" s="342" t="n">
        <f aca="false">TRUNC(TRUNC(((C377+('Traitements par indices'!F377*12))/1820),2)*1.27,2)</f>
        <v>17.74</v>
      </c>
      <c r="F377" s="342" t="n">
        <f aca="false">TRUNC(D377+(D377*2/3),2)</f>
        <v>29.1</v>
      </c>
      <c r="G377" s="343" t="n">
        <f aca="false">TRUNC(D377*2,2)</f>
        <v>34.92</v>
      </c>
      <c r="H377" s="344" t="n">
        <f aca="false">TRUNC(TRUNC(((C377+('Traitements par indices'!G377*12))/1820),2)*1.25,2)</f>
        <v>17.12</v>
      </c>
      <c r="I377" s="344" t="n">
        <f aca="false">TRUNC(TRUNC(((C377+('Traitements par indices'!G377*12))/1820),2)*1.27,2)</f>
        <v>17.39</v>
      </c>
      <c r="J377" s="344" t="n">
        <f aca="false">TRUNC(H377+(H377*2/3),2)</f>
        <v>28.53</v>
      </c>
      <c r="K377" s="345" t="n">
        <f aca="false">TRUNC((H377*2),2)</f>
        <v>34.24</v>
      </c>
      <c r="L377" s="344" t="n">
        <f aca="false">TRUNC(TRUNC((C377/1820),2)*1.25,2)</f>
        <v>16.95</v>
      </c>
      <c r="M377" s="344" t="n">
        <f aca="false">TRUNC(TRUNC((C377/1820),2)*1.27,2)</f>
        <v>17.22</v>
      </c>
      <c r="N377" s="344" t="n">
        <f aca="false">TRUNC(L377+(L377*2/3),2)</f>
        <v>28.25</v>
      </c>
      <c r="O377" s="345" t="n">
        <f aca="false">TRUNC((L377*2),2)</f>
        <v>33.9</v>
      </c>
    </row>
    <row r="378" customFormat="false" ht="15.75" hidden="false" customHeight="true" outlineLevel="0" collapsed="false">
      <c r="A378" s="346" t="n">
        <f aca="false">'Traitements par indices'!A378:C405</f>
        <v>418</v>
      </c>
      <c r="B378" s="347" t="n">
        <f aca="false">'Traitements par indices'!B378:D405</f>
        <v>475</v>
      </c>
      <c r="C378" s="348" t="n">
        <f aca="false">'Traitements par indices'!C378:E405</f>
        <v>24692.68</v>
      </c>
      <c r="D378" s="349" t="n">
        <f aca="false">TRUNC(TRUNC(((C378+('Traitements par indices'!F378*12))/1820),2)*1.25,2)</f>
        <v>17.46</v>
      </c>
      <c r="E378" s="350" t="n">
        <f aca="false">TRUNC(TRUNC(((C378+('Traitements par indices'!F378*12))/1820),2)*1.27,2)</f>
        <v>17.74</v>
      </c>
      <c r="F378" s="350" t="n">
        <f aca="false">TRUNC(D378+(D378*2/3),2)</f>
        <v>29.1</v>
      </c>
      <c r="G378" s="351" t="n">
        <f aca="false">TRUNC(D378*2,2)</f>
        <v>34.92</v>
      </c>
      <c r="H378" s="352" t="n">
        <f aca="false">TRUNC(TRUNC(((C378+('Traitements par indices'!G378*12))/1820),2)*1.25,2)</f>
        <v>17.12</v>
      </c>
      <c r="I378" s="352" t="n">
        <f aca="false">TRUNC(TRUNC(((C378+('Traitements par indices'!G378*12))/1820),2)*1.27,2)</f>
        <v>17.39</v>
      </c>
      <c r="J378" s="352" t="n">
        <f aca="false">TRUNC(H378+(H378*2/3),2)</f>
        <v>28.53</v>
      </c>
      <c r="K378" s="353" t="n">
        <f aca="false">TRUNC((H378*2),2)</f>
        <v>34.24</v>
      </c>
      <c r="L378" s="352" t="n">
        <f aca="false">TRUNC(TRUNC((C378/1820),2)*1.25,2)</f>
        <v>16.95</v>
      </c>
      <c r="M378" s="352" t="n">
        <f aca="false">TRUNC(TRUNC((C378/1820),2)*1.27,2)</f>
        <v>17.22</v>
      </c>
      <c r="N378" s="352" t="n">
        <f aca="false">TRUNC(L378+(L378*2/3),2)</f>
        <v>28.25</v>
      </c>
      <c r="O378" s="353" t="n">
        <f aca="false">TRUNC((L378*2),2)</f>
        <v>33.9</v>
      </c>
    </row>
    <row r="379" customFormat="false" ht="15.75" hidden="false" customHeight="true" outlineLevel="0" collapsed="false">
      <c r="A379" s="338" t="n">
        <f aca="false">'Traitements par indices'!A379:C406</f>
        <v>419</v>
      </c>
      <c r="B379" s="355" t="n">
        <f aca="false">'Traitements par indices'!B379:D406</f>
        <v>476</v>
      </c>
      <c r="C379" s="340" t="n">
        <f aca="false">'Traitements par indices'!C379:E406</f>
        <v>24751.75</v>
      </c>
      <c r="D379" s="341" t="n">
        <f aca="false">TRUNC(TRUNC(((C379+('Traitements par indices'!F379*12))/1820),2)*1.25,2)</f>
        <v>17.5</v>
      </c>
      <c r="E379" s="342" t="n">
        <f aca="false">TRUNC(TRUNC(((C379+('Traitements par indices'!F379*12))/1820),2)*1.27,2)</f>
        <v>17.78</v>
      </c>
      <c r="F379" s="342" t="n">
        <f aca="false">TRUNC(D379+(D379*2/3),2)</f>
        <v>29.16</v>
      </c>
      <c r="G379" s="343" t="n">
        <f aca="false">TRUNC(D379*2,2)</f>
        <v>35</v>
      </c>
      <c r="H379" s="344" t="n">
        <f aca="false">TRUNC(TRUNC(((C379+('Traitements par indices'!G379*12))/1820),2)*1.25,2)</f>
        <v>17.16</v>
      </c>
      <c r="I379" s="344" t="n">
        <f aca="false">TRUNC(TRUNC(((C379+('Traitements par indices'!G379*12))/1820),2)*1.27,2)</f>
        <v>17.43</v>
      </c>
      <c r="J379" s="344" t="n">
        <f aca="false">TRUNC(H379+(H379*2/3),2)</f>
        <v>28.6</v>
      </c>
      <c r="K379" s="345" t="n">
        <f aca="false">TRUNC((H379*2),2)</f>
        <v>34.32</v>
      </c>
      <c r="L379" s="344" t="n">
        <f aca="false">TRUNC(TRUNC((C379/1820),2)*1.25,2)</f>
        <v>16.98</v>
      </c>
      <c r="M379" s="344" t="n">
        <f aca="false">TRUNC(TRUNC((C379/1820),2)*1.27,2)</f>
        <v>17.25</v>
      </c>
      <c r="N379" s="344" t="n">
        <f aca="false">TRUNC(L379+(L379*2/3),2)</f>
        <v>28.3</v>
      </c>
      <c r="O379" s="345" t="n">
        <f aca="false">TRUNC((L379*2),2)</f>
        <v>33.96</v>
      </c>
    </row>
    <row r="380" customFormat="false" ht="15.75" hidden="false" customHeight="true" outlineLevel="0" collapsed="false">
      <c r="A380" s="346" t="n">
        <f aca="false">'Traitements par indices'!A380:C407</f>
        <v>420</v>
      </c>
      <c r="B380" s="347" t="n">
        <f aca="false">'Traitements par indices'!B380:D407</f>
        <v>477</v>
      </c>
      <c r="C380" s="348" t="n">
        <f aca="false">'Traitements par indices'!C380:E407</f>
        <v>24810.83</v>
      </c>
      <c r="D380" s="349" t="n">
        <f aca="false">TRUNC(TRUNC(((C380+('Traitements par indices'!F380*12))/1820),2)*1.25,2)</f>
        <v>17.55</v>
      </c>
      <c r="E380" s="350" t="n">
        <f aca="false">TRUNC(TRUNC(((C380+('Traitements par indices'!F380*12))/1820),2)*1.27,2)</f>
        <v>17.83</v>
      </c>
      <c r="F380" s="350" t="n">
        <f aca="false">TRUNC(D380+(D380*2/3),2)</f>
        <v>29.25</v>
      </c>
      <c r="G380" s="351" t="n">
        <f aca="false">TRUNC(D380*2,2)</f>
        <v>35.1</v>
      </c>
      <c r="H380" s="352" t="n">
        <f aca="false">TRUNC(TRUNC(((C380+('Traitements par indices'!G380*12))/1820),2)*1.25,2)</f>
        <v>17.2</v>
      </c>
      <c r="I380" s="352" t="n">
        <f aca="false">TRUNC(TRUNC(((C380+('Traitements par indices'!G380*12))/1820),2)*1.27,2)</f>
        <v>17.47</v>
      </c>
      <c r="J380" s="352" t="n">
        <f aca="false">TRUNC(H380+(H380*2/3),2)</f>
        <v>28.66</v>
      </c>
      <c r="K380" s="353" t="n">
        <f aca="false">TRUNC((H380*2),2)</f>
        <v>34.4</v>
      </c>
      <c r="L380" s="352" t="n">
        <f aca="false">TRUNC(TRUNC((C380/1820),2)*1.25,2)</f>
        <v>17.03</v>
      </c>
      <c r="M380" s="352" t="n">
        <f aca="false">TRUNC(TRUNC((C380/1820),2)*1.27,2)</f>
        <v>17.31</v>
      </c>
      <c r="N380" s="352" t="n">
        <f aca="false">TRUNC(L380+(L380*2/3),2)</f>
        <v>28.38</v>
      </c>
      <c r="O380" s="353" t="n">
        <f aca="false">TRUNC((L380*2),2)</f>
        <v>34.06</v>
      </c>
    </row>
    <row r="381" customFormat="false" ht="15.75" hidden="false" customHeight="true" outlineLevel="0" collapsed="false">
      <c r="A381" s="338" t="n">
        <f aca="false">'Traitements par indices'!A381:C408</f>
        <v>420</v>
      </c>
      <c r="B381" s="355" t="n">
        <f aca="false">'Traitements par indices'!B381:D408</f>
        <v>478</v>
      </c>
      <c r="C381" s="340" t="n">
        <f aca="false">'Traitements par indices'!C381:E408</f>
        <v>24810.83</v>
      </c>
      <c r="D381" s="341" t="n">
        <f aca="false">TRUNC(TRUNC(((C381+('Traitements par indices'!F381*12))/1820),2)*1.25,2)</f>
        <v>17.55</v>
      </c>
      <c r="E381" s="342" t="n">
        <f aca="false">TRUNC(TRUNC(((C381+('Traitements par indices'!F381*12))/1820),2)*1.27,2)</f>
        <v>17.83</v>
      </c>
      <c r="F381" s="342" t="n">
        <f aca="false">TRUNC(D381+(D381*2/3),2)</f>
        <v>29.25</v>
      </c>
      <c r="G381" s="343" t="n">
        <f aca="false">TRUNC(D381*2,2)</f>
        <v>35.1</v>
      </c>
      <c r="H381" s="344" t="n">
        <f aca="false">TRUNC(TRUNC(((C381+('Traitements par indices'!G381*12))/1820),2)*1.25,2)</f>
        <v>17.2</v>
      </c>
      <c r="I381" s="344" t="n">
        <f aca="false">TRUNC(TRUNC(((C381+('Traitements par indices'!G381*12))/1820),2)*1.27,2)</f>
        <v>17.47</v>
      </c>
      <c r="J381" s="344" t="n">
        <f aca="false">TRUNC(H381+(H381*2/3),2)</f>
        <v>28.66</v>
      </c>
      <c r="K381" s="345" t="n">
        <f aca="false">TRUNC((H381*2),2)</f>
        <v>34.4</v>
      </c>
      <c r="L381" s="344" t="n">
        <f aca="false">TRUNC(TRUNC((C381/1820),2)*1.25,2)</f>
        <v>17.03</v>
      </c>
      <c r="M381" s="344" t="n">
        <f aca="false">TRUNC(TRUNC((C381/1820),2)*1.27,2)</f>
        <v>17.31</v>
      </c>
      <c r="N381" s="344" t="n">
        <f aca="false">TRUNC(L381+(L381*2/3),2)</f>
        <v>28.38</v>
      </c>
      <c r="O381" s="345" t="n">
        <f aca="false">TRUNC((L381*2),2)</f>
        <v>34.06</v>
      </c>
    </row>
    <row r="382" customFormat="false" ht="15.75" hidden="false" customHeight="true" outlineLevel="0" collapsed="false">
      <c r="A382" s="346" t="n">
        <f aca="false">'Traitements par indices'!A382:C409</f>
        <v>421</v>
      </c>
      <c r="B382" s="347" t="n">
        <f aca="false">'Traitements par indices'!B382:D409</f>
        <v>479</v>
      </c>
      <c r="C382" s="348" t="n">
        <f aca="false">'Traitements par indices'!C382:E409</f>
        <v>24869.9</v>
      </c>
      <c r="D382" s="349" t="n">
        <f aca="false">TRUNC(TRUNC(((C382+('Traitements par indices'!F382*12))/1820),2)*1.25,2)</f>
        <v>17.58</v>
      </c>
      <c r="E382" s="350" t="n">
        <f aca="false">TRUNC(TRUNC(((C382+('Traitements par indices'!F382*12))/1820),2)*1.27,2)</f>
        <v>17.86</v>
      </c>
      <c r="F382" s="350" t="n">
        <f aca="false">TRUNC(D382+(D382*2/3),2)</f>
        <v>29.3</v>
      </c>
      <c r="G382" s="351" t="n">
        <f aca="false">TRUNC(D382*2,2)</f>
        <v>35.16</v>
      </c>
      <c r="H382" s="352" t="n">
        <f aca="false">TRUNC(TRUNC(((C382+('Traitements par indices'!G382*12))/1820),2)*1.25,2)</f>
        <v>17.25</v>
      </c>
      <c r="I382" s="352" t="n">
        <f aca="false">TRUNC(TRUNC(((C382+('Traitements par indices'!G382*12))/1820),2)*1.27,2)</f>
        <v>17.52</v>
      </c>
      <c r="J382" s="352" t="n">
        <f aca="false">TRUNC(H382+(H382*2/3),2)</f>
        <v>28.75</v>
      </c>
      <c r="K382" s="353" t="n">
        <f aca="false">TRUNC((H382*2),2)</f>
        <v>34.5</v>
      </c>
      <c r="L382" s="352" t="n">
        <f aca="false">TRUNC(TRUNC((C382/1820),2)*1.25,2)</f>
        <v>17.07</v>
      </c>
      <c r="M382" s="352" t="n">
        <f aca="false">TRUNC(TRUNC((C382/1820),2)*1.27,2)</f>
        <v>17.34</v>
      </c>
      <c r="N382" s="352" t="n">
        <f aca="false">TRUNC(L382+(L382*2/3),2)</f>
        <v>28.45</v>
      </c>
      <c r="O382" s="353" t="n">
        <f aca="false">TRUNC((L382*2),2)</f>
        <v>34.14</v>
      </c>
    </row>
    <row r="383" customFormat="false" ht="15.75" hidden="false" customHeight="true" outlineLevel="0" collapsed="false">
      <c r="A383" s="338" t="n">
        <f aca="false">'Traitements par indices'!A383:C410</f>
        <v>421</v>
      </c>
      <c r="B383" s="355" t="n">
        <f aca="false">'Traitements par indices'!B383:D410</f>
        <v>480</v>
      </c>
      <c r="C383" s="340" t="n">
        <f aca="false">'Traitements par indices'!C383:E410</f>
        <v>24869.9</v>
      </c>
      <c r="D383" s="341" t="n">
        <f aca="false">TRUNC(TRUNC(((C383+('Traitements par indices'!F383*12))/1820),2)*1.25,2)</f>
        <v>17.58</v>
      </c>
      <c r="E383" s="342" t="n">
        <f aca="false">TRUNC(TRUNC(((C383+('Traitements par indices'!F383*12))/1820),2)*1.27,2)</f>
        <v>17.86</v>
      </c>
      <c r="F383" s="342" t="n">
        <f aca="false">TRUNC(D383+(D383*2/3),2)</f>
        <v>29.3</v>
      </c>
      <c r="G383" s="343" t="n">
        <f aca="false">TRUNC(D383*2,2)</f>
        <v>35.16</v>
      </c>
      <c r="H383" s="344" t="n">
        <f aca="false">TRUNC(TRUNC(((C383+('Traitements par indices'!G383*12))/1820),2)*1.25,2)</f>
        <v>17.25</v>
      </c>
      <c r="I383" s="344" t="n">
        <f aca="false">TRUNC(TRUNC(((C383+('Traitements par indices'!G383*12))/1820),2)*1.27,2)</f>
        <v>17.52</v>
      </c>
      <c r="J383" s="344" t="n">
        <f aca="false">TRUNC(H383+(H383*2/3),2)</f>
        <v>28.75</v>
      </c>
      <c r="K383" s="345" t="n">
        <f aca="false">TRUNC((H383*2),2)</f>
        <v>34.5</v>
      </c>
      <c r="L383" s="344" t="n">
        <f aca="false">TRUNC(TRUNC((C383/1820),2)*1.25,2)</f>
        <v>17.07</v>
      </c>
      <c r="M383" s="344" t="n">
        <f aca="false">TRUNC(TRUNC((C383/1820),2)*1.27,2)</f>
        <v>17.34</v>
      </c>
      <c r="N383" s="344" t="n">
        <f aca="false">TRUNC(L383+(L383*2/3),2)</f>
        <v>28.45</v>
      </c>
      <c r="O383" s="345" t="n">
        <f aca="false">TRUNC((L383*2),2)</f>
        <v>34.14</v>
      </c>
    </row>
    <row r="384" customFormat="false" ht="15.75" hidden="false" customHeight="true" outlineLevel="0" collapsed="false">
      <c r="A384" s="346" t="n">
        <f aca="false">'Traitements par indices'!A384:C411</f>
        <v>422</v>
      </c>
      <c r="B384" s="347" t="n">
        <f aca="false">'Traitements par indices'!B384:D411</f>
        <v>481</v>
      </c>
      <c r="C384" s="348" t="n">
        <f aca="false">'Traitements par indices'!C384:E411</f>
        <v>24928.97</v>
      </c>
      <c r="D384" s="349" t="n">
        <f aca="false">TRUNC(TRUNC(((C384+('Traitements par indices'!F384*12))/1820),2)*1.25,2)</f>
        <v>17.62</v>
      </c>
      <c r="E384" s="350" t="n">
        <f aca="false">TRUNC(TRUNC(((C384+('Traitements par indices'!F384*12))/1820),2)*1.27,2)</f>
        <v>17.9</v>
      </c>
      <c r="F384" s="350" t="n">
        <f aca="false">TRUNC(D384+(D384*2/3),2)</f>
        <v>29.36</v>
      </c>
      <c r="G384" s="351" t="n">
        <f aca="false">TRUNC(D384*2,2)</f>
        <v>35.24</v>
      </c>
      <c r="H384" s="352" t="n">
        <f aca="false">TRUNC(TRUNC(((C384+('Traitements par indices'!G384*12))/1820),2)*1.25,2)</f>
        <v>17.28</v>
      </c>
      <c r="I384" s="352" t="n">
        <f aca="false">TRUNC(TRUNC(((C384+('Traitements par indices'!G384*12))/1820),2)*1.27,2)</f>
        <v>17.56</v>
      </c>
      <c r="J384" s="352" t="n">
        <f aca="false">TRUNC(H384+(H384*2/3),2)</f>
        <v>28.8</v>
      </c>
      <c r="K384" s="353" t="n">
        <f aca="false">TRUNC((H384*2),2)</f>
        <v>34.56</v>
      </c>
      <c r="L384" s="352" t="n">
        <f aca="false">TRUNC(TRUNC((C384/1820),2)*1.25,2)</f>
        <v>17.11</v>
      </c>
      <c r="M384" s="352" t="n">
        <f aca="false">TRUNC(TRUNC((C384/1820),2)*1.27,2)</f>
        <v>17.38</v>
      </c>
      <c r="N384" s="352" t="n">
        <f aca="false">TRUNC(L384+(L384*2/3),2)</f>
        <v>28.51</v>
      </c>
      <c r="O384" s="353" t="n">
        <f aca="false">TRUNC((L384*2),2)</f>
        <v>34.22</v>
      </c>
    </row>
    <row r="385" customFormat="false" ht="15.75" hidden="false" customHeight="true" outlineLevel="0" collapsed="false">
      <c r="A385" s="338" t="n">
        <f aca="false">'Traitements par indices'!A385:C412</f>
        <v>422</v>
      </c>
      <c r="B385" s="355" t="n">
        <f aca="false">'Traitements par indices'!B385:D412</f>
        <v>482</v>
      </c>
      <c r="C385" s="340" t="n">
        <f aca="false">'Traitements par indices'!C385:E412</f>
        <v>24928.97</v>
      </c>
      <c r="D385" s="341" t="n">
        <f aca="false">TRUNC(TRUNC(((C385+('Traitements par indices'!F385*12))/1820),2)*1.25,2)</f>
        <v>17.62</v>
      </c>
      <c r="E385" s="342" t="n">
        <f aca="false">TRUNC(TRUNC(((C385+('Traitements par indices'!F385*12))/1820),2)*1.27,2)</f>
        <v>17.9</v>
      </c>
      <c r="F385" s="342" t="n">
        <f aca="false">TRUNC(D385+(D385*2/3),2)</f>
        <v>29.36</v>
      </c>
      <c r="G385" s="343" t="n">
        <f aca="false">TRUNC(D385*2,2)</f>
        <v>35.24</v>
      </c>
      <c r="H385" s="344" t="n">
        <f aca="false">TRUNC(TRUNC(((C385+('Traitements par indices'!G385*12))/1820),2)*1.25,2)</f>
        <v>17.28</v>
      </c>
      <c r="I385" s="344" t="n">
        <f aca="false">TRUNC(TRUNC(((C385+('Traitements par indices'!G385*12))/1820),2)*1.27,2)</f>
        <v>17.56</v>
      </c>
      <c r="J385" s="344" t="n">
        <f aca="false">TRUNC(H385+(H385*2/3),2)</f>
        <v>28.8</v>
      </c>
      <c r="K385" s="345" t="n">
        <f aca="false">TRUNC((H385*2),2)</f>
        <v>34.56</v>
      </c>
      <c r="L385" s="344" t="n">
        <f aca="false">TRUNC(TRUNC((C385/1820),2)*1.25,2)</f>
        <v>17.11</v>
      </c>
      <c r="M385" s="344" t="n">
        <f aca="false">TRUNC(TRUNC((C385/1820),2)*1.27,2)</f>
        <v>17.38</v>
      </c>
      <c r="N385" s="344" t="n">
        <f aca="false">TRUNC(L385+(L385*2/3),2)</f>
        <v>28.51</v>
      </c>
      <c r="O385" s="345" t="n">
        <f aca="false">TRUNC((L385*2),2)</f>
        <v>34.22</v>
      </c>
    </row>
    <row r="386" customFormat="false" ht="15.75" hidden="false" customHeight="true" outlineLevel="0" collapsed="false">
      <c r="A386" s="346" t="n">
        <f aca="false">'Traitements par indices'!A386:C413</f>
        <v>423</v>
      </c>
      <c r="B386" s="347" t="n">
        <f aca="false">'Traitements par indices'!B386:D413</f>
        <v>483</v>
      </c>
      <c r="C386" s="348" t="n">
        <f aca="false">'Traitements par indices'!C386:E413</f>
        <v>24988.05</v>
      </c>
      <c r="D386" s="349" t="n">
        <f aca="false">TRUNC(TRUNC(((C386+('Traitements par indices'!F386*12))/1820),2)*1.25,2)</f>
        <v>17.67</v>
      </c>
      <c r="E386" s="350" t="n">
        <f aca="false">TRUNC(TRUNC(((C386+('Traitements par indices'!F386*12))/1820),2)*1.27,2)</f>
        <v>17.95</v>
      </c>
      <c r="F386" s="350" t="n">
        <f aca="false">TRUNC(D386+(D386*2/3),2)</f>
        <v>29.45</v>
      </c>
      <c r="G386" s="351" t="n">
        <f aca="false">TRUNC(D386*2,2)</f>
        <v>35.34</v>
      </c>
      <c r="H386" s="352" t="n">
        <f aca="false">TRUNC(TRUNC(((C386+('Traitements par indices'!G386*12))/1820),2)*1.25,2)</f>
        <v>17.32</v>
      </c>
      <c r="I386" s="352" t="n">
        <f aca="false">TRUNC(TRUNC(((C386+('Traitements par indices'!G386*12))/1820),2)*1.27,2)</f>
        <v>17.6</v>
      </c>
      <c r="J386" s="352" t="n">
        <f aca="false">TRUNC(H386+(H386*2/3),2)</f>
        <v>28.86</v>
      </c>
      <c r="K386" s="353" t="n">
        <f aca="false">TRUNC((H386*2),2)</f>
        <v>34.64</v>
      </c>
      <c r="L386" s="352" t="n">
        <f aca="false">TRUNC(TRUNC((C386/1820),2)*1.25,2)</f>
        <v>17.15</v>
      </c>
      <c r="M386" s="352" t="n">
        <f aca="false">TRUNC(TRUNC((C386/1820),2)*1.27,2)</f>
        <v>17.42</v>
      </c>
      <c r="N386" s="352" t="n">
        <f aca="false">TRUNC(L386+(L386*2/3),2)</f>
        <v>28.58</v>
      </c>
      <c r="O386" s="353" t="n">
        <f aca="false">TRUNC((L386*2),2)</f>
        <v>34.3</v>
      </c>
    </row>
    <row r="387" customFormat="false" ht="15.75" hidden="false" customHeight="true" outlineLevel="0" collapsed="false">
      <c r="A387" s="338" t="n">
        <f aca="false">'Traitements par indices'!A387:C414</f>
        <v>424</v>
      </c>
      <c r="B387" s="355" t="n">
        <f aca="false">'Traitements par indices'!B387:D414</f>
        <v>484</v>
      </c>
      <c r="C387" s="340" t="n">
        <f aca="false">'Traitements par indices'!C387:E414</f>
        <v>25047.12</v>
      </c>
      <c r="D387" s="341" t="n">
        <f aca="false">TRUNC(TRUNC(((C387+('Traitements par indices'!F387*12))/1820),2)*1.25,2)</f>
        <v>17.71</v>
      </c>
      <c r="E387" s="342" t="n">
        <f aca="false">TRUNC(TRUNC(((C387+('Traitements par indices'!F387*12))/1820),2)*1.27,2)</f>
        <v>17.99</v>
      </c>
      <c r="F387" s="342" t="n">
        <f aca="false">TRUNC(D387+(D387*2/3),2)</f>
        <v>29.51</v>
      </c>
      <c r="G387" s="343" t="n">
        <f aca="false">TRUNC(D387*2,2)</f>
        <v>35.42</v>
      </c>
      <c r="H387" s="344" t="n">
        <f aca="false">TRUNC(TRUNC(((C387+('Traitements par indices'!G387*12))/1820),2)*1.25,2)</f>
        <v>17.36</v>
      </c>
      <c r="I387" s="344" t="n">
        <f aca="false">TRUNC(TRUNC(((C387+('Traitements par indices'!G387*12))/1820),2)*1.27,2)</f>
        <v>17.64</v>
      </c>
      <c r="J387" s="344" t="n">
        <f aca="false">TRUNC(H387+(H387*2/3),2)</f>
        <v>28.93</v>
      </c>
      <c r="K387" s="345" t="n">
        <f aca="false">TRUNC((H387*2),2)</f>
        <v>34.72</v>
      </c>
      <c r="L387" s="344" t="n">
        <f aca="false">TRUNC(TRUNC((C387/1820),2)*1.25,2)</f>
        <v>17.2</v>
      </c>
      <c r="M387" s="344" t="n">
        <f aca="false">TRUNC(TRUNC((C387/1820),2)*1.27,2)</f>
        <v>17.47</v>
      </c>
      <c r="N387" s="344" t="n">
        <f aca="false">TRUNC(L387+(L387*2/3),2)</f>
        <v>28.66</v>
      </c>
      <c r="O387" s="345" t="n">
        <f aca="false">TRUNC((L387*2),2)</f>
        <v>34.4</v>
      </c>
    </row>
    <row r="388" customFormat="false" ht="15.75" hidden="false" customHeight="true" outlineLevel="0" collapsed="false">
      <c r="A388" s="346" t="n">
        <f aca="false">'Traitements par indices'!A388:C415</f>
        <v>425</v>
      </c>
      <c r="B388" s="347" t="n">
        <f aca="false">'Traitements par indices'!B388:D415</f>
        <v>485</v>
      </c>
      <c r="C388" s="348" t="n">
        <f aca="false">'Traitements par indices'!C388:E415</f>
        <v>25106.2</v>
      </c>
      <c r="D388" s="349" t="n">
        <f aca="false">TRUNC(TRUNC(((C388+('Traitements par indices'!F388*12))/1820),2)*1.25,2)</f>
        <v>17.75</v>
      </c>
      <c r="E388" s="350" t="n">
        <f aca="false">TRUNC(TRUNC(((C388+('Traitements par indices'!F388*12))/1820),2)*1.27,2)</f>
        <v>18.03</v>
      </c>
      <c r="F388" s="350" t="n">
        <f aca="false">TRUNC(D388+(D388*2/3),2)</f>
        <v>29.58</v>
      </c>
      <c r="G388" s="351" t="n">
        <f aca="false">TRUNC(D388*2,2)</f>
        <v>35.5</v>
      </c>
      <c r="H388" s="352" t="n">
        <f aca="false">TRUNC(TRUNC(((C388+('Traitements par indices'!G388*12))/1820),2)*1.25,2)</f>
        <v>17.41</v>
      </c>
      <c r="I388" s="352" t="n">
        <f aca="false">TRUNC(TRUNC(((C388+('Traitements par indices'!G388*12))/1820),2)*1.27,2)</f>
        <v>17.69</v>
      </c>
      <c r="J388" s="352" t="n">
        <f aca="false">TRUNC(H388+(H388*2/3),2)</f>
        <v>29.01</v>
      </c>
      <c r="K388" s="353" t="n">
        <f aca="false">TRUNC((H388*2),2)</f>
        <v>34.82</v>
      </c>
      <c r="L388" s="352" t="n">
        <f aca="false">TRUNC(TRUNC((C388/1820),2)*1.25,2)</f>
        <v>17.23</v>
      </c>
      <c r="M388" s="352" t="n">
        <f aca="false">TRUNC(TRUNC((C388/1820),2)*1.27,2)</f>
        <v>17.51</v>
      </c>
      <c r="N388" s="352" t="n">
        <f aca="false">TRUNC(L388+(L388*2/3),2)</f>
        <v>28.71</v>
      </c>
      <c r="O388" s="353" t="n">
        <f aca="false">TRUNC((L388*2),2)</f>
        <v>34.46</v>
      </c>
    </row>
    <row r="389" customFormat="false" ht="15.75" hidden="false" customHeight="true" outlineLevel="0" collapsed="false">
      <c r="A389" s="338" t="n">
        <f aca="false">'Traitements par indices'!A389:C416</f>
        <v>425</v>
      </c>
      <c r="B389" s="355" t="n">
        <f aca="false">'Traitements par indices'!B389:D416</f>
        <v>486</v>
      </c>
      <c r="C389" s="340" t="n">
        <f aca="false">'Traitements par indices'!C389:E416</f>
        <v>25106.2</v>
      </c>
      <c r="D389" s="341" t="n">
        <f aca="false">TRUNC(TRUNC(((C389+('Traitements par indices'!F389*12))/1820),2)*1.25,2)</f>
        <v>17.75</v>
      </c>
      <c r="E389" s="342" t="n">
        <f aca="false">TRUNC(TRUNC(((C389+('Traitements par indices'!F389*12))/1820),2)*1.27,2)</f>
        <v>18.03</v>
      </c>
      <c r="F389" s="342" t="n">
        <f aca="false">TRUNC(D389+(D389*2/3),2)</f>
        <v>29.58</v>
      </c>
      <c r="G389" s="343" t="n">
        <f aca="false">TRUNC(D389*2,2)</f>
        <v>35.5</v>
      </c>
      <c r="H389" s="344" t="n">
        <f aca="false">TRUNC(TRUNC(((C389+('Traitements par indices'!G389*12))/1820),2)*1.25,2)</f>
        <v>17.41</v>
      </c>
      <c r="I389" s="344" t="n">
        <f aca="false">TRUNC(TRUNC(((C389+('Traitements par indices'!G389*12))/1820),2)*1.27,2)</f>
        <v>17.69</v>
      </c>
      <c r="J389" s="344" t="n">
        <f aca="false">TRUNC(H389+(H389*2/3),2)</f>
        <v>29.01</v>
      </c>
      <c r="K389" s="345" t="n">
        <f aca="false">TRUNC((H389*2),2)</f>
        <v>34.82</v>
      </c>
      <c r="L389" s="344" t="n">
        <f aca="false">TRUNC(TRUNC((C389/1820),2)*1.25,2)</f>
        <v>17.23</v>
      </c>
      <c r="M389" s="344" t="n">
        <f aca="false">TRUNC(TRUNC((C389/1820),2)*1.27,2)</f>
        <v>17.51</v>
      </c>
      <c r="N389" s="344" t="n">
        <f aca="false">TRUNC(L389+(L389*2/3),2)</f>
        <v>28.71</v>
      </c>
      <c r="O389" s="345" t="n">
        <f aca="false">TRUNC((L389*2),2)</f>
        <v>34.46</v>
      </c>
    </row>
    <row r="390" customFormat="false" ht="15.75" hidden="false" customHeight="true" outlineLevel="0" collapsed="false">
      <c r="A390" s="346" t="n">
        <f aca="false">'Traitements par indices'!A390:C417</f>
        <v>426</v>
      </c>
      <c r="B390" s="347" t="n">
        <f aca="false">'Traitements par indices'!B390:D417</f>
        <v>487</v>
      </c>
      <c r="C390" s="348" t="n">
        <f aca="false">'Traitements par indices'!C390:E417</f>
        <v>25165.27</v>
      </c>
      <c r="D390" s="349" t="n">
        <f aca="false">TRUNC(TRUNC(((C390+('Traitements par indices'!F390*12))/1820),2)*1.25,2)</f>
        <v>17.8</v>
      </c>
      <c r="E390" s="350" t="n">
        <f aca="false">TRUNC(TRUNC(((C390+('Traitements par indices'!F390*12))/1820),2)*1.27,2)</f>
        <v>18.08</v>
      </c>
      <c r="F390" s="350" t="n">
        <f aca="false">TRUNC(D390+(D390*2/3),2)</f>
        <v>29.66</v>
      </c>
      <c r="G390" s="351" t="n">
        <f aca="false">TRUNC(D390*2,2)</f>
        <v>35.6</v>
      </c>
      <c r="H390" s="352" t="n">
        <f aca="false">TRUNC(TRUNC(((C390+('Traitements par indices'!G390*12))/1820),2)*1.25,2)</f>
        <v>17.45</v>
      </c>
      <c r="I390" s="352" t="n">
        <f aca="false">TRUNC(TRUNC(((C390+('Traitements par indices'!G390*12))/1820),2)*1.27,2)</f>
        <v>17.72</v>
      </c>
      <c r="J390" s="352" t="n">
        <f aca="false">TRUNC(H390+(H390*2/3),2)</f>
        <v>29.08</v>
      </c>
      <c r="K390" s="353" t="n">
        <f aca="false">TRUNC((H390*2),2)</f>
        <v>34.9</v>
      </c>
      <c r="L390" s="352" t="n">
        <f aca="false">TRUNC(TRUNC((C390/1820),2)*1.25,2)</f>
        <v>17.27</v>
      </c>
      <c r="M390" s="352" t="n">
        <f aca="false">TRUNC(TRUNC((C390/1820),2)*1.27,2)</f>
        <v>17.55</v>
      </c>
      <c r="N390" s="352" t="n">
        <f aca="false">TRUNC(L390+(L390*2/3),2)</f>
        <v>28.78</v>
      </c>
      <c r="O390" s="353" t="n">
        <f aca="false">TRUNC((L390*2),2)</f>
        <v>34.54</v>
      </c>
    </row>
    <row r="391" customFormat="false" ht="15.75" hidden="false" customHeight="true" outlineLevel="0" collapsed="false">
      <c r="A391" s="338" t="n">
        <f aca="false">'Traitements par indices'!A391:C418</f>
        <v>427</v>
      </c>
      <c r="B391" s="355" t="n">
        <f aca="false">'Traitements par indices'!B391:D418</f>
        <v>488</v>
      </c>
      <c r="C391" s="340" t="n">
        <f aca="false">'Traitements par indices'!C391:E418</f>
        <v>25224.34</v>
      </c>
      <c r="D391" s="341" t="n">
        <f aca="false">TRUNC(TRUNC(((C391+('Traitements par indices'!F391*12))/1820),2)*1.25,2)</f>
        <v>17.83</v>
      </c>
      <c r="E391" s="342" t="n">
        <f aca="false">TRUNC(TRUNC(((C391+('Traitements par indices'!F391*12))/1820),2)*1.27,2)</f>
        <v>18.12</v>
      </c>
      <c r="F391" s="342" t="n">
        <f aca="false">TRUNC(D391+(D391*2/3),2)</f>
        <v>29.71</v>
      </c>
      <c r="G391" s="343" t="n">
        <f aca="false">TRUNC(D391*2,2)</f>
        <v>35.66</v>
      </c>
      <c r="H391" s="344" t="n">
        <f aca="false">TRUNC(TRUNC(((C391+('Traitements par indices'!G391*12))/1820),2)*1.25,2)</f>
        <v>17.48</v>
      </c>
      <c r="I391" s="344" t="n">
        <f aca="false">TRUNC(TRUNC(((C391+('Traitements par indices'!G391*12))/1820),2)*1.27,2)</f>
        <v>17.76</v>
      </c>
      <c r="J391" s="344" t="n">
        <f aca="false">TRUNC(H391+(H391*2/3),2)</f>
        <v>29.13</v>
      </c>
      <c r="K391" s="345" t="n">
        <f aca="false">TRUNC((H391*2),2)</f>
        <v>34.96</v>
      </c>
      <c r="L391" s="344" t="n">
        <f aca="false">TRUNC(TRUNC((C391/1820),2)*1.25,2)</f>
        <v>17.31</v>
      </c>
      <c r="M391" s="344" t="n">
        <f aca="false">TRUNC(TRUNC((C391/1820),2)*1.27,2)</f>
        <v>17.58</v>
      </c>
      <c r="N391" s="344" t="n">
        <f aca="false">TRUNC(L391+(L391*2/3),2)</f>
        <v>28.85</v>
      </c>
      <c r="O391" s="345" t="n">
        <f aca="false">TRUNC((L391*2),2)</f>
        <v>34.62</v>
      </c>
    </row>
    <row r="392" customFormat="false" ht="15.75" hidden="false" customHeight="true" outlineLevel="0" collapsed="false">
      <c r="A392" s="346" t="n">
        <f aca="false">'Traitements par indices'!A392:C419</f>
        <v>427</v>
      </c>
      <c r="B392" s="347" t="n">
        <f aca="false">'Traitements par indices'!B392:D419</f>
        <v>489</v>
      </c>
      <c r="C392" s="348" t="n">
        <f aca="false">'Traitements par indices'!C392:E419</f>
        <v>25224.34</v>
      </c>
      <c r="D392" s="349" t="n">
        <f aca="false">TRUNC(TRUNC(((C392+('Traitements par indices'!F392*12))/1820),2)*1.25,2)</f>
        <v>17.83</v>
      </c>
      <c r="E392" s="350" t="n">
        <f aca="false">TRUNC(TRUNC(((C392+('Traitements par indices'!F392*12))/1820),2)*1.27,2)</f>
        <v>18.12</v>
      </c>
      <c r="F392" s="350" t="n">
        <f aca="false">TRUNC(D392+(D392*2/3),2)</f>
        <v>29.71</v>
      </c>
      <c r="G392" s="351" t="n">
        <f aca="false">TRUNC(D392*2,2)</f>
        <v>35.66</v>
      </c>
      <c r="H392" s="352" t="n">
        <f aca="false">TRUNC(TRUNC(((C392+('Traitements par indices'!G392*12))/1820),2)*1.25,2)</f>
        <v>17.48</v>
      </c>
      <c r="I392" s="352" t="n">
        <f aca="false">TRUNC(TRUNC(((C392+('Traitements par indices'!G392*12))/1820),2)*1.27,2)</f>
        <v>17.76</v>
      </c>
      <c r="J392" s="352" t="n">
        <f aca="false">TRUNC(H392+(H392*2/3),2)</f>
        <v>29.13</v>
      </c>
      <c r="K392" s="353" t="n">
        <f aca="false">TRUNC((H392*2),2)</f>
        <v>34.96</v>
      </c>
      <c r="L392" s="352" t="n">
        <f aca="false">TRUNC(TRUNC((C392/1820),2)*1.25,2)</f>
        <v>17.31</v>
      </c>
      <c r="M392" s="352" t="n">
        <f aca="false">TRUNC(TRUNC((C392/1820),2)*1.27,2)</f>
        <v>17.58</v>
      </c>
      <c r="N392" s="352" t="n">
        <f aca="false">TRUNC(L392+(L392*2/3),2)</f>
        <v>28.85</v>
      </c>
      <c r="O392" s="353" t="n">
        <f aca="false">TRUNC((L392*2),2)</f>
        <v>34.62</v>
      </c>
    </row>
    <row r="393" customFormat="false" ht="15.75" hidden="false" customHeight="true" outlineLevel="0" collapsed="false">
      <c r="A393" s="338" t="n">
        <f aca="false">'Traitements par indices'!A393:C420</f>
        <v>428</v>
      </c>
      <c r="B393" s="355" t="n">
        <f aca="false">'Traitements par indices'!B393:D420</f>
        <v>490</v>
      </c>
      <c r="C393" s="340" t="n">
        <f aca="false">'Traitements par indices'!C393:E420</f>
        <v>25283.42</v>
      </c>
      <c r="D393" s="341" t="n">
        <f aca="false">TRUNC(TRUNC(((C393+('Traitements par indices'!F393*12))/1820),2)*1.25,2)</f>
        <v>17.87</v>
      </c>
      <c r="E393" s="342" t="n">
        <f aca="false">TRUNC(TRUNC(((C393+('Traitements par indices'!F393*12))/1820),2)*1.27,2)</f>
        <v>18.16</v>
      </c>
      <c r="F393" s="342" t="n">
        <f aca="false">TRUNC(D393+(D393*2/3),2)</f>
        <v>29.78</v>
      </c>
      <c r="G393" s="343" t="n">
        <f aca="false">TRUNC(D393*2,2)</f>
        <v>35.74</v>
      </c>
      <c r="H393" s="344" t="n">
        <f aca="false">TRUNC(TRUNC(((C393+('Traitements par indices'!G393*12))/1820),2)*1.25,2)</f>
        <v>17.53</v>
      </c>
      <c r="I393" s="344" t="n">
        <f aca="false">TRUNC(TRUNC(((C393+('Traitements par indices'!G393*12))/1820),2)*1.27,2)</f>
        <v>17.81</v>
      </c>
      <c r="J393" s="344" t="n">
        <f aca="false">TRUNC(H393+(H393*2/3),2)</f>
        <v>29.21</v>
      </c>
      <c r="K393" s="345" t="n">
        <f aca="false">TRUNC((H393*2),2)</f>
        <v>35.06</v>
      </c>
      <c r="L393" s="344" t="n">
        <f aca="false">TRUNC(TRUNC((C393/1820),2)*1.25,2)</f>
        <v>17.36</v>
      </c>
      <c r="M393" s="344" t="n">
        <f aca="false">TRUNC(TRUNC((C393/1820),2)*1.27,2)</f>
        <v>17.64</v>
      </c>
      <c r="N393" s="344" t="n">
        <f aca="false">TRUNC(L393+(L393*2/3),2)</f>
        <v>28.93</v>
      </c>
      <c r="O393" s="345" t="n">
        <f aca="false">TRUNC((L393*2),2)</f>
        <v>34.72</v>
      </c>
    </row>
    <row r="394" customFormat="false" ht="15.75" hidden="false" customHeight="true" outlineLevel="0" collapsed="false">
      <c r="A394" s="346" t="n">
        <f aca="false">'Traitements par indices'!A394:C421</f>
        <v>429</v>
      </c>
      <c r="B394" s="347" t="n">
        <f aca="false">'Traitements par indices'!B394:D421</f>
        <v>491</v>
      </c>
      <c r="C394" s="348" t="n">
        <f aca="false">'Traitements par indices'!C394:E421</f>
        <v>25342.49</v>
      </c>
      <c r="D394" s="349" t="n">
        <f aca="false">TRUNC(TRUNC(((C394+('Traitements par indices'!F394*12))/1820),2)*1.25,2)</f>
        <v>17.92</v>
      </c>
      <c r="E394" s="350" t="n">
        <f aca="false">TRUNC(TRUNC(((C394+('Traitements par indices'!F394*12))/1820),2)*1.27,2)</f>
        <v>18.21</v>
      </c>
      <c r="F394" s="350" t="n">
        <f aca="false">TRUNC(D394+(D394*2/3),2)</f>
        <v>29.86</v>
      </c>
      <c r="G394" s="351" t="n">
        <f aca="false">TRUNC(D394*2,2)</f>
        <v>35.84</v>
      </c>
      <c r="H394" s="352" t="n">
        <f aca="false">TRUNC(TRUNC(((C394+('Traitements par indices'!G394*12))/1820),2)*1.25,2)</f>
        <v>17.57</v>
      </c>
      <c r="I394" s="352" t="n">
        <f aca="false">TRUNC(TRUNC(((C394+('Traitements par indices'!G394*12))/1820),2)*1.27,2)</f>
        <v>17.85</v>
      </c>
      <c r="J394" s="352" t="n">
        <f aca="false">TRUNC(H394+(H394*2/3),2)</f>
        <v>29.28</v>
      </c>
      <c r="K394" s="353" t="n">
        <f aca="false">TRUNC((H394*2),2)</f>
        <v>35.14</v>
      </c>
      <c r="L394" s="352" t="n">
        <f aca="false">TRUNC(TRUNC((C394/1820),2)*1.25,2)</f>
        <v>17.4</v>
      </c>
      <c r="M394" s="352" t="n">
        <f aca="false">TRUNC(TRUNC((C394/1820),2)*1.27,2)</f>
        <v>17.67</v>
      </c>
      <c r="N394" s="352" t="n">
        <f aca="false">TRUNC(L394+(L394*2/3),2)</f>
        <v>29</v>
      </c>
      <c r="O394" s="353" t="n">
        <f aca="false">TRUNC((L394*2),2)</f>
        <v>34.8</v>
      </c>
    </row>
    <row r="395" customFormat="false" ht="15.75" hidden="false" customHeight="true" outlineLevel="0" collapsed="false">
      <c r="A395" s="338" t="n">
        <f aca="false">'Traitements par indices'!A395:C422</f>
        <v>430</v>
      </c>
      <c r="B395" s="355" t="n">
        <f aca="false">'Traitements par indices'!B395:D422</f>
        <v>492</v>
      </c>
      <c r="C395" s="340" t="n">
        <f aca="false">'Traitements par indices'!C395:E422</f>
        <v>25401.56</v>
      </c>
      <c r="D395" s="341" t="n">
        <f aca="false">TRUNC(TRUNC(((C395+('Traitements par indices'!F395*12))/1820),2)*1.25,2)</f>
        <v>17.96</v>
      </c>
      <c r="E395" s="342" t="n">
        <f aca="false">TRUNC(TRUNC(((C395+('Traitements par indices'!F395*12))/1820),2)*1.27,2)</f>
        <v>18.24</v>
      </c>
      <c r="F395" s="342" t="n">
        <f aca="false">TRUNC(D395+(D395*2/3),2)</f>
        <v>29.93</v>
      </c>
      <c r="G395" s="343" t="n">
        <f aca="false">TRUNC(D395*2,2)</f>
        <v>35.92</v>
      </c>
      <c r="H395" s="344" t="n">
        <f aca="false">TRUNC(TRUNC(((C395+('Traitements par indices'!G395*12))/1820),2)*1.25,2)</f>
        <v>17.61</v>
      </c>
      <c r="I395" s="344" t="n">
        <f aca="false">TRUNC(TRUNC(((C395+('Traitements par indices'!G395*12))/1820),2)*1.27,2)</f>
        <v>17.89</v>
      </c>
      <c r="J395" s="344" t="n">
        <f aca="false">TRUNC(H395+(H395*2/3),2)</f>
        <v>29.35</v>
      </c>
      <c r="K395" s="345" t="n">
        <f aca="false">TRUNC((H395*2),2)</f>
        <v>35.22</v>
      </c>
      <c r="L395" s="344" t="n">
        <f aca="false">TRUNC(TRUNC((C395/1820),2)*1.25,2)</f>
        <v>17.43</v>
      </c>
      <c r="M395" s="344" t="n">
        <f aca="false">TRUNC(TRUNC((C395/1820),2)*1.27,2)</f>
        <v>17.71</v>
      </c>
      <c r="N395" s="344" t="n">
        <f aca="false">TRUNC(L395+(L395*2/3),2)</f>
        <v>29.05</v>
      </c>
      <c r="O395" s="345" t="n">
        <f aca="false">TRUNC((L395*2),2)</f>
        <v>34.86</v>
      </c>
    </row>
    <row r="396" customFormat="false" ht="15.75" hidden="false" customHeight="true" outlineLevel="0" collapsed="false">
      <c r="A396" s="346" t="n">
        <f aca="false">'Traitements par indices'!A396:C423</f>
        <v>430</v>
      </c>
      <c r="B396" s="347" t="n">
        <f aca="false">'Traitements par indices'!B396:D423</f>
        <v>493</v>
      </c>
      <c r="C396" s="348" t="n">
        <f aca="false">'Traitements par indices'!C396:E423</f>
        <v>25401.56</v>
      </c>
      <c r="D396" s="349" t="n">
        <f aca="false">TRUNC(TRUNC(((C396+('Traitements par indices'!F396*12))/1820),2)*1.25,2)</f>
        <v>17.96</v>
      </c>
      <c r="E396" s="350" t="n">
        <f aca="false">TRUNC(TRUNC(((C396+('Traitements par indices'!F396*12))/1820),2)*1.27,2)</f>
        <v>18.24</v>
      </c>
      <c r="F396" s="350" t="n">
        <f aca="false">TRUNC(D396+(D396*2/3),2)</f>
        <v>29.93</v>
      </c>
      <c r="G396" s="351" t="n">
        <f aca="false">TRUNC(D396*2,2)</f>
        <v>35.92</v>
      </c>
      <c r="H396" s="352" t="n">
        <f aca="false">TRUNC(TRUNC(((C396+('Traitements par indices'!G396*12))/1820),2)*1.25,2)</f>
        <v>17.61</v>
      </c>
      <c r="I396" s="352" t="n">
        <f aca="false">TRUNC(TRUNC(((C396+('Traitements par indices'!G396*12))/1820),2)*1.27,2)</f>
        <v>17.89</v>
      </c>
      <c r="J396" s="352" t="n">
        <f aca="false">TRUNC(H396+(H396*2/3),2)</f>
        <v>29.35</v>
      </c>
      <c r="K396" s="353" t="n">
        <f aca="false">TRUNC((H396*2),2)</f>
        <v>35.22</v>
      </c>
      <c r="L396" s="352" t="n">
        <f aca="false">TRUNC(TRUNC((C396/1820),2)*1.25,2)</f>
        <v>17.43</v>
      </c>
      <c r="M396" s="352" t="n">
        <f aca="false">TRUNC(TRUNC((C396/1820),2)*1.27,2)</f>
        <v>17.71</v>
      </c>
      <c r="N396" s="352" t="n">
        <f aca="false">TRUNC(L396+(L396*2/3),2)</f>
        <v>29.05</v>
      </c>
      <c r="O396" s="353" t="n">
        <f aca="false">TRUNC((L396*2),2)</f>
        <v>34.86</v>
      </c>
    </row>
    <row r="397" customFormat="false" ht="15.75" hidden="false" customHeight="true" outlineLevel="0" collapsed="false">
      <c r="A397" s="338" t="n">
        <f aca="false">'Traitements par indices'!A397:C424</f>
        <v>431</v>
      </c>
      <c r="B397" s="355" t="n">
        <f aca="false">'Traitements par indices'!B397:D424</f>
        <v>494</v>
      </c>
      <c r="C397" s="340" t="n">
        <f aca="false">'Traitements par indices'!C397:E424</f>
        <v>25460.64</v>
      </c>
      <c r="D397" s="341" t="n">
        <f aca="false">TRUNC(TRUNC(((C397+('Traitements par indices'!F397*12))/1820),2)*1.25,2)</f>
        <v>18</v>
      </c>
      <c r="E397" s="342" t="n">
        <f aca="false">TRUNC(TRUNC(((C397+('Traitements par indices'!F397*12))/1820),2)*1.27,2)</f>
        <v>18.28</v>
      </c>
      <c r="F397" s="342" t="n">
        <f aca="false">TRUNC(D397+(D397*2/3),2)</f>
        <v>30</v>
      </c>
      <c r="G397" s="343" t="n">
        <f aca="false">TRUNC(D397*2,2)</f>
        <v>36</v>
      </c>
      <c r="H397" s="344" t="n">
        <f aca="false">TRUNC(TRUNC(((C397+('Traitements par indices'!G397*12))/1820),2)*1.25,2)</f>
        <v>17.65</v>
      </c>
      <c r="I397" s="344" t="n">
        <f aca="false">TRUNC(TRUNC(((C397+('Traitements par indices'!G397*12))/1820),2)*1.27,2)</f>
        <v>17.93</v>
      </c>
      <c r="J397" s="344" t="n">
        <f aca="false">TRUNC(H397+(H397*2/3),2)</f>
        <v>29.41</v>
      </c>
      <c r="K397" s="345" t="n">
        <f aca="false">TRUNC((H397*2),2)</f>
        <v>35.3</v>
      </c>
      <c r="L397" s="344" t="n">
        <f aca="false">TRUNC(TRUNC((C397/1820),2)*1.25,2)</f>
        <v>17.47</v>
      </c>
      <c r="M397" s="344" t="n">
        <f aca="false">TRUNC(TRUNC((C397/1820),2)*1.27,2)</f>
        <v>17.75</v>
      </c>
      <c r="N397" s="344" t="n">
        <f aca="false">TRUNC(L397+(L397*2/3),2)</f>
        <v>29.11</v>
      </c>
      <c r="O397" s="345" t="n">
        <f aca="false">TRUNC((L397*2),2)</f>
        <v>34.94</v>
      </c>
    </row>
    <row r="398" customFormat="false" ht="15.75" hidden="false" customHeight="true" outlineLevel="0" collapsed="false">
      <c r="A398" s="346" t="n">
        <f aca="false">'Traitements par indices'!A398:C425</f>
        <v>432</v>
      </c>
      <c r="B398" s="347" t="n">
        <f aca="false">'Traitements par indices'!B398:D425</f>
        <v>495</v>
      </c>
      <c r="C398" s="348" t="n">
        <f aca="false">'Traitements par indices'!C398:E425</f>
        <v>25519.71</v>
      </c>
      <c r="D398" s="349" t="n">
        <f aca="false">TRUNC(TRUNC(((C398+('Traitements par indices'!F398*12))/1820),2)*1.25,2)</f>
        <v>18.05</v>
      </c>
      <c r="E398" s="350" t="n">
        <f aca="false">TRUNC(TRUNC(((C398+('Traitements par indices'!F398*12))/1820),2)*1.27,2)</f>
        <v>18.33</v>
      </c>
      <c r="F398" s="350" t="n">
        <f aca="false">TRUNC(D398+(D398*2/3),2)</f>
        <v>30.08</v>
      </c>
      <c r="G398" s="351" t="n">
        <f aca="false">TRUNC(D398*2,2)</f>
        <v>36.1</v>
      </c>
      <c r="H398" s="352" t="n">
        <f aca="false">TRUNC(TRUNC(((C398+('Traitements par indices'!G398*12))/1820),2)*1.25,2)</f>
        <v>17.7</v>
      </c>
      <c r="I398" s="352" t="n">
        <f aca="false">TRUNC(TRUNC(((C398+('Traitements par indices'!G398*12))/1820),2)*1.27,2)</f>
        <v>17.98</v>
      </c>
      <c r="J398" s="352" t="n">
        <f aca="false">TRUNC(H398+(H398*2/3),2)</f>
        <v>29.5</v>
      </c>
      <c r="K398" s="353" t="n">
        <f aca="false">TRUNC((H398*2),2)</f>
        <v>35.4</v>
      </c>
      <c r="L398" s="352" t="n">
        <f aca="false">TRUNC(TRUNC((C398/1820),2)*1.25,2)</f>
        <v>17.52</v>
      </c>
      <c r="M398" s="352" t="n">
        <f aca="false">TRUNC(TRUNC((C398/1820),2)*1.27,2)</f>
        <v>17.8</v>
      </c>
      <c r="N398" s="352" t="n">
        <f aca="false">TRUNC(L398+(L398*2/3),2)</f>
        <v>29.2</v>
      </c>
      <c r="O398" s="353" t="n">
        <f aca="false">TRUNC((L398*2),2)</f>
        <v>35.04</v>
      </c>
    </row>
    <row r="399" customFormat="false" ht="15.75" hidden="false" customHeight="true" outlineLevel="0" collapsed="false">
      <c r="A399" s="338" t="n">
        <f aca="false">'Traitements par indices'!A399:C426</f>
        <v>433</v>
      </c>
      <c r="B399" s="355" t="n">
        <f aca="false">'Traitements par indices'!B399:D426</f>
        <v>496</v>
      </c>
      <c r="C399" s="340" t="n">
        <f aca="false">'Traitements par indices'!C399:E426</f>
        <v>25578.78</v>
      </c>
      <c r="D399" s="341" t="n">
        <f aca="false">TRUNC(TRUNC(((C399+('Traitements par indices'!F399*12))/1820),2)*1.25,2)</f>
        <v>18.08</v>
      </c>
      <c r="E399" s="342" t="n">
        <f aca="false">TRUNC(TRUNC(((C399+('Traitements par indices'!F399*12))/1820),2)*1.27,2)</f>
        <v>18.37</v>
      </c>
      <c r="F399" s="342" t="n">
        <f aca="false">TRUNC(D399+(D399*2/3),2)</f>
        <v>30.13</v>
      </c>
      <c r="G399" s="343" t="n">
        <f aca="false">TRUNC(D399*2,2)</f>
        <v>36.16</v>
      </c>
      <c r="H399" s="344" t="n">
        <f aca="false">TRUNC(TRUNC(((C399+('Traitements par indices'!G399*12))/1820),2)*1.25,2)</f>
        <v>17.73</v>
      </c>
      <c r="I399" s="344" t="n">
        <f aca="false">TRUNC(TRUNC(((C399+('Traitements par indices'!G399*12))/1820),2)*1.27,2)</f>
        <v>18.02</v>
      </c>
      <c r="J399" s="344" t="n">
        <f aca="false">TRUNC(H399+(H399*2/3),2)</f>
        <v>29.55</v>
      </c>
      <c r="K399" s="345" t="n">
        <f aca="false">TRUNC((H399*2),2)</f>
        <v>35.46</v>
      </c>
      <c r="L399" s="344" t="n">
        <f aca="false">TRUNC(TRUNC((C399/1820),2)*1.25,2)</f>
        <v>17.56</v>
      </c>
      <c r="M399" s="344" t="n">
        <f aca="false">TRUNC(TRUNC((C399/1820),2)*1.27,2)</f>
        <v>17.84</v>
      </c>
      <c r="N399" s="344" t="n">
        <f aca="false">TRUNC(L399+(L399*2/3),2)</f>
        <v>29.26</v>
      </c>
      <c r="O399" s="345" t="n">
        <f aca="false">TRUNC((L399*2),2)</f>
        <v>35.12</v>
      </c>
    </row>
    <row r="400" customFormat="false" ht="15.75" hidden="false" customHeight="true" outlineLevel="0" collapsed="false">
      <c r="A400" s="346" t="n">
        <f aca="false">'Traitements par indices'!A400:C427</f>
        <v>433</v>
      </c>
      <c r="B400" s="347" t="n">
        <f aca="false">'Traitements par indices'!B400:D427</f>
        <v>497</v>
      </c>
      <c r="C400" s="348" t="n">
        <f aca="false">'Traitements par indices'!C400:E427</f>
        <v>25578.78</v>
      </c>
      <c r="D400" s="349" t="n">
        <f aca="false">TRUNC(TRUNC(((C400+('Traitements par indices'!F400*12))/1820),2)*1.25,2)</f>
        <v>18.08</v>
      </c>
      <c r="E400" s="350" t="n">
        <f aca="false">TRUNC(TRUNC(((C400+('Traitements par indices'!F400*12))/1820),2)*1.27,2)</f>
        <v>18.37</v>
      </c>
      <c r="F400" s="350" t="n">
        <f aca="false">TRUNC(D400+(D400*2/3),2)</f>
        <v>30.13</v>
      </c>
      <c r="G400" s="351" t="n">
        <f aca="false">TRUNC(D400*2,2)</f>
        <v>36.16</v>
      </c>
      <c r="H400" s="352" t="n">
        <f aca="false">TRUNC(TRUNC(((C400+('Traitements par indices'!G400*12))/1820),2)*1.25,2)</f>
        <v>17.73</v>
      </c>
      <c r="I400" s="352" t="n">
        <f aca="false">TRUNC(TRUNC(((C400+('Traitements par indices'!G400*12))/1820),2)*1.27,2)</f>
        <v>18.02</v>
      </c>
      <c r="J400" s="352" t="n">
        <f aca="false">TRUNC(H400+(H400*2/3),2)</f>
        <v>29.55</v>
      </c>
      <c r="K400" s="353" t="n">
        <f aca="false">TRUNC((H400*2),2)</f>
        <v>35.46</v>
      </c>
      <c r="L400" s="352" t="n">
        <f aca="false">TRUNC(TRUNC((C400/1820),2)*1.25,2)</f>
        <v>17.56</v>
      </c>
      <c r="M400" s="352" t="n">
        <f aca="false">TRUNC(TRUNC((C400/1820),2)*1.27,2)</f>
        <v>17.84</v>
      </c>
      <c r="N400" s="352" t="n">
        <f aca="false">TRUNC(L400+(L400*2/3),2)</f>
        <v>29.26</v>
      </c>
      <c r="O400" s="353" t="n">
        <f aca="false">TRUNC((L400*2),2)</f>
        <v>35.12</v>
      </c>
    </row>
    <row r="401" customFormat="false" ht="15.75" hidden="false" customHeight="true" outlineLevel="0" collapsed="false">
      <c r="A401" s="338" t="n">
        <f aca="false">'Traitements par indices'!A401:C428</f>
        <v>434</v>
      </c>
      <c r="B401" s="355" t="n">
        <f aca="false">'Traitements par indices'!B401:D428</f>
        <v>498</v>
      </c>
      <c r="C401" s="340" t="n">
        <f aca="false">'Traitements par indices'!C401:E428</f>
        <v>25637.86</v>
      </c>
      <c r="D401" s="341" t="n">
        <f aca="false">TRUNC(TRUNC(((C401+('Traitements par indices'!F401*12))/1820),2)*1.25,2)</f>
        <v>18.12</v>
      </c>
      <c r="E401" s="342" t="n">
        <f aca="false">TRUNC(TRUNC(((C401+('Traitements par indices'!F401*12))/1820),2)*1.27,2)</f>
        <v>18.41</v>
      </c>
      <c r="F401" s="342" t="n">
        <f aca="false">TRUNC(D401+(D401*2/3),2)</f>
        <v>30.2</v>
      </c>
      <c r="G401" s="343" t="n">
        <f aca="false">TRUNC(D401*2,2)</f>
        <v>36.24</v>
      </c>
      <c r="H401" s="344" t="n">
        <f aca="false">TRUNC(TRUNC(((C401+('Traitements par indices'!G401*12))/1820),2)*1.25,2)</f>
        <v>17.77</v>
      </c>
      <c r="I401" s="344" t="n">
        <f aca="false">TRUNC(TRUNC(((C401+('Traitements par indices'!G401*12))/1820),2)*1.27,2)</f>
        <v>18.05</v>
      </c>
      <c r="J401" s="344" t="n">
        <f aca="false">TRUNC(H401+(H401*2/3),2)</f>
        <v>29.61</v>
      </c>
      <c r="K401" s="345" t="n">
        <f aca="false">TRUNC((H401*2),2)</f>
        <v>35.54</v>
      </c>
      <c r="L401" s="344" t="n">
        <f aca="false">TRUNC(TRUNC((C401/1820),2)*1.25,2)</f>
        <v>17.6</v>
      </c>
      <c r="M401" s="344" t="n">
        <f aca="false">TRUNC(TRUNC((C401/1820),2)*1.27,2)</f>
        <v>17.88</v>
      </c>
      <c r="N401" s="344" t="n">
        <f aca="false">TRUNC(L401+(L401*2/3),2)</f>
        <v>29.33</v>
      </c>
      <c r="O401" s="345" t="n">
        <f aca="false">TRUNC((L401*2),2)</f>
        <v>35.2</v>
      </c>
    </row>
    <row r="402" customFormat="false" ht="15.75" hidden="false" customHeight="true" outlineLevel="0" collapsed="false">
      <c r="A402" s="346" t="n">
        <f aca="false">'Traitements par indices'!A402:C429</f>
        <v>435</v>
      </c>
      <c r="B402" s="347" t="n">
        <f aca="false">'Traitements par indices'!B402:D429</f>
        <v>499</v>
      </c>
      <c r="C402" s="348" t="n">
        <f aca="false">'Traitements par indices'!C402:E429</f>
        <v>25696.93</v>
      </c>
      <c r="D402" s="349" t="n">
        <f aca="false">TRUNC(TRUNC(((C402+('Traitements par indices'!F402*12))/1820),2)*1.25,2)</f>
        <v>18.17</v>
      </c>
      <c r="E402" s="350" t="n">
        <f aca="false">TRUNC(TRUNC(((C402+('Traitements par indices'!F402*12))/1820),2)*1.27,2)</f>
        <v>18.46</v>
      </c>
      <c r="F402" s="350" t="n">
        <f aca="false">TRUNC(D402+(D402*2/3),2)</f>
        <v>30.28</v>
      </c>
      <c r="G402" s="351" t="n">
        <f aca="false">TRUNC(D402*2,2)</f>
        <v>36.34</v>
      </c>
      <c r="H402" s="352" t="n">
        <f aca="false">TRUNC(TRUNC(((C402+('Traitements par indices'!G402*12))/1820),2)*1.25,2)</f>
        <v>17.82</v>
      </c>
      <c r="I402" s="352" t="n">
        <f aca="false">TRUNC(TRUNC(((C402+('Traitements par indices'!G402*12))/1820),2)*1.27,2)</f>
        <v>18.11</v>
      </c>
      <c r="J402" s="352" t="n">
        <f aca="false">TRUNC(H402+(H402*2/3),2)</f>
        <v>29.7</v>
      </c>
      <c r="K402" s="353" t="n">
        <f aca="false">TRUNC((H402*2),2)</f>
        <v>35.64</v>
      </c>
      <c r="L402" s="352" t="n">
        <f aca="false">TRUNC(TRUNC((C402/1820),2)*1.25,2)</f>
        <v>17.63</v>
      </c>
      <c r="M402" s="352" t="n">
        <f aca="false">TRUNC(TRUNC((C402/1820),2)*1.27,2)</f>
        <v>17.91</v>
      </c>
      <c r="N402" s="352" t="n">
        <f aca="false">TRUNC(L402+(L402*2/3),2)</f>
        <v>29.38</v>
      </c>
      <c r="O402" s="353" t="n">
        <f aca="false">TRUNC((L402*2),2)</f>
        <v>35.26</v>
      </c>
    </row>
    <row r="403" customFormat="false" ht="15.75" hidden="false" customHeight="true" outlineLevel="0" collapsed="false">
      <c r="A403" s="338" t="n">
        <f aca="false">'Traitements par indices'!A403:C430</f>
        <v>436</v>
      </c>
      <c r="B403" s="355" t="n">
        <f aca="false">'Traitements par indices'!B403:D430</f>
        <v>500</v>
      </c>
      <c r="C403" s="340" t="n">
        <f aca="false">'Traitements par indices'!C403:E430</f>
        <v>25756</v>
      </c>
      <c r="D403" s="341" t="n">
        <f aca="false">TRUNC(TRUNC(((C403+('Traitements par indices'!F403*12))/1820),2)*1.25,2)</f>
        <v>18.21</v>
      </c>
      <c r="E403" s="342" t="n">
        <f aca="false">TRUNC(TRUNC(((C403+('Traitements par indices'!F403*12))/1820),2)*1.27,2)</f>
        <v>18.5</v>
      </c>
      <c r="F403" s="342" t="n">
        <f aca="false">TRUNC(D403+(D403*2/3),2)</f>
        <v>30.35</v>
      </c>
      <c r="G403" s="343" t="n">
        <f aca="false">TRUNC(D403*2,2)</f>
        <v>36.42</v>
      </c>
      <c r="H403" s="344" t="n">
        <f aca="false">TRUNC(TRUNC(((C403+('Traitements par indices'!G403*12))/1820),2)*1.25,2)</f>
        <v>17.86</v>
      </c>
      <c r="I403" s="344" t="n">
        <f aca="false">TRUNC(TRUNC(((C403+('Traitements par indices'!G403*12))/1820),2)*1.27,2)</f>
        <v>18.14</v>
      </c>
      <c r="J403" s="344" t="n">
        <f aca="false">TRUNC(H403+(H403*2/3),2)</f>
        <v>29.76</v>
      </c>
      <c r="K403" s="345" t="n">
        <f aca="false">TRUNC((H403*2),2)</f>
        <v>35.72</v>
      </c>
      <c r="L403" s="344" t="n">
        <f aca="false">TRUNC(TRUNC((C403/1820),2)*1.25,2)</f>
        <v>17.68</v>
      </c>
      <c r="M403" s="344" t="n">
        <f aca="false">TRUNC(TRUNC((C403/1820),2)*1.27,2)</f>
        <v>17.97</v>
      </c>
      <c r="N403" s="344" t="n">
        <f aca="false">TRUNC(L403+(L403*2/3),2)</f>
        <v>29.46</v>
      </c>
      <c r="O403" s="345" t="n">
        <f aca="false">TRUNC((L403*2),2)</f>
        <v>35.36</v>
      </c>
    </row>
    <row r="404" customFormat="false" ht="15.75" hidden="false" customHeight="true" outlineLevel="0" collapsed="false">
      <c r="A404" s="346" t="n">
        <f aca="false">'Traitements par indices'!A404:C431</f>
        <v>437</v>
      </c>
      <c r="B404" s="347" t="n">
        <f aca="false">'Traitements par indices'!B404:D431</f>
        <v>501</v>
      </c>
      <c r="C404" s="348" t="n">
        <f aca="false">'Traitements par indices'!C404:E431</f>
        <v>25815.08</v>
      </c>
      <c r="D404" s="349" t="n">
        <f aca="false">TRUNC(TRUNC(((C404+('Traitements par indices'!F404*12))/1820),2)*1.25,2)</f>
        <v>18.25</v>
      </c>
      <c r="E404" s="350" t="n">
        <f aca="false">TRUNC(TRUNC(((C404+('Traitements par indices'!F404*12))/1820),2)*1.27,2)</f>
        <v>18.54</v>
      </c>
      <c r="F404" s="350" t="n">
        <f aca="false">TRUNC(D404+(D404*2/3),2)</f>
        <v>30.41</v>
      </c>
      <c r="G404" s="351" t="n">
        <f aca="false">TRUNC(D404*2,2)</f>
        <v>36.5</v>
      </c>
      <c r="H404" s="352" t="n">
        <f aca="false">TRUNC(TRUNC(((C404+('Traitements par indices'!G404*12))/1820),2)*1.25,2)</f>
        <v>17.9</v>
      </c>
      <c r="I404" s="352" t="n">
        <f aca="false">TRUNC(TRUNC(((C404+('Traitements par indices'!G404*12))/1820),2)*1.27,2)</f>
        <v>18.18</v>
      </c>
      <c r="J404" s="352" t="n">
        <f aca="false">TRUNC(H404+(H404*2/3),2)</f>
        <v>29.83</v>
      </c>
      <c r="K404" s="353" t="n">
        <f aca="false">TRUNC((H404*2),2)</f>
        <v>35.8</v>
      </c>
      <c r="L404" s="352" t="n">
        <f aca="false">TRUNC(TRUNC((C404/1820),2)*1.25,2)</f>
        <v>17.72</v>
      </c>
      <c r="M404" s="352" t="n">
        <f aca="false">TRUNC(TRUNC((C404/1820),2)*1.27,2)</f>
        <v>18</v>
      </c>
      <c r="N404" s="352" t="n">
        <f aca="false">TRUNC(L404+(L404*2/3),2)</f>
        <v>29.53</v>
      </c>
      <c r="O404" s="353" t="n">
        <f aca="false">TRUNC((L404*2),2)</f>
        <v>35.44</v>
      </c>
    </row>
    <row r="405" customFormat="false" ht="15.75" hidden="false" customHeight="true" outlineLevel="0" collapsed="false">
      <c r="A405" s="338" t="n">
        <f aca="false">'Traitements par indices'!A405:C432</f>
        <v>438</v>
      </c>
      <c r="B405" s="355" t="n">
        <f aca="false">'Traitements par indices'!B405:D432</f>
        <v>502</v>
      </c>
      <c r="C405" s="340" t="n">
        <f aca="false">'Traitements par indices'!C405:E432</f>
        <v>25874.15</v>
      </c>
      <c r="D405" s="341" t="n">
        <f aca="false">TRUNC(TRUNC(((C405+('Traitements par indices'!F405*12))/1820),2)*1.25,2)</f>
        <v>18.3</v>
      </c>
      <c r="E405" s="342" t="n">
        <f aca="false">TRUNC(TRUNC(((C405+('Traitements par indices'!F405*12))/1820),2)*1.27,2)</f>
        <v>18.59</v>
      </c>
      <c r="F405" s="342" t="n">
        <f aca="false">TRUNC(D405+(D405*2/3),2)</f>
        <v>30.5</v>
      </c>
      <c r="G405" s="343" t="n">
        <f aca="false">TRUNC(D405*2,2)</f>
        <v>36.6</v>
      </c>
      <c r="H405" s="344" t="n">
        <f aca="false">TRUNC(TRUNC(((C405+('Traitements par indices'!G405*12))/1820),2)*1.25,2)</f>
        <v>17.93</v>
      </c>
      <c r="I405" s="344" t="n">
        <f aca="false">TRUNC(TRUNC(((C405+('Traitements par indices'!G405*12))/1820),2)*1.27,2)</f>
        <v>18.22</v>
      </c>
      <c r="J405" s="344" t="n">
        <f aca="false">TRUNC(H405+(H405*2/3),2)</f>
        <v>29.88</v>
      </c>
      <c r="K405" s="345" t="n">
        <f aca="false">TRUNC((H405*2),2)</f>
        <v>35.86</v>
      </c>
      <c r="L405" s="344" t="n">
        <f aca="false">TRUNC(TRUNC((C405/1820),2)*1.25,2)</f>
        <v>17.76</v>
      </c>
      <c r="M405" s="344" t="n">
        <f aca="false">TRUNC(TRUNC((C405/1820),2)*1.27,2)</f>
        <v>18.04</v>
      </c>
      <c r="N405" s="344" t="n">
        <f aca="false">TRUNC(L405+(L405*2/3),2)</f>
        <v>29.6</v>
      </c>
      <c r="O405" s="345" t="n">
        <f aca="false">TRUNC((L405*2),2)</f>
        <v>35.52</v>
      </c>
    </row>
    <row r="406" customFormat="false" ht="15.75" hidden="false" customHeight="true" outlineLevel="0" collapsed="false">
      <c r="A406" s="346" t="n">
        <f aca="false">'Traitements par indices'!A406:C433</f>
        <v>439</v>
      </c>
      <c r="B406" s="347" t="n">
        <f aca="false">'Traitements par indices'!B406:D433</f>
        <v>503</v>
      </c>
      <c r="C406" s="348" t="n">
        <f aca="false">'Traitements par indices'!C406:E433</f>
        <v>25933.22</v>
      </c>
      <c r="D406" s="349" t="n">
        <f aca="false">TRUNC(TRUNC(((C406+('Traitements par indices'!F406*12))/1820),2)*1.25,2)</f>
        <v>18.33</v>
      </c>
      <c r="E406" s="350" t="n">
        <f aca="false">TRUNC(TRUNC(((C406+('Traitements par indices'!F406*12))/1820),2)*1.27,2)</f>
        <v>18.63</v>
      </c>
      <c r="F406" s="350" t="n">
        <f aca="false">TRUNC(D406+(D406*2/3),2)</f>
        <v>30.55</v>
      </c>
      <c r="G406" s="351" t="n">
        <f aca="false">TRUNC(D406*2,2)</f>
        <v>36.66</v>
      </c>
      <c r="H406" s="352" t="n">
        <f aca="false">TRUNC(TRUNC(((C406+('Traitements par indices'!G406*12))/1820),2)*1.25,2)</f>
        <v>17.98</v>
      </c>
      <c r="I406" s="352" t="n">
        <f aca="false">TRUNC(TRUNC(((C406+('Traitements par indices'!G406*12))/1820),2)*1.27,2)</f>
        <v>18.27</v>
      </c>
      <c r="J406" s="352" t="n">
        <f aca="false">TRUNC(H406+(H406*2/3),2)</f>
        <v>29.96</v>
      </c>
      <c r="K406" s="353" t="n">
        <f aca="false">TRUNC((H406*2),2)</f>
        <v>35.96</v>
      </c>
      <c r="L406" s="352" t="n">
        <f aca="false">TRUNC(TRUNC((C406/1820),2)*1.25,2)</f>
        <v>17.8</v>
      </c>
      <c r="M406" s="352" t="n">
        <f aca="false">TRUNC(TRUNC((C406/1820),2)*1.27,2)</f>
        <v>18.08</v>
      </c>
      <c r="N406" s="352" t="n">
        <f aca="false">TRUNC(L406+(L406*2/3),2)</f>
        <v>29.66</v>
      </c>
      <c r="O406" s="353" t="n">
        <f aca="false">TRUNC((L406*2),2)</f>
        <v>35.6</v>
      </c>
    </row>
    <row r="407" customFormat="false" ht="15.75" hidden="false" customHeight="true" outlineLevel="0" collapsed="false">
      <c r="A407" s="338" t="n">
        <f aca="false">'Traitements par indices'!A407:C434</f>
        <v>439</v>
      </c>
      <c r="B407" s="355" t="n">
        <f aca="false">'Traitements par indices'!B407:D434</f>
        <v>504</v>
      </c>
      <c r="C407" s="340" t="n">
        <f aca="false">'Traitements par indices'!C407:E434</f>
        <v>25933.22</v>
      </c>
      <c r="D407" s="341" t="n">
        <f aca="false">TRUNC(TRUNC(((C407+('Traitements par indices'!F407*12))/1820),2)*1.25,2)</f>
        <v>18.33</v>
      </c>
      <c r="E407" s="342" t="n">
        <f aca="false">TRUNC(TRUNC(((C407+('Traitements par indices'!F407*12))/1820),2)*1.27,2)</f>
        <v>18.63</v>
      </c>
      <c r="F407" s="342" t="n">
        <f aca="false">TRUNC(D407+(D407*2/3),2)</f>
        <v>30.55</v>
      </c>
      <c r="G407" s="343" t="n">
        <f aca="false">TRUNC(D407*2,2)</f>
        <v>36.66</v>
      </c>
      <c r="H407" s="344" t="n">
        <f aca="false">TRUNC(TRUNC(((C407+('Traitements par indices'!G407*12))/1820),2)*1.25,2)</f>
        <v>17.98</v>
      </c>
      <c r="I407" s="344" t="n">
        <f aca="false">TRUNC(TRUNC(((C407+('Traitements par indices'!G407*12))/1820),2)*1.27,2)</f>
        <v>18.27</v>
      </c>
      <c r="J407" s="344" t="n">
        <f aca="false">TRUNC(H407+(H407*2/3),2)</f>
        <v>29.96</v>
      </c>
      <c r="K407" s="345" t="n">
        <f aca="false">TRUNC((H407*2),2)</f>
        <v>35.96</v>
      </c>
      <c r="L407" s="344" t="n">
        <f aca="false">TRUNC(TRUNC((C407/1820),2)*1.25,2)</f>
        <v>17.8</v>
      </c>
      <c r="M407" s="344" t="n">
        <f aca="false">TRUNC(TRUNC((C407/1820),2)*1.27,2)</f>
        <v>18.08</v>
      </c>
      <c r="N407" s="344" t="n">
        <f aca="false">TRUNC(L407+(L407*2/3),2)</f>
        <v>29.66</v>
      </c>
      <c r="O407" s="345" t="n">
        <f aca="false">TRUNC((L407*2),2)</f>
        <v>35.6</v>
      </c>
    </row>
    <row r="408" customFormat="false" ht="15.75" hidden="false" customHeight="true" outlineLevel="0" collapsed="false">
      <c r="A408" s="346" t="n">
        <f aca="false">'Traitements par indices'!A408:C435</f>
        <v>440</v>
      </c>
      <c r="B408" s="347" t="n">
        <f aca="false">'Traitements par indices'!B408:D435</f>
        <v>505</v>
      </c>
      <c r="C408" s="348" t="n">
        <f aca="false">'Traitements par indices'!C408:E435</f>
        <v>25992.3</v>
      </c>
      <c r="D408" s="349" t="n">
        <f aca="false">TRUNC(TRUNC(((C408+('Traitements par indices'!F408*12))/1820),2)*1.25,2)</f>
        <v>18.37</v>
      </c>
      <c r="E408" s="350" t="n">
        <f aca="false">TRUNC(TRUNC(((C408+('Traitements par indices'!F408*12))/1820),2)*1.27,2)</f>
        <v>18.66</v>
      </c>
      <c r="F408" s="350" t="n">
        <f aca="false">TRUNC(D408+(D408*2/3),2)</f>
        <v>30.61</v>
      </c>
      <c r="G408" s="351" t="n">
        <f aca="false">TRUNC(D408*2,2)</f>
        <v>36.74</v>
      </c>
      <c r="H408" s="352" t="n">
        <f aca="false">TRUNC(TRUNC(((C408+('Traitements par indices'!G408*12))/1820),2)*1.25,2)</f>
        <v>18.02</v>
      </c>
      <c r="I408" s="352" t="n">
        <f aca="false">TRUNC(TRUNC(((C408+('Traitements par indices'!G408*12))/1820),2)*1.27,2)</f>
        <v>18.31</v>
      </c>
      <c r="J408" s="352" t="n">
        <f aca="false">TRUNC(H408+(H408*2/3),2)</f>
        <v>30.03</v>
      </c>
      <c r="K408" s="353" t="n">
        <f aca="false">TRUNC((H408*2),2)</f>
        <v>36.04</v>
      </c>
      <c r="L408" s="352" t="n">
        <f aca="false">TRUNC(TRUNC((C408/1820),2)*1.25,2)</f>
        <v>17.85</v>
      </c>
      <c r="M408" s="352" t="n">
        <f aca="false">TRUNC(TRUNC((C408/1820),2)*1.27,2)</f>
        <v>18.13</v>
      </c>
      <c r="N408" s="352" t="n">
        <f aca="false">TRUNC(L408+(L408*2/3),2)</f>
        <v>29.75</v>
      </c>
      <c r="O408" s="353" t="n">
        <f aca="false">TRUNC((L408*2),2)</f>
        <v>35.7</v>
      </c>
    </row>
    <row r="409" customFormat="false" ht="15.75" hidden="false" customHeight="true" outlineLevel="0" collapsed="false">
      <c r="A409" s="338" t="n">
        <f aca="false">'Traitements par indices'!A409:C436</f>
        <v>441</v>
      </c>
      <c r="B409" s="355" t="n">
        <f aca="false">'Traitements par indices'!B409:D436</f>
        <v>506</v>
      </c>
      <c r="C409" s="340" t="n">
        <f aca="false">'Traitements par indices'!C409:E436</f>
        <v>26051.37</v>
      </c>
      <c r="D409" s="341" t="n">
        <f aca="false">TRUNC(TRUNC(((C409+('Traitements par indices'!F409*12))/1820),2)*1.25,2)</f>
        <v>18.42</v>
      </c>
      <c r="E409" s="342" t="n">
        <f aca="false">TRUNC(TRUNC(((C409+('Traitements par indices'!F409*12))/1820),2)*1.27,2)</f>
        <v>18.71</v>
      </c>
      <c r="F409" s="342" t="n">
        <f aca="false">TRUNC(D409+(D409*2/3),2)</f>
        <v>30.7</v>
      </c>
      <c r="G409" s="343" t="n">
        <f aca="false">TRUNC(D409*2,2)</f>
        <v>36.84</v>
      </c>
      <c r="H409" s="344" t="n">
        <f aca="false">TRUNC(TRUNC(((C409+('Traitements par indices'!G409*12))/1820),2)*1.25,2)</f>
        <v>18.06</v>
      </c>
      <c r="I409" s="344" t="n">
        <f aca="false">TRUNC(TRUNC(((C409+('Traitements par indices'!G409*12))/1820),2)*1.27,2)</f>
        <v>18.35</v>
      </c>
      <c r="J409" s="344" t="n">
        <f aca="false">TRUNC(H409+(H409*2/3),2)</f>
        <v>30.1</v>
      </c>
      <c r="K409" s="345" t="n">
        <f aca="false">TRUNC((H409*2),2)</f>
        <v>36.12</v>
      </c>
      <c r="L409" s="344" t="n">
        <f aca="false">TRUNC(TRUNC((C409/1820),2)*1.25,2)</f>
        <v>17.88</v>
      </c>
      <c r="M409" s="344" t="n">
        <f aca="false">TRUNC(TRUNC((C409/1820),2)*1.27,2)</f>
        <v>18.17</v>
      </c>
      <c r="N409" s="344" t="n">
        <f aca="false">TRUNC(L409+(L409*2/3),2)</f>
        <v>29.8</v>
      </c>
      <c r="O409" s="345" t="n">
        <f aca="false">TRUNC((L409*2),2)</f>
        <v>35.76</v>
      </c>
    </row>
    <row r="410" customFormat="false" ht="15.75" hidden="false" customHeight="true" outlineLevel="0" collapsed="false">
      <c r="A410" s="346" t="n">
        <f aca="false">'Traitements par indices'!A410:C437</f>
        <v>442</v>
      </c>
      <c r="B410" s="347" t="n">
        <f aca="false">'Traitements par indices'!B410:D437</f>
        <v>507</v>
      </c>
      <c r="C410" s="348" t="n">
        <f aca="false">'Traitements par indices'!C410:E437</f>
        <v>26110.44</v>
      </c>
      <c r="D410" s="349" t="n">
        <f aca="false">TRUNC(TRUNC(((C410+('Traitements par indices'!F410*12))/1820),2)*1.25,2)</f>
        <v>18.46</v>
      </c>
      <c r="E410" s="350" t="n">
        <f aca="false">TRUNC(TRUNC(((C410+('Traitements par indices'!F410*12))/1820),2)*1.27,2)</f>
        <v>18.75</v>
      </c>
      <c r="F410" s="350" t="n">
        <f aca="false">TRUNC(D410+(D410*2/3),2)</f>
        <v>30.76</v>
      </c>
      <c r="G410" s="351" t="n">
        <f aca="false">TRUNC(D410*2,2)</f>
        <v>36.92</v>
      </c>
      <c r="H410" s="352" t="n">
        <f aca="false">TRUNC(TRUNC(((C410+('Traitements par indices'!G410*12))/1820),2)*1.25,2)</f>
        <v>18.1</v>
      </c>
      <c r="I410" s="352" t="n">
        <f aca="false">TRUNC(TRUNC(((C410+('Traitements par indices'!G410*12))/1820),2)*1.27,2)</f>
        <v>18.38</v>
      </c>
      <c r="J410" s="352" t="n">
        <f aca="false">TRUNC(H410+(H410*2/3),2)</f>
        <v>30.16</v>
      </c>
      <c r="K410" s="353" t="n">
        <f aca="false">TRUNC((H410*2),2)</f>
        <v>36.2</v>
      </c>
      <c r="L410" s="352" t="n">
        <f aca="false">TRUNC(TRUNC((C410/1820),2)*1.25,2)</f>
        <v>17.92</v>
      </c>
      <c r="M410" s="352" t="n">
        <f aca="false">TRUNC(TRUNC((C410/1820),2)*1.27,2)</f>
        <v>18.21</v>
      </c>
      <c r="N410" s="352" t="n">
        <f aca="false">TRUNC(L410+(L410*2/3),2)</f>
        <v>29.86</v>
      </c>
      <c r="O410" s="353" t="n">
        <f aca="false">TRUNC((L410*2),2)</f>
        <v>35.84</v>
      </c>
    </row>
    <row r="411" customFormat="false" ht="15.75" hidden="false" customHeight="true" outlineLevel="0" collapsed="false">
      <c r="A411" s="338" t="n">
        <f aca="false">'Traitements par indices'!A411:C438</f>
        <v>442</v>
      </c>
      <c r="B411" s="355" t="n">
        <f aca="false">'Traitements par indices'!B411:D438</f>
        <v>508</v>
      </c>
      <c r="C411" s="340" t="n">
        <f aca="false">'Traitements par indices'!C411:E438</f>
        <v>26110.44</v>
      </c>
      <c r="D411" s="341" t="n">
        <f aca="false">TRUNC(TRUNC(((C411+('Traitements par indices'!F411*12))/1820),2)*1.25,2)</f>
        <v>18.46</v>
      </c>
      <c r="E411" s="342" t="n">
        <f aca="false">TRUNC(TRUNC(((C411+('Traitements par indices'!F411*12))/1820),2)*1.27,2)</f>
        <v>18.75</v>
      </c>
      <c r="F411" s="342" t="n">
        <f aca="false">TRUNC(D411+(D411*2/3),2)</f>
        <v>30.76</v>
      </c>
      <c r="G411" s="343" t="n">
        <f aca="false">TRUNC(D411*2,2)</f>
        <v>36.92</v>
      </c>
      <c r="H411" s="344" t="n">
        <f aca="false">TRUNC(TRUNC(((C411+('Traitements par indices'!G411*12))/1820),2)*1.25,2)</f>
        <v>18.1</v>
      </c>
      <c r="I411" s="344" t="n">
        <f aca="false">TRUNC(TRUNC(((C411+('Traitements par indices'!G411*12))/1820),2)*1.27,2)</f>
        <v>18.38</v>
      </c>
      <c r="J411" s="344" t="n">
        <f aca="false">TRUNC(H411+(H411*2/3),2)</f>
        <v>30.16</v>
      </c>
      <c r="K411" s="345" t="n">
        <f aca="false">TRUNC((H411*2),2)</f>
        <v>36.2</v>
      </c>
      <c r="L411" s="344" t="n">
        <f aca="false">TRUNC(TRUNC((C411/1820),2)*1.25,2)</f>
        <v>17.92</v>
      </c>
      <c r="M411" s="344" t="n">
        <f aca="false">TRUNC(TRUNC((C411/1820),2)*1.27,2)</f>
        <v>18.21</v>
      </c>
      <c r="N411" s="344" t="n">
        <f aca="false">TRUNC(L411+(L411*2/3),2)</f>
        <v>29.86</v>
      </c>
      <c r="O411" s="345" t="n">
        <f aca="false">TRUNC((L411*2),2)</f>
        <v>35.84</v>
      </c>
    </row>
    <row r="412" customFormat="false" ht="15.75" hidden="false" customHeight="true" outlineLevel="0" collapsed="false">
      <c r="A412" s="346" t="n">
        <f aca="false">'Traitements par indices'!A412:C439</f>
        <v>443</v>
      </c>
      <c r="B412" s="347" t="n">
        <f aca="false">'Traitements par indices'!B412:D439</f>
        <v>509</v>
      </c>
      <c r="C412" s="348" t="n">
        <f aca="false">'Traitements par indices'!C412:E439</f>
        <v>26169.52</v>
      </c>
      <c r="D412" s="349" t="n">
        <f aca="false">TRUNC(TRUNC(((C412+('Traitements par indices'!F412*12))/1820),2)*1.25,2)</f>
        <v>18.51</v>
      </c>
      <c r="E412" s="350" t="n">
        <f aca="false">TRUNC(TRUNC(((C412+('Traitements par indices'!F412*12))/1820),2)*1.27,2)</f>
        <v>18.8</v>
      </c>
      <c r="F412" s="350" t="n">
        <f aca="false">TRUNC(D412+(D412*2/3),2)</f>
        <v>30.85</v>
      </c>
      <c r="G412" s="351" t="n">
        <f aca="false">TRUNC(D412*2,2)</f>
        <v>37.02</v>
      </c>
      <c r="H412" s="352" t="n">
        <f aca="false">TRUNC(TRUNC(((C412+('Traitements par indices'!G412*12))/1820),2)*1.25,2)</f>
        <v>18.15</v>
      </c>
      <c r="I412" s="352" t="n">
        <f aca="false">TRUNC(TRUNC(((C412+('Traitements par indices'!G412*12))/1820),2)*1.27,2)</f>
        <v>18.44</v>
      </c>
      <c r="J412" s="352" t="n">
        <f aca="false">TRUNC(H412+(H412*2/3),2)</f>
        <v>30.25</v>
      </c>
      <c r="K412" s="353" t="n">
        <f aca="false">TRUNC((H412*2),2)</f>
        <v>36.3</v>
      </c>
      <c r="L412" s="352" t="n">
        <f aca="false">TRUNC(TRUNC((C412/1820),2)*1.25,2)</f>
        <v>17.96</v>
      </c>
      <c r="M412" s="352" t="n">
        <f aca="false">TRUNC(TRUNC((C412/1820),2)*1.27,2)</f>
        <v>18.24</v>
      </c>
      <c r="N412" s="352" t="n">
        <f aca="false">TRUNC(L412+(L412*2/3),2)</f>
        <v>29.93</v>
      </c>
      <c r="O412" s="353" t="n">
        <f aca="false">TRUNC((L412*2),2)</f>
        <v>35.92</v>
      </c>
    </row>
    <row r="413" customFormat="false" ht="15.75" hidden="false" customHeight="true" outlineLevel="0" collapsed="false">
      <c r="A413" s="338" t="n">
        <f aca="false">'Traitements par indices'!A413:C440</f>
        <v>444</v>
      </c>
      <c r="B413" s="355" t="n">
        <f aca="false">'Traitements par indices'!B413:D440</f>
        <v>510</v>
      </c>
      <c r="C413" s="340" t="n">
        <f aca="false">'Traitements par indices'!C413:E440</f>
        <v>26228.59</v>
      </c>
      <c r="D413" s="341" t="n">
        <f aca="false">TRUNC(TRUNC(((C413+('Traitements par indices'!F413*12))/1820),2)*1.25,2)</f>
        <v>18.55</v>
      </c>
      <c r="E413" s="342" t="n">
        <f aca="false">TRUNC(TRUNC(((C413+('Traitements par indices'!F413*12))/1820),2)*1.27,2)</f>
        <v>18.84</v>
      </c>
      <c r="F413" s="342" t="n">
        <f aca="false">TRUNC(D413+(D413*2/3),2)</f>
        <v>30.91</v>
      </c>
      <c r="G413" s="343" t="n">
        <f aca="false">TRUNC(D413*2,2)</f>
        <v>37.1</v>
      </c>
      <c r="H413" s="344" t="n">
        <f aca="false">TRUNC(TRUNC(((C413+('Traitements par indices'!G413*12))/1820),2)*1.25,2)</f>
        <v>18.18</v>
      </c>
      <c r="I413" s="344" t="n">
        <f aca="false">TRUNC(TRUNC(((C413+('Traitements par indices'!G413*12))/1820),2)*1.27,2)</f>
        <v>18.47</v>
      </c>
      <c r="J413" s="344" t="n">
        <f aca="false">TRUNC(H413+(H413*2/3),2)</f>
        <v>30.3</v>
      </c>
      <c r="K413" s="345" t="n">
        <f aca="false">TRUNC((H413*2),2)</f>
        <v>36.36</v>
      </c>
      <c r="L413" s="344" t="n">
        <f aca="false">TRUNC(TRUNC((C413/1820),2)*1.25,2)</f>
        <v>18.01</v>
      </c>
      <c r="M413" s="344" t="n">
        <f aca="false">TRUNC(TRUNC((C413/1820),2)*1.27,2)</f>
        <v>18.3</v>
      </c>
      <c r="N413" s="344" t="n">
        <f aca="false">TRUNC(L413+(L413*2/3),2)</f>
        <v>30.01</v>
      </c>
      <c r="O413" s="345" t="n">
        <f aca="false">TRUNC((L413*2),2)</f>
        <v>36.02</v>
      </c>
    </row>
    <row r="414" customFormat="false" ht="15.75" hidden="false" customHeight="true" outlineLevel="0" collapsed="false">
      <c r="A414" s="346" t="n">
        <f aca="false">'Traitements par indices'!A414:C441</f>
        <v>445</v>
      </c>
      <c r="B414" s="347" t="n">
        <f aca="false">'Traitements par indices'!B414:D441</f>
        <v>511</v>
      </c>
      <c r="C414" s="348" t="n">
        <f aca="false">'Traitements par indices'!C414:E441</f>
        <v>26287.66</v>
      </c>
      <c r="D414" s="349" t="n">
        <f aca="false">TRUNC(TRUNC(((C414+('Traitements par indices'!F414*12))/1820),2)*1.25,2)</f>
        <v>18.58</v>
      </c>
      <c r="E414" s="350" t="n">
        <f aca="false">TRUNC(TRUNC(((C414+('Traitements par indices'!F414*12))/1820),2)*1.27,2)</f>
        <v>18.88</v>
      </c>
      <c r="F414" s="350" t="n">
        <f aca="false">TRUNC(D414+(D414*2/3),2)</f>
        <v>30.96</v>
      </c>
      <c r="G414" s="351" t="n">
        <f aca="false">TRUNC(D414*2,2)</f>
        <v>37.16</v>
      </c>
      <c r="H414" s="352" t="n">
        <f aca="false">TRUNC(TRUNC(((C414+('Traitements par indices'!G414*12))/1820),2)*1.25,2)</f>
        <v>18.22</v>
      </c>
      <c r="I414" s="352" t="n">
        <f aca="false">TRUNC(TRUNC(((C414+('Traitements par indices'!G414*12))/1820),2)*1.27,2)</f>
        <v>18.51</v>
      </c>
      <c r="J414" s="352" t="n">
        <f aca="false">TRUNC(H414+(H414*2/3),2)</f>
        <v>30.36</v>
      </c>
      <c r="K414" s="353" t="n">
        <f aca="false">TRUNC((H414*2),2)</f>
        <v>36.44</v>
      </c>
      <c r="L414" s="352" t="n">
        <f aca="false">TRUNC(TRUNC((C414/1820),2)*1.25,2)</f>
        <v>18.05</v>
      </c>
      <c r="M414" s="352" t="n">
        <f aca="false">TRUNC(TRUNC((C414/1820),2)*1.27,2)</f>
        <v>18.33</v>
      </c>
      <c r="N414" s="352" t="n">
        <f aca="false">TRUNC(L414+(L414*2/3),2)</f>
        <v>30.08</v>
      </c>
      <c r="O414" s="353" t="n">
        <f aca="false">TRUNC((L414*2),2)</f>
        <v>36.1</v>
      </c>
    </row>
    <row r="415" customFormat="false" ht="15.75" hidden="false" customHeight="true" outlineLevel="0" collapsed="false">
      <c r="A415" s="338" t="n">
        <f aca="false">'Traitements par indices'!A415:C442</f>
        <v>445</v>
      </c>
      <c r="B415" s="355" t="n">
        <f aca="false">'Traitements par indices'!B415:D442</f>
        <v>512</v>
      </c>
      <c r="C415" s="340" t="n">
        <f aca="false">'Traitements par indices'!C415:E442</f>
        <v>26287.66</v>
      </c>
      <c r="D415" s="341" t="n">
        <f aca="false">TRUNC(TRUNC(((C415+('Traitements par indices'!F415*12))/1820),2)*1.25,2)</f>
        <v>18.58</v>
      </c>
      <c r="E415" s="342" t="n">
        <f aca="false">TRUNC(TRUNC(((C415+('Traitements par indices'!F415*12))/1820),2)*1.27,2)</f>
        <v>18.88</v>
      </c>
      <c r="F415" s="342" t="n">
        <f aca="false">TRUNC(D415+(D415*2/3),2)</f>
        <v>30.96</v>
      </c>
      <c r="G415" s="343" t="n">
        <f aca="false">TRUNC(D415*2,2)</f>
        <v>37.16</v>
      </c>
      <c r="H415" s="344" t="n">
        <f aca="false">TRUNC(TRUNC(((C415+('Traitements par indices'!G415*12))/1820),2)*1.25,2)</f>
        <v>18.22</v>
      </c>
      <c r="I415" s="344" t="n">
        <f aca="false">TRUNC(TRUNC(((C415+('Traitements par indices'!G415*12))/1820),2)*1.27,2)</f>
        <v>18.51</v>
      </c>
      <c r="J415" s="344" t="n">
        <f aca="false">TRUNC(H415+(H415*2/3),2)</f>
        <v>30.36</v>
      </c>
      <c r="K415" s="345" t="n">
        <f aca="false">TRUNC((H415*2),2)</f>
        <v>36.44</v>
      </c>
      <c r="L415" s="344" t="n">
        <f aca="false">TRUNC(TRUNC((C415/1820),2)*1.25,2)</f>
        <v>18.05</v>
      </c>
      <c r="M415" s="344" t="n">
        <f aca="false">TRUNC(TRUNC((C415/1820),2)*1.27,2)</f>
        <v>18.33</v>
      </c>
      <c r="N415" s="344" t="n">
        <f aca="false">TRUNC(L415+(L415*2/3),2)</f>
        <v>30.08</v>
      </c>
      <c r="O415" s="345" t="n">
        <f aca="false">TRUNC((L415*2),2)</f>
        <v>36.1</v>
      </c>
    </row>
    <row r="416" customFormat="false" ht="15.75" hidden="false" customHeight="true" outlineLevel="0" collapsed="false">
      <c r="A416" s="346" t="n">
        <f aca="false">'Traitements par indices'!A416:C443</f>
        <v>446</v>
      </c>
      <c r="B416" s="347" t="n">
        <f aca="false">'Traitements par indices'!B416:D443</f>
        <v>513</v>
      </c>
      <c r="C416" s="348" t="n">
        <f aca="false">'Traitements par indices'!C416:E443</f>
        <v>26346.74</v>
      </c>
      <c r="D416" s="349" t="n">
        <f aca="false">TRUNC(TRUNC(((C416+('Traitements par indices'!F416*12))/1820),2)*1.25,2)</f>
        <v>18.63</v>
      </c>
      <c r="E416" s="350" t="n">
        <f aca="false">TRUNC(TRUNC(((C416+('Traitements par indices'!F416*12))/1820),2)*1.27,2)</f>
        <v>18.93</v>
      </c>
      <c r="F416" s="350" t="n">
        <f aca="false">TRUNC(D416+(D416*2/3),2)</f>
        <v>31.05</v>
      </c>
      <c r="G416" s="351" t="n">
        <f aca="false">TRUNC(D416*2,2)</f>
        <v>37.26</v>
      </c>
      <c r="H416" s="352" t="n">
        <f aca="false">TRUNC(TRUNC(((C416+('Traitements par indices'!G416*12))/1820),2)*1.25,2)</f>
        <v>18.27</v>
      </c>
      <c r="I416" s="352" t="n">
        <f aca="false">TRUNC(TRUNC(((C416+('Traitements par indices'!G416*12))/1820),2)*1.27,2)</f>
        <v>18.56</v>
      </c>
      <c r="J416" s="352" t="n">
        <f aca="false">TRUNC(H416+(H416*2/3),2)</f>
        <v>30.45</v>
      </c>
      <c r="K416" s="353" t="n">
        <f aca="false">TRUNC((H416*2),2)</f>
        <v>36.54</v>
      </c>
      <c r="L416" s="352" t="n">
        <f aca="false">TRUNC(TRUNC((C416/1820),2)*1.25,2)</f>
        <v>18.08</v>
      </c>
      <c r="M416" s="352" t="n">
        <f aca="false">TRUNC(TRUNC((C416/1820),2)*1.27,2)</f>
        <v>18.37</v>
      </c>
      <c r="N416" s="352" t="n">
        <f aca="false">TRUNC(L416+(L416*2/3),2)</f>
        <v>30.13</v>
      </c>
      <c r="O416" s="353" t="n">
        <f aca="false">TRUNC((L416*2),2)</f>
        <v>36.16</v>
      </c>
    </row>
    <row r="417" customFormat="false" ht="15.75" hidden="false" customHeight="true" outlineLevel="0" collapsed="false">
      <c r="A417" s="338" t="n">
        <f aca="false">'Traitements par indices'!A417:C444</f>
        <v>447</v>
      </c>
      <c r="B417" s="355" t="n">
        <f aca="false">'Traitements par indices'!B417:D444</f>
        <v>514</v>
      </c>
      <c r="C417" s="340" t="n">
        <f aca="false">'Traitements par indices'!C417:E444</f>
        <v>26405.81</v>
      </c>
      <c r="D417" s="341" t="n">
        <f aca="false">TRUNC(TRUNC(((C417+('Traitements par indices'!F417*12))/1820),2)*1.25,2)</f>
        <v>18.67</v>
      </c>
      <c r="E417" s="342" t="n">
        <f aca="false">TRUNC(TRUNC(((C417+('Traitements par indices'!F417*12))/1820),2)*1.27,2)</f>
        <v>18.97</v>
      </c>
      <c r="F417" s="342" t="n">
        <f aca="false">TRUNC(D417+(D417*2/3),2)</f>
        <v>31.11</v>
      </c>
      <c r="G417" s="343" t="n">
        <f aca="false">TRUNC(D417*2,2)</f>
        <v>37.34</v>
      </c>
      <c r="H417" s="344" t="n">
        <f aca="false">TRUNC(TRUNC(((C417+('Traitements par indices'!G417*12))/1820),2)*1.25,2)</f>
        <v>18.31</v>
      </c>
      <c r="I417" s="344" t="n">
        <f aca="false">TRUNC(TRUNC(((C417+('Traitements par indices'!G417*12))/1820),2)*1.27,2)</f>
        <v>18.6</v>
      </c>
      <c r="J417" s="344" t="n">
        <f aca="false">TRUNC(H417+(H417*2/3),2)</f>
        <v>30.51</v>
      </c>
      <c r="K417" s="345" t="n">
        <f aca="false">TRUNC((H417*2),2)</f>
        <v>36.62</v>
      </c>
      <c r="L417" s="344" t="n">
        <f aca="false">TRUNC(TRUNC((C417/1820),2)*1.25,2)</f>
        <v>18.12</v>
      </c>
      <c r="M417" s="344" t="n">
        <f aca="false">TRUNC(TRUNC((C417/1820),2)*1.27,2)</f>
        <v>18.41</v>
      </c>
      <c r="N417" s="344" t="n">
        <f aca="false">TRUNC(L417+(L417*2/3),2)</f>
        <v>30.2</v>
      </c>
      <c r="O417" s="345" t="n">
        <f aca="false">TRUNC((L417*2),2)</f>
        <v>36.24</v>
      </c>
    </row>
    <row r="418" customFormat="false" ht="15.75" hidden="false" customHeight="true" outlineLevel="0" collapsed="false">
      <c r="A418" s="346" t="n">
        <f aca="false">'Traitements par indices'!A418:C445</f>
        <v>448</v>
      </c>
      <c r="B418" s="347" t="n">
        <f aca="false">'Traitements par indices'!B418:D445</f>
        <v>515</v>
      </c>
      <c r="C418" s="348" t="n">
        <f aca="false">'Traitements par indices'!C418:E445</f>
        <v>26464.88</v>
      </c>
      <c r="D418" s="349" t="n">
        <f aca="false">TRUNC(TRUNC(((C418+('Traitements par indices'!F418*12))/1820),2)*1.25,2)</f>
        <v>18.71</v>
      </c>
      <c r="E418" s="350" t="n">
        <f aca="false">TRUNC(TRUNC(((C418+('Traitements par indices'!F418*12))/1820),2)*1.27,2)</f>
        <v>19.01</v>
      </c>
      <c r="F418" s="350" t="n">
        <f aca="false">TRUNC(D418+(D418*2/3),2)</f>
        <v>31.18</v>
      </c>
      <c r="G418" s="351" t="n">
        <f aca="false">TRUNC(D418*2,2)</f>
        <v>37.42</v>
      </c>
      <c r="H418" s="352" t="n">
        <f aca="false">TRUNC(TRUNC(((C418+('Traitements par indices'!G418*12))/1820),2)*1.25,2)</f>
        <v>18.35</v>
      </c>
      <c r="I418" s="352" t="n">
        <f aca="false">TRUNC(TRUNC(((C418+('Traitements par indices'!G418*12))/1820),2)*1.27,2)</f>
        <v>18.64</v>
      </c>
      <c r="J418" s="352" t="n">
        <f aca="false">TRUNC(H418+(H418*2/3),2)</f>
        <v>30.58</v>
      </c>
      <c r="K418" s="353" t="n">
        <f aca="false">TRUNC((H418*2),2)</f>
        <v>36.7</v>
      </c>
      <c r="L418" s="352" t="n">
        <f aca="false">TRUNC(TRUNC((C418/1820),2)*1.25,2)</f>
        <v>18.17</v>
      </c>
      <c r="M418" s="352" t="n">
        <f aca="false">TRUNC(TRUNC((C418/1820),2)*1.27,2)</f>
        <v>18.46</v>
      </c>
      <c r="N418" s="352" t="n">
        <f aca="false">TRUNC(L418+(L418*2/3),2)</f>
        <v>30.28</v>
      </c>
      <c r="O418" s="353" t="n">
        <f aca="false">TRUNC((L418*2),2)</f>
        <v>36.34</v>
      </c>
    </row>
    <row r="419" customFormat="false" ht="15.75" hidden="false" customHeight="true" outlineLevel="0" collapsed="false">
      <c r="A419" s="338" t="n">
        <f aca="false">'Traitements par indices'!A419:C446</f>
        <v>448</v>
      </c>
      <c r="B419" s="355" t="n">
        <f aca="false">'Traitements par indices'!B419:D446</f>
        <v>516</v>
      </c>
      <c r="C419" s="340" t="n">
        <f aca="false">'Traitements par indices'!C419:E446</f>
        <v>26464.88</v>
      </c>
      <c r="D419" s="341" t="n">
        <f aca="false">TRUNC(TRUNC(((C419+('Traitements par indices'!F419*12))/1820),2)*1.25,2)</f>
        <v>18.71</v>
      </c>
      <c r="E419" s="342" t="n">
        <f aca="false">TRUNC(TRUNC(((C419+('Traitements par indices'!F419*12))/1820),2)*1.27,2)</f>
        <v>19.01</v>
      </c>
      <c r="F419" s="342" t="n">
        <f aca="false">TRUNC(D419+(D419*2/3),2)</f>
        <v>31.18</v>
      </c>
      <c r="G419" s="343" t="n">
        <f aca="false">TRUNC(D419*2,2)</f>
        <v>37.42</v>
      </c>
      <c r="H419" s="344" t="n">
        <f aca="false">TRUNC(TRUNC(((C419+('Traitements par indices'!G419*12))/1820),2)*1.25,2)</f>
        <v>18.35</v>
      </c>
      <c r="I419" s="344" t="n">
        <f aca="false">TRUNC(TRUNC(((C419+('Traitements par indices'!G419*12))/1820),2)*1.27,2)</f>
        <v>18.64</v>
      </c>
      <c r="J419" s="344" t="n">
        <f aca="false">TRUNC(H419+(H419*2/3),2)</f>
        <v>30.58</v>
      </c>
      <c r="K419" s="345" t="n">
        <f aca="false">TRUNC((H419*2),2)</f>
        <v>36.7</v>
      </c>
      <c r="L419" s="344" t="n">
        <f aca="false">TRUNC(TRUNC((C419/1820),2)*1.25,2)</f>
        <v>18.17</v>
      </c>
      <c r="M419" s="344" t="n">
        <f aca="false">TRUNC(TRUNC((C419/1820),2)*1.27,2)</f>
        <v>18.46</v>
      </c>
      <c r="N419" s="344" t="n">
        <f aca="false">TRUNC(L419+(L419*2/3),2)</f>
        <v>30.28</v>
      </c>
      <c r="O419" s="345" t="n">
        <f aca="false">TRUNC((L419*2),2)</f>
        <v>36.34</v>
      </c>
    </row>
    <row r="420" customFormat="false" ht="15.75" hidden="false" customHeight="true" outlineLevel="0" collapsed="false">
      <c r="A420" s="346" t="n">
        <f aca="false">'Traitements par indices'!A420:C447</f>
        <v>449</v>
      </c>
      <c r="B420" s="347" t="n">
        <f aca="false">'Traitements par indices'!B420:D447</f>
        <v>517</v>
      </c>
      <c r="C420" s="348" t="n">
        <f aca="false">'Traitements par indices'!C420:E447</f>
        <v>26523.96</v>
      </c>
      <c r="D420" s="349" t="n">
        <f aca="false">TRUNC(TRUNC(((C420+('Traitements par indices'!F420*12))/1820),2)*1.25,2)</f>
        <v>18.76</v>
      </c>
      <c r="E420" s="350" t="n">
        <f aca="false">TRUNC(TRUNC(((C420+('Traitements par indices'!F420*12))/1820),2)*1.27,2)</f>
        <v>19.06</v>
      </c>
      <c r="F420" s="350" t="n">
        <f aca="false">TRUNC(D420+(D420*2/3),2)</f>
        <v>31.26</v>
      </c>
      <c r="G420" s="351" t="n">
        <f aca="false">TRUNC(D420*2,2)</f>
        <v>37.52</v>
      </c>
      <c r="H420" s="352" t="n">
        <f aca="false">TRUNC(TRUNC(((C420+('Traitements par indices'!G420*12))/1820),2)*1.25,2)</f>
        <v>18.38</v>
      </c>
      <c r="I420" s="352" t="n">
        <f aca="false">TRUNC(TRUNC(((C420+('Traitements par indices'!G420*12))/1820),2)*1.27,2)</f>
        <v>18.68</v>
      </c>
      <c r="J420" s="352" t="n">
        <f aca="false">TRUNC(H420+(H420*2/3),2)</f>
        <v>30.63</v>
      </c>
      <c r="K420" s="353" t="n">
        <f aca="false">TRUNC((H420*2),2)</f>
        <v>36.76</v>
      </c>
      <c r="L420" s="352" t="n">
        <f aca="false">TRUNC(TRUNC((C420/1820),2)*1.25,2)</f>
        <v>18.21</v>
      </c>
      <c r="M420" s="352" t="n">
        <f aca="false">TRUNC(TRUNC((C420/1820),2)*1.27,2)</f>
        <v>18.5</v>
      </c>
      <c r="N420" s="352" t="n">
        <f aca="false">TRUNC(L420+(L420*2/3),2)</f>
        <v>30.35</v>
      </c>
      <c r="O420" s="353" t="n">
        <f aca="false">TRUNC((L420*2),2)</f>
        <v>36.42</v>
      </c>
    </row>
    <row r="421" customFormat="false" ht="15.75" hidden="false" customHeight="true" outlineLevel="0" collapsed="false">
      <c r="A421" s="338" t="n">
        <f aca="false">'Traitements par indices'!A421:C448</f>
        <v>450</v>
      </c>
      <c r="B421" s="355" t="n">
        <f aca="false">'Traitements par indices'!B421:D448</f>
        <v>518</v>
      </c>
      <c r="C421" s="340" t="n">
        <f aca="false">'Traitements par indices'!C421:E448</f>
        <v>26583.03</v>
      </c>
      <c r="D421" s="341" t="n">
        <f aca="false">TRUNC(TRUNC(((C421+('Traitements par indices'!F421*12))/1820),2)*1.25,2)</f>
        <v>18.8</v>
      </c>
      <c r="E421" s="342" t="n">
        <f aca="false">TRUNC(TRUNC(((C421+('Traitements par indices'!F421*12))/1820),2)*1.27,2)</f>
        <v>19.1</v>
      </c>
      <c r="F421" s="342" t="n">
        <f aca="false">TRUNC(D421+(D421*2/3),2)</f>
        <v>31.33</v>
      </c>
      <c r="G421" s="343" t="n">
        <f aca="false">TRUNC(D421*2,2)</f>
        <v>37.6</v>
      </c>
      <c r="H421" s="344" t="n">
        <f aca="false">TRUNC(TRUNC(((C421+('Traitements par indices'!G421*12))/1820),2)*1.25,2)</f>
        <v>18.43</v>
      </c>
      <c r="I421" s="344" t="n">
        <f aca="false">TRUNC(TRUNC(((C421+('Traitements par indices'!G421*12))/1820),2)*1.27,2)</f>
        <v>18.73</v>
      </c>
      <c r="J421" s="344" t="n">
        <f aca="false">TRUNC(H421+(H421*2/3),2)</f>
        <v>30.71</v>
      </c>
      <c r="K421" s="345" t="n">
        <f aca="false">TRUNC((H421*2),2)</f>
        <v>36.86</v>
      </c>
      <c r="L421" s="344" t="n">
        <f aca="false">TRUNC(TRUNC((C421/1820),2)*1.25,2)</f>
        <v>18.25</v>
      </c>
      <c r="M421" s="344" t="n">
        <f aca="false">TRUNC(TRUNC((C421/1820),2)*1.27,2)</f>
        <v>18.54</v>
      </c>
      <c r="N421" s="344" t="n">
        <f aca="false">TRUNC(L421+(L421*2/3),2)</f>
        <v>30.41</v>
      </c>
      <c r="O421" s="345" t="n">
        <f aca="false">TRUNC((L421*2),2)</f>
        <v>36.5</v>
      </c>
    </row>
    <row r="422" customFormat="false" ht="15.75" hidden="false" customHeight="true" outlineLevel="0" collapsed="false">
      <c r="A422" s="346" t="n">
        <f aca="false">'Traitements par indices'!A422:C449</f>
        <v>451</v>
      </c>
      <c r="B422" s="347" t="n">
        <f aca="false">'Traitements par indices'!B422:D449</f>
        <v>519</v>
      </c>
      <c r="C422" s="348" t="n">
        <f aca="false">'Traitements par indices'!C422:E449</f>
        <v>26642.1</v>
      </c>
      <c r="D422" s="349" t="n">
        <f aca="false">TRUNC(TRUNC(((C422+('Traitements par indices'!F422*12))/1820),2)*1.25,2)</f>
        <v>18.83</v>
      </c>
      <c r="E422" s="350" t="n">
        <f aca="false">TRUNC(TRUNC(((C422+('Traitements par indices'!F422*12))/1820),2)*1.27,2)</f>
        <v>19.13</v>
      </c>
      <c r="F422" s="350" t="n">
        <f aca="false">TRUNC(D422+(D422*2/3),2)</f>
        <v>31.38</v>
      </c>
      <c r="G422" s="351" t="n">
        <f aca="false">TRUNC(D422*2,2)</f>
        <v>37.66</v>
      </c>
      <c r="H422" s="352" t="n">
        <f aca="false">TRUNC(TRUNC(((C422+('Traitements par indices'!G422*12))/1820),2)*1.25,2)</f>
        <v>18.47</v>
      </c>
      <c r="I422" s="352" t="n">
        <f aca="false">TRUNC(TRUNC(((C422+('Traitements par indices'!G422*12))/1820),2)*1.27,2)</f>
        <v>18.77</v>
      </c>
      <c r="J422" s="352" t="n">
        <f aca="false">TRUNC(H422+(H422*2/3),2)</f>
        <v>30.78</v>
      </c>
      <c r="K422" s="353" t="n">
        <f aca="false">TRUNC((H422*2),2)</f>
        <v>36.94</v>
      </c>
      <c r="L422" s="352" t="n">
        <f aca="false">TRUNC(TRUNC((C422/1820),2)*1.25,2)</f>
        <v>18.28</v>
      </c>
      <c r="M422" s="352" t="n">
        <f aca="false">TRUNC(TRUNC((C422/1820),2)*1.27,2)</f>
        <v>18.58</v>
      </c>
      <c r="N422" s="352" t="n">
        <f aca="false">TRUNC(L422+(L422*2/3),2)</f>
        <v>30.46</v>
      </c>
      <c r="O422" s="353" t="n">
        <f aca="false">TRUNC((L422*2),2)</f>
        <v>36.56</v>
      </c>
    </row>
    <row r="423" customFormat="false" ht="15.75" hidden="false" customHeight="true" outlineLevel="0" collapsed="false">
      <c r="A423" s="338" t="n">
        <f aca="false">'Traitements par indices'!A423:C450</f>
        <v>451</v>
      </c>
      <c r="B423" s="355" t="n">
        <f aca="false">'Traitements par indices'!B423:D450</f>
        <v>520</v>
      </c>
      <c r="C423" s="340" t="n">
        <f aca="false">'Traitements par indices'!C423:E450</f>
        <v>26642.1</v>
      </c>
      <c r="D423" s="341" t="n">
        <f aca="false">TRUNC(TRUNC(((C423+('Traitements par indices'!F423*12))/1820),2)*1.25,2)</f>
        <v>18.83</v>
      </c>
      <c r="E423" s="342" t="n">
        <f aca="false">TRUNC(TRUNC(((C423+('Traitements par indices'!F423*12))/1820),2)*1.27,2)</f>
        <v>19.13</v>
      </c>
      <c r="F423" s="342" t="n">
        <f aca="false">TRUNC(D423+(D423*2/3),2)</f>
        <v>31.38</v>
      </c>
      <c r="G423" s="343" t="n">
        <f aca="false">TRUNC(D423*2,2)</f>
        <v>37.66</v>
      </c>
      <c r="H423" s="344" t="n">
        <f aca="false">TRUNC(TRUNC(((C423+('Traitements par indices'!G423*12))/1820),2)*1.25,2)</f>
        <v>18.47</v>
      </c>
      <c r="I423" s="344" t="n">
        <f aca="false">TRUNC(TRUNC(((C423+('Traitements par indices'!G423*12))/1820),2)*1.27,2)</f>
        <v>18.77</v>
      </c>
      <c r="J423" s="344" t="n">
        <f aca="false">TRUNC(H423+(H423*2/3),2)</f>
        <v>30.78</v>
      </c>
      <c r="K423" s="345" t="n">
        <f aca="false">TRUNC((H423*2),2)</f>
        <v>36.94</v>
      </c>
      <c r="L423" s="344" t="n">
        <f aca="false">TRUNC(TRUNC((C423/1820),2)*1.25,2)</f>
        <v>18.28</v>
      </c>
      <c r="M423" s="344" t="n">
        <f aca="false">TRUNC(TRUNC((C423/1820),2)*1.27,2)</f>
        <v>18.58</v>
      </c>
      <c r="N423" s="344" t="n">
        <f aca="false">TRUNC(L423+(L423*2/3),2)</f>
        <v>30.46</v>
      </c>
      <c r="O423" s="345" t="n">
        <f aca="false">TRUNC((L423*2),2)</f>
        <v>36.56</v>
      </c>
    </row>
    <row r="424" customFormat="false" ht="15.75" hidden="false" customHeight="true" outlineLevel="0" collapsed="false">
      <c r="A424" s="346" t="n">
        <f aca="false">'Traitements par indices'!A424:C451</f>
        <v>452</v>
      </c>
      <c r="B424" s="347" t="n">
        <f aca="false">'Traitements par indices'!B424:D451</f>
        <v>521</v>
      </c>
      <c r="C424" s="348" t="n">
        <f aca="false">'Traitements par indices'!C424:E451</f>
        <v>26701.18</v>
      </c>
      <c r="D424" s="349" t="n">
        <f aca="false">TRUNC(TRUNC(((C424+('Traitements par indices'!F424*12))/1820),2)*1.25,2)</f>
        <v>18.88</v>
      </c>
      <c r="E424" s="350" t="n">
        <f aca="false">TRUNC(TRUNC(((C424+('Traitements par indices'!F424*12))/1820),2)*1.27,2)</f>
        <v>19.18</v>
      </c>
      <c r="F424" s="350" t="n">
        <f aca="false">TRUNC(D424+(D424*2/3),2)</f>
        <v>31.46</v>
      </c>
      <c r="G424" s="351" t="n">
        <f aca="false">TRUNC(D424*2,2)</f>
        <v>37.76</v>
      </c>
      <c r="H424" s="352" t="n">
        <f aca="false">TRUNC(TRUNC(((C424+('Traitements par indices'!G424*12))/1820),2)*1.25,2)</f>
        <v>18.51</v>
      </c>
      <c r="I424" s="352" t="n">
        <f aca="false">TRUNC(TRUNC(((C424+('Traitements par indices'!G424*12))/1820),2)*1.27,2)</f>
        <v>18.8</v>
      </c>
      <c r="J424" s="352" t="n">
        <f aca="false">TRUNC(H424+(H424*2/3),2)</f>
        <v>30.85</v>
      </c>
      <c r="K424" s="353" t="n">
        <f aca="false">TRUNC((H424*2),2)</f>
        <v>37.02</v>
      </c>
      <c r="L424" s="352" t="n">
        <f aca="false">TRUNC(TRUNC((C424/1820),2)*1.25,2)</f>
        <v>18.33</v>
      </c>
      <c r="M424" s="352" t="n">
        <f aca="false">TRUNC(TRUNC((C424/1820),2)*1.27,2)</f>
        <v>18.63</v>
      </c>
      <c r="N424" s="352" t="n">
        <f aca="false">TRUNC(L424+(L424*2/3),2)</f>
        <v>30.55</v>
      </c>
      <c r="O424" s="353" t="n">
        <f aca="false">TRUNC((L424*2),2)</f>
        <v>36.66</v>
      </c>
    </row>
    <row r="425" customFormat="false" ht="15.75" hidden="false" customHeight="true" outlineLevel="0" collapsed="false">
      <c r="A425" s="338" t="n">
        <f aca="false">'Traitements par indices'!A425:C452</f>
        <v>453</v>
      </c>
      <c r="B425" s="355" t="n">
        <f aca="false">'Traitements par indices'!B425:D452</f>
        <v>522</v>
      </c>
      <c r="C425" s="340" t="n">
        <f aca="false">'Traitements par indices'!C425:E452</f>
        <v>26760.25</v>
      </c>
      <c r="D425" s="341" t="n">
        <f aca="false">TRUNC(TRUNC(((C425+('Traitements par indices'!F425*12))/1820),2)*1.25,2)</f>
        <v>18.92</v>
      </c>
      <c r="E425" s="342" t="n">
        <f aca="false">TRUNC(TRUNC(((C425+('Traitements par indices'!F425*12))/1820),2)*1.27,2)</f>
        <v>19.22</v>
      </c>
      <c r="F425" s="342" t="n">
        <f aca="false">TRUNC(D425+(D425*2/3),2)</f>
        <v>31.53</v>
      </c>
      <c r="G425" s="343" t="n">
        <f aca="false">TRUNC(D425*2,2)</f>
        <v>37.84</v>
      </c>
      <c r="H425" s="344" t="n">
        <f aca="false">TRUNC(TRUNC(((C425+('Traitements par indices'!G425*12))/1820),2)*1.25,2)</f>
        <v>18.56</v>
      </c>
      <c r="I425" s="344" t="n">
        <f aca="false">TRUNC(TRUNC(((C425+('Traitements par indices'!G425*12))/1820),2)*1.27,2)</f>
        <v>18.85</v>
      </c>
      <c r="J425" s="344" t="n">
        <f aca="false">TRUNC(H425+(H425*2/3),2)</f>
        <v>30.93</v>
      </c>
      <c r="K425" s="345" t="n">
        <f aca="false">TRUNC((H425*2),2)</f>
        <v>37.12</v>
      </c>
      <c r="L425" s="344" t="n">
        <f aca="false">TRUNC(TRUNC((C425/1820),2)*1.25,2)</f>
        <v>18.37</v>
      </c>
      <c r="M425" s="344" t="n">
        <f aca="false">TRUNC(TRUNC((C425/1820),2)*1.27,2)</f>
        <v>18.66</v>
      </c>
      <c r="N425" s="344" t="n">
        <f aca="false">TRUNC(L425+(L425*2/3),2)</f>
        <v>30.61</v>
      </c>
      <c r="O425" s="345" t="n">
        <f aca="false">TRUNC((L425*2),2)</f>
        <v>36.74</v>
      </c>
    </row>
    <row r="426" customFormat="false" ht="15.75" hidden="false" customHeight="true" outlineLevel="0" collapsed="false">
      <c r="A426" s="346" t="n">
        <f aca="false">'Traitements par indices'!A426:C453</f>
        <v>453</v>
      </c>
      <c r="B426" s="347" t="n">
        <f aca="false">'Traitements par indices'!B426:D453</f>
        <v>523</v>
      </c>
      <c r="C426" s="348" t="n">
        <f aca="false">'Traitements par indices'!C426:E453</f>
        <v>26760.25</v>
      </c>
      <c r="D426" s="349" t="n">
        <f aca="false">TRUNC(TRUNC(((C426+('Traitements par indices'!F426*12))/1820),2)*1.25,2)</f>
        <v>18.92</v>
      </c>
      <c r="E426" s="350" t="n">
        <f aca="false">TRUNC(TRUNC(((C426+('Traitements par indices'!F426*12))/1820),2)*1.27,2)</f>
        <v>19.22</v>
      </c>
      <c r="F426" s="350" t="n">
        <f aca="false">TRUNC(D426+(D426*2/3),2)</f>
        <v>31.53</v>
      </c>
      <c r="G426" s="351" t="n">
        <f aca="false">TRUNC(D426*2,2)</f>
        <v>37.84</v>
      </c>
      <c r="H426" s="352" t="n">
        <f aca="false">TRUNC(TRUNC(((C426+('Traitements par indices'!G426*12))/1820),2)*1.25,2)</f>
        <v>18.56</v>
      </c>
      <c r="I426" s="352" t="n">
        <f aca="false">TRUNC(TRUNC(((C426+('Traitements par indices'!G426*12))/1820),2)*1.27,2)</f>
        <v>18.85</v>
      </c>
      <c r="J426" s="352" t="n">
        <f aca="false">TRUNC(H426+(H426*2/3),2)</f>
        <v>30.93</v>
      </c>
      <c r="K426" s="353" t="n">
        <f aca="false">TRUNC((H426*2),2)</f>
        <v>37.12</v>
      </c>
      <c r="L426" s="352" t="n">
        <f aca="false">TRUNC(TRUNC((C426/1820),2)*1.25,2)</f>
        <v>18.37</v>
      </c>
      <c r="M426" s="352" t="n">
        <f aca="false">TRUNC(TRUNC((C426/1820),2)*1.27,2)</f>
        <v>18.66</v>
      </c>
      <c r="N426" s="352" t="n">
        <f aca="false">TRUNC(L426+(L426*2/3),2)</f>
        <v>30.61</v>
      </c>
      <c r="O426" s="353" t="n">
        <f aca="false">TRUNC((L426*2),2)</f>
        <v>36.74</v>
      </c>
    </row>
    <row r="427" customFormat="false" ht="15.75" hidden="false" customHeight="true" outlineLevel="0" collapsed="false">
      <c r="A427" s="338" t="n">
        <f aca="false">'Traitements par indices'!A427:C454</f>
        <v>454</v>
      </c>
      <c r="B427" s="355" t="n">
        <f aca="false">'Traitements par indices'!B427:D454</f>
        <v>524</v>
      </c>
      <c r="C427" s="340" t="n">
        <f aca="false">'Traitements par indices'!C427:E454</f>
        <v>26819.32</v>
      </c>
      <c r="D427" s="341" t="n">
        <f aca="false">TRUNC(TRUNC(((C427+('Traitements par indices'!F427*12))/1820),2)*1.25,2)</f>
        <v>18.96</v>
      </c>
      <c r="E427" s="342" t="n">
        <f aca="false">TRUNC(TRUNC(((C427+('Traitements par indices'!F427*12))/1820),2)*1.27,2)</f>
        <v>19.26</v>
      </c>
      <c r="F427" s="342" t="n">
        <f aca="false">TRUNC(D427+(D427*2/3),2)</f>
        <v>31.6</v>
      </c>
      <c r="G427" s="343" t="n">
        <f aca="false">TRUNC(D427*2,2)</f>
        <v>37.92</v>
      </c>
      <c r="H427" s="344" t="n">
        <f aca="false">TRUNC(TRUNC(((C427+('Traitements par indices'!G427*12))/1820),2)*1.25,2)</f>
        <v>18.6</v>
      </c>
      <c r="I427" s="344" t="n">
        <f aca="false">TRUNC(TRUNC(((C427+('Traitements par indices'!G427*12))/1820),2)*1.27,2)</f>
        <v>18.89</v>
      </c>
      <c r="J427" s="344" t="n">
        <f aca="false">TRUNC(H427+(H427*2/3),2)</f>
        <v>31</v>
      </c>
      <c r="K427" s="345" t="n">
        <f aca="false">TRUNC((H427*2),2)</f>
        <v>37.2</v>
      </c>
      <c r="L427" s="344" t="n">
        <f aca="false">TRUNC(TRUNC((C427/1820),2)*1.25,2)</f>
        <v>18.41</v>
      </c>
      <c r="M427" s="344" t="n">
        <f aca="false">TRUNC(TRUNC((C427/1820),2)*1.27,2)</f>
        <v>18.7</v>
      </c>
      <c r="N427" s="344" t="n">
        <f aca="false">TRUNC(L427+(L427*2/3),2)</f>
        <v>30.68</v>
      </c>
      <c r="O427" s="345" t="n">
        <f aca="false">TRUNC((L427*2),2)</f>
        <v>36.82</v>
      </c>
    </row>
    <row r="428" customFormat="false" ht="15.75" hidden="false" customHeight="true" outlineLevel="0" collapsed="false">
      <c r="A428" s="346" t="n">
        <f aca="false">'Traitements par indices'!A428:C455</f>
        <v>455</v>
      </c>
      <c r="B428" s="347" t="n">
        <f aca="false">'Traitements par indices'!B428:D455</f>
        <v>525</v>
      </c>
      <c r="C428" s="348" t="n">
        <f aca="false">'Traitements par indices'!C428:E455</f>
        <v>26878.4</v>
      </c>
      <c r="D428" s="349" t="n">
        <f aca="false">TRUNC(TRUNC(((C428+('Traitements par indices'!F428*12))/1820),2)*1.25,2)</f>
        <v>19.01</v>
      </c>
      <c r="E428" s="350" t="n">
        <f aca="false">TRUNC(TRUNC(((C428+('Traitements par indices'!F428*12))/1820),2)*1.27,2)</f>
        <v>19.31</v>
      </c>
      <c r="F428" s="350" t="n">
        <f aca="false">TRUNC(D428+(D428*2/3),2)</f>
        <v>31.68</v>
      </c>
      <c r="G428" s="351" t="n">
        <f aca="false">TRUNC(D428*2,2)</f>
        <v>38.02</v>
      </c>
      <c r="H428" s="352" t="n">
        <f aca="false">TRUNC(TRUNC(((C428+('Traitements par indices'!G428*12))/1820),2)*1.25,2)</f>
        <v>18.63</v>
      </c>
      <c r="I428" s="352" t="n">
        <f aca="false">TRUNC(TRUNC(((C428+('Traitements par indices'!G428*12))/1820),2)*1.27,2)</f>
        <v>18.93</v>
      </c>
      <c r="J428" s="352" t="n">
        <f aca="false">TRUNC(H428+(H428*2/3),2)</f>
        <v>31.05</v>
      </c>
      <c r="K428" s="353" t="n">
        <f aca="false">TRUNC((H428*2),2)</f>
        <v>37.26</v>
      </c>
      <c r="L428" s="352" t="n">
        <f aca="false">TRUNC(TRUNC((C428/1820),2)*1.25,2)</f>
        <v>18.45</v>
      </c>
      <c r="M428" s="352" t="n">
        <f aca="false">TRUNC(TRUNC((C428/1820),2)*1.27,2)</f>
        <v>18.74</v>
      </c>
      <c r="N428" s="352" t="n">
        <f aca="false">TRUNC(L428+(L428*2/3),2)</f>
        <v>30.75</v>
      </c>
      <c r="O428" s="353" t="n">
        <f aca="false">TRUNC((L428*2),2)</f>
        <v>36.9</v>
      </c>
    </row>
    <row r="429" customFormat="false" ht="15.75" hidden="false" customHeight="true" outlineLevel="0" collapsed="false">
      <c r="A429" s="338" t="n">
        <f aca="false">'Traitements par indices'!A429:C456</f>
        <v>456</v>
      </c>
      <c r="B429" s="355" t="n">
        <f aca="false">'Traitements par indices'!B429:D456</f>
        <v>526</v>
      </c>
      <c r="C429" s="340" t="n">
        <f aca="false">'Traitements par indices'!C429:E456</f>
        <v>26937.47</v>
      </c>
      <c r="D429" s="341" t="n">
        <f aca="false">TRUNC(TRUNC(((C429+('Traitements par indices'!F429*12))/1820),2)*1.25,2)</f>
        <v>19.05</v>
      </c>
      <c r="E429" s="342" t="n">
        <f aca="false">TRUNC(TRUNC(((C429+('Traitements par indices'!F429*12))/1820),2)*1.27,2)</f>
        <v>19.35</v>
      </c>
      <c r="F429" s="342" t="n">
        <f aca="false">TRUNC(D429+(D429*2/3),2)</f>
        <v>31.75</v>
      </c>
      <c r="G429" s="343" t="n">
        <f aca="false">TRUNC(D429*2,2)</f>
        <v>38.1</v>
      </c>
      <c r="H429" s="344" t="n">
        <f aca="false">TRUNC(TRUNC(((C429+('Traitements par indices'!G429*12))/1820),2)*1.25,2)</f>
        <v>18.67</v>
      </c>
      <c r="I429" s="344" t="n">
        <f aca="false">TRUNC(TRUNC(((C429+('Traitements par indices'!G429*12))/1820),2)*1.27,2)</f>
        <v>18.97</v>
      </c>
      <c r="J429" s="344" t="n">
        <f aca="false">TRUNC(H429+(H429*2/3),2)</f>
        <v>31.11</v>
      </c>
      <c r="K429" s="345" t="n">
        <f aca="false">TRUNC((H429*2),2)</f>
        <v>37.34</v>
      </c>
      <c r="L429" s="344" t="n">
        <f aca="false">TRUNC(TRUNC((C429/1820),2)*1.25,2)</f>
        <v>18.5</v>
      </c>
      <c r="M429" s="344" t="n">
        <f aca="false">TRUNC(TRUNC((C429/1820),2)*1.27,2)</f>
        <v>18.79</v>
      </c>
      <c r="N429" s="344" t="n">
        <f aca="false">TRUNC(L429+(L429*2/3),2)</f>
        <v>30.83</v>
      </c>
      <c r="O429" s="345" t="n">
        <f aca="false">TRUNC((L429*2),2)</f>
        <v>37</v>
      </c>
    </row>
    <row r="430" customFormat="false" ht="15.75" hidden="false" customHeight="true" outlineLevel="0" collapsed="false">
      <c r="A430" s="346" t="n">
        <f aca="false">'Traitements par indices'!A430:C457</f>
        <v>456</v>
      </c>
      <c r="B430" s="347" t="n">
        <f aca="false">'Traitements par indices'!B430:D457</f>
        <v>527</v>
      </c>
      <c r="C430" s="348" t="n">
        <f aca="false">'Traitements par indices'!C430:E457</f>
        <v>26937.47</v>
      </c>
      <c r="D430" s="349" t="n">
        <f aca="false">TRUNC(TRUNC(((C430+('Traitements par indices'!F430*12))/1820),2)*1.25,2)</f>
        <v>19.05</v>
      </c>
      <c r="E430" s="350" t="n">
        <f aca="false">TRUNC(TRUNC(((C430+('Traitements par indices'!F430*12))/1820),2)*1.27,2)</f>
        <v>19.35</v>
      </c>
      <c r="F430" s="350" t="n">
        <f aca="false">TRUNC(D430+(D430*2/3),2)</f>
        <v>31.75</v>
      </c>
      <c r="G430" s="351" t="n">
        <f aca="false">TRUNC(D430*2,2)</f>
        <v>38.1</v>
      </c>
      <c r="H430" s="352" t="n">
        <f aca="false">TRUNC(TRUNC(((C430+('Traitements par indices'!G430*12))/1820),2)*1.25,2)</f>
        <v>18.67</v>
      </c>
      <c r="I430" s="352" t="n">
        <f aca="false">TRUNC(TRUNC(((C430+('Traitements par indices'!G430*12))/1820),2)*1.27,2)</f>
        <v>18.97</v>
      </c>
      <c r="J430" s="352" t="n">
        <f aca="false">TRUNC(H430+(H430*2/3),2)</f>
        <v>31.11</v>
      </c>
      <c r="K430" s="353" t="n">
        <f aca="false">TRUNC((H430*2),2)</f>
        <v>37.34</v>
      </c>
      <c r="L430" s="352" t="n">
        <f aca="false">TRUNC(TRUNC((C430/1820),2)*1.25,2)</f>
        <v>18.5</v>
      </c>
      <c r="M430" s="352" t="n">
        <f aca="false">TRUNC(TRUNC((C430/1820),2)*1.27,2)</f>
        <v>18.79</v>
      </c>
      <c r="N430" s="352" t="n">
        <f aca="false">TRUNC(L430+(L430*2/3),2)</f>
        <v>30.83</v>
      </c>
      <c r="O430" s="353" t="n">
        <f aca="false">TRUNC((L430*2),2)</f>
        <v>37</v>
      </c>
    </row>
    <row r="431" customFormat="false" ht="15.75" hidden="false" customHeight="true" outlineLevel="0" collapsed="false">
      <c r="A431" s="338" t="n">
        <f aca="false">'Traitements par indices'!A431:C458</f>
        <v>457</v>
      </c>
      <c r="B431" s="355" t="n">
        <f aca="false">'Traitements par indices'!B431:D458</f>
        <v>528</v>
      </c>
      <c r="C431" s="340" t="n">
        <f aca="false">'Traitements par indices'!C431:E458</f>
        <v>26996.54</v>
      </c>
      <c r="D431" s="341" t="n">
        <f aca="false">TRUNC(TRUNC(((C431+('Traitements par indices'!F431*12))/1820),2)*1.25,2)</f>
        <v>19.08</v>
      </c>
      <c r="E431" s="342" t="n">
        <f aca="false">TRUNC(TRUNC(((C431+('Traitements par indices'!F431*12))/1820),2)*1.27,2)</f>
        <v>19.39</v>
      </c>
      <c r="F431" s="342" t="n">
        <f aca="false">TRUNC(D431+(D431*2/3),2)</f>
        <v>31.8</v>
      </c>
      <c r="G431" s="343" t="n">
        <f aca="false">TRUNC(D431*2,2)</f>
        <v>38.16</v>
      </c>
      <c r="H431" s="344" t="n">
        <f aca="false">TRUNC(TRUNC(((C431+('Traitements par indices'!G431*12))/1820),2)*1.25,2)</f>
        <v>18.72</v>
      </c>
      <c r="I431" s="344" t="n">
        <f aca="false">TRUNC(TRUNC(((C431+('Traitements par indices'!G431*12))/1820),2)*1.27,2)</f>
        <v>19.02</v>
      </c>
      <c r="J431" s="344" t="n">
        <f aca="false">TRUNC(H431+(H431*2/3),2)</f>
        <v>31.2</v>
      </c>
      <c r="K431" s="345" t="n">
        <f aca="false">TRUNC((H431*2),2)</f>
        <v>37.44</v>
      </c>
      <c r="L431" s="344" t="n">
        <f aca="false">TRUNC(TRUNC((C431/1820),2)*1.25,2)</f>
        <v>18.53</v>
      </c>
      <c r="M431" s="344" t="n">
        <f aca="false">TRUNC(TRUNC((C431/1820),2)*1.27,2)</f>
        <v>18.83</v>
      </c>
      <c r="N431" s="344" t="n">
        <f aca="false">TRUNC(L431+(L431*2/3),2)</f>
        <v>30.88</v>
      </c>
      <c r="O431" s="345" t="n">
        <f aca="false">TRUNC((L431*2),2)</f>
        <v>37.06</v>
      </c>
    </row>
    <row r="432" customFormat="false" ht="15.75" hidden="false" customHeight="true" outlineLevel="0" collapsed="false">
      <c r="A432" s="346" t="n">
        <f aca="false">'Traitements par indices'!A432:C459</f>
        <v>458</v>
      </c>
      <c r="B432" s="347" t="n">
        <f aca="false">'Traitements par indices'!B432:D459</f>
        <v>529</v>
      </c>
      <c r="C432" s="348" t="n">
        <f aca="false">'Traitements par indices'!C432:E459</f>
        <v>27055.62</v>
      </c>
      <c r="D432" s="349" t="n">
        <f aca="false">TRUNC(TRUNC(((C432+('Traitements par indices'!F432*12))/1820),2)*1.25,2)</f>
        <v>19.13</v>
      </c>
      <c r="E432" s="350" t="n">
        <f aca="false">TRUNC(TRUNC(((C432+('Traitements par indices'!F432*12))/1820),2)*1.27,2)</f>
        <v>19.44</v>
      </c>
      <c r="F432" s="350" t="n">
        <f aca="false">TRUNC(D432+(D432*2/3),2)</f>
        <v>31.88</v>
      </c>
      <c r="G432" s="351" t="n">
        <f aca="false">TRUNC(D432*2,2)</f>
        <v>38.26</v>
      </c>
      <c r="H432" s="352" t="n">
        <f aca="false">TRUNC(TRUNC(((C432+('Traitements par indices'!G432*12))/1820),2)*1.25,2)</f>
        <v>18.76</v>
      </c>
      <c r="I432" s="352" t="n">
        <f aca="false">TRUNC(TRUNC(((C432+('Traitements par indices'!G432*12))/1820),2)*1.27,2)</f>
        <v>19.06</v>
      </c>
      <c r="J432" s="352" t="n">
        <f aca="false">TRUNC(H432+(H432*2/3),2)</f>
        <v>31.26</v>
      </c>
      <c r="K432" s="353" t="n">
        <f aca="false">TRUNC((H432*2),2)</f>
        <v>37.52</v>
      </c>
      <c r="L432" s="352" t="n">
        <f aca="false">TRUNC(TRUNC((C432/1820),2)*1.25,2)</f>
        <v>18.57</v>
      </c>
      <c r="M432" s="352" t="n">
        <f aca="false">TRUNC(TRUNC((C432/1820),2)*1.27,2)</f>
        <v>18.87</v>
      </c>
      <c r="N432" s="352" t="n">
        <f aca="false">TRUNC(L432+(L432*2/3),2)</f>
        <v>30.95</v>
      </c>
      <c r="O432" s="353" t="n">
        <f aca="false">TRUNC((L432*2),2)</f>
        <v>37.14</v>
      </c>
    </row>
    <row r="433" customFormat="false" ht="15.75" hidden="false" customHeight="true" outlineLevel="0" collapsed="false">
      <c r="A433" s="338" t="n">
        <f aca="false">'Traitements par indices'!A433:C460</f>
        <v>459</v>
      </c>
      <c r="B433" s="355" t="n">
        <f aca="false">'Traitements par indices'!B433:D460</f>
        <v>530</v>
      </c>
      <c r="C433" s="340" t="n">
        <f aca="false">'Traitements par indices'!C433:E460</f>
        <v>27114.69</v>
      </c>
      <c r="D433" s="341" t="n">
        <f aca="false">TRUNC(TRUNC(((C433+('Traitements par indices'!F433*12))/1820),2)*1.25,2)</f>
        <v>19.17</v>
      </c>
      <c r="E433" s="342" t="n">
        <f aca="false">TRUNC(TRUNC(((C433+('Traitements par indices'!F433*12))/1820),2)*1.27,2)</f>
        <v>19.48</v>
      </c>
      <c r="F433" s="342" t="n">
        <f aca="false">TRUNC(D433+(D433*2/3),2)</f>
        <v>31.95</v>
      </c>
      <c r="G433" s="343" t="n">
        <f aca="false">TRUNC(D433*2,2)</f>
        <v>38.34</v>
      </c>
      <c r="H433" s="344" t="n">
        <f aca="false">TRUNC(TRUNC(((C433+('Traitements par indices'!G433*12))/1820),2)*1.25,2)</f>
        <v>18.8</v>
      </c>
      <c r="I433" s="344" t="n">
        <f aca="false">TRUNC(TRUNC(((C433+('Traitements par indices'!G433*12))/1820),2)*1.27,2)</f>
        <v>19.1</v>
      </c>
      <c r="J433" s="344" t="n">
        <f aca="false">TRUNC(H433+(H433*2/3),2)</f>
        <v>31.33</v>
      </c>
      <c r="K433" s="345" t="n">
        <f aca="false">TRUNC((H433*2),2)</f>
        <v>37.6</v>
      </c>
      <c r="L433" s="344" t="n">
        <f aca="false">TRUNC(TRUNC((C433/1820),2)*1.25,2)</f>
        <v>18.61</v>
      </c>
      <c r="M433" s="344" t="n">
        <f aca="false">TRUNC(TRUNC((C433/1820),2)*1.27,2)</f>
        <v>18.91</v>
      </c>
      <c r="N433" s="344" t="n">
        <f aca="false">TRUNC(L433+(L433*2/3),2)</f>
        <v>31.01</v>
      </c>
      <c r="O433" s="345" t="n">
        <f aca="false">TRUNC((L433*2),2)</f>
        <v>37.22</v>
      </c>
    </row>
    <row r="434" customFormat="false" ht="15.75" hidden="false" customHeight="true" outlineLevel="0" collapsed="false">
      <c r="A434" s="346" t="n">
        <f aca="false">'Traitements par indices'!A434:C461</f>
        <v>459</v>
      </c>
      <c r="B434" s="347" t="n">
        <f aca="false">'Traitements par indices'!B434:D461</f>
        <v>531</v>
      </c>
      <c r="C434" s="348" t="n">
        <f aca="false">'Traitements par indices'!C434:E461</f>
        <v>27114.69</v>
      </c>
      <c r="D434" s="349" t="n">
        <f aca="false">TRUNC(TRUNC(((C434+('Traitements par indices'!F434*12))/1820),2)*1.25,2)</f>
        <v>19.17</v>
      </c>
      <c r="E434" s="350" t="n">
        <f aca="false">TRUNC(TRUNC(((C434+('Traitements par indices'!F434*12))/1820),2)*1.27,2)</f>
        <v>19.48</v>
      </c>
      <c r="F434" s="350" t="n">
        <f aca="false">TRUNC(D434+(D434*2/3),2)</f>
        <v>31.95</v>
      </c>
      <c r="G434" s="351" t="n">
        <f aca="false">TRUNC(D434*2,2)</f>
        <v>38.34</v>
      </c>
      <c r="H434" s="352" t="n">
        <f aca="false">TRUNC(TRUNC(((C434+('Traitements par indices'!G434*12))/1820),2)*1.25,2)</f>
        <v>18.8</v>
      </c>
      <c r="I434" s="352" t="n">
        <f aca="false">TRUNC(TRUNC(((C434+('Traitements par indices'!G434*12))/1820),2)*1.27,2)</f>
        <v>19.1</v>
      </c>
      <c r="J434" s="352" t="n">
        <f aca="false">TRUNC(H434+(H434*2/3),2)</f>
        <v>31.33</v>
      </c>
      <c r="K434" s="353" t="n">
        <f aca="false">TRUNC((H434*2),2)</f>
        <v>37.6</v>
      </c>
      <c r="L434" s="352" t="n">
        <f aca="false">TRUNC(TRUNC((C434/1820),2)*1.25,2)</f>
        <v>18.61</v>
      </c>
      <c r="M434" s="352" t="n">
        <f aca="false">TRUNC(TRUNC((C434/1820),2)*1.27,2)</f>
        <v>18.91</v>
      </c>
      <c r="N434" s="352" t="n">
        <f aca="false">TRUNC(L434+(L434*2/3),2)</f>
        <v>31.01</v>
      </c>
      <c r="O434" s="353" t="n">
        <f aca="false">TRUNC((L434*2),2)</f>
        <v>37.22</v>
      </c>
    </row>
    <row r="435" customFormat="false" ht="15.75" hidden="false" customHeight="true" outlineLevel="0" collapsed="false">
      <c r="A435" s="338" t="n">
        <f aca="false">'Traitements par indices'!A435:C462</f>
        <v>460</v>
      </c>
      <c r="B435" s="355" t="n">
        <f aca="false">'Traitements par indices'!B435:D462</f>
        <v>532</v>
      </c>
      <c r="C435" s="340" t="n">
        <f aca="false">'Traitements par indices'!C435:E462</f>
        <v>27173.76</v>
      </c>
      <c r="D435" s="341" t="n">
        <f aca="false">TRUNC(TRUNC(((C435+('Traitements par indices'!F435*12))/1820),2)*1.25,2)</f>
        <v>19.21</v>
      </c>
      <c r="E435" s="342" t="n">
        <f aca="false">TRUNC(TRUNC(((C435+('Traitements par indices'!F435*12))/1820),2)*1.27,2)</f>
        <v>19.51</v>
      </c>
      <c r="F435" s="342" t="n">
        <f aca="false">TRUNC(D435+(D435*2/3),2)</f>
        <v>32.01</v>
      </c>
      <c r="G435" s="343" t="n">
        <f aca="false">TRUNC(D435*2,2)</f>
        <v>38.42</v>
      </c>
      <c r="H435" s="344" t="n">
        <f aca="false">TRUNC(TRUNC(((C435+('Traitements par indices'!G435*12))/1820),2)*1.25,2)</f>
        <v>18.83</v>
      </c>
      <c r="I435" s="344" t="n">
        <f aca="false">TRUNC(TRUNC(((C435+('Traitements par indices'!G435*12))/1820),2)*1.27,2)</f>
        <v>19.13</v>
      </c>
      <c r="J435" s="344" t="n">
        <f aca="false">TRUNC(H435+(H435*2/3),2)</f>
        <v>31.38</v>
      </c>
      <c r="K435" s="345" t="n">
        <f aca="false">TRUNC((H435*2),2)</f>
        <v>37.66</v>
      </c>
      <c r="L435" s="344" t="n">
        <f aca="false">TRUNC(TRUNC((C435/1820),2)*1.25,2)</f>
        <v>18.66</v>
      </c>
      <c r="M435" s="344" t="n">
        <f aca="false">TRUNC(TRUNC((C435/1820),2)*1.27,2)</f>
        <v>18.96</v>
      </c>
      <c r="N435" s="344" t="n">
        <f aca="false">TRUNC(L435+(L435*2/3),2)</f>
        <v>31.1</v>
      </c>
      <c r="O435" s="345" t="n">
        <f aca="false">TRUNC((L435*2),2)</f>
        <v>37.32</v>
      </c>
    </row>
    <row r="436" customFormat="false" ht="15.75" hidden="false" customHeight="true" outlineLevel="0" collapsed="false">
      <c r="A436" s="346" t="n">
        <f aca="false">'Traitements par indices'!A436:C463</f>
        <v>461</v>
      </c>
      <c r="B436" s="347" t="n">
        <f aca="false">'Traitements par indices'!B436:D463</f>
        <v>533</v>
      </c>
      <c r="C436" s="348" t="n">
        <f aca="false">'Traitements par indices'!C436:E463</f>
        <v>27232.84</v>
      </c>
      <c r="D436" s="349" t="n">
        <f aca="false">TRUNC(TRUNC(((C436+('Traitements par indices'!F436*12))/1820),2)*1.25,2)</f>
        <v>19.26</v>
      </c>
      <c r="E436" s="350" t="n">
        <f aca="false">TRUNC(TRUNC(((C436+('Traitements par indices'!F436*12))/1820),2)*1.27,2)</f>
        <v>19.57</v>
      </c>
      <c r="F436" s="350" t="n">
        <f aca="false">TRUNC(D436+(D436*2/3),2)</f>
        <v>32.1</v>
      </c>
      <c r="G436" s="351" t="n">
        <f aca="false">TRUNC(D436*2,2)</f>
        <v>38.52</v>
      </c>
      <c r="H436" s="352" t="n">
        <f aca="false">TRUNC(TRUNC(((C436+('Traitements par indices'!G436*12))/1820),2)*1.25,2)</f>
        <v>18.88</v>
      </c>
      <c r="I436" s="352" t="n">
        <f aca="false">TRUNC(TRUNC(((C436+('Traitements par indices'!G436*12))/1820),2)*1.27,2)</f>
        <v>19.18</v>
      </c>
      <c r="J436" s="352" t="n">
        <f aca="false">TRUNC(H436+(H436*2/3),2)</f>
        <v>31.46</v>
      </c>
      <c r="K436" s="353" t="n">
        <f aca="false">TRUNC((H436*2),2)</f>
        <v>37.76</v>
      </c>
      <c r="L436" s="352" t="n">
        <f aca="false">TRUNC(TRUNC((C436/1820),2)*1.25,2)</f>
        <v>18.7</v>
      </c>
      <c r="M436" s="352" t="n">
        <f aca="false">TRUNC(TRUNC((C436/1820),2)*1.27,2)</f>
        <v>18.99</v>
      </c>
      <c r="N436" s="352" t="n">
        <f aca="false">TRUNC(L436+(L436*2/3),2)</f>
        <v>31.16</v>
      </c>
      <c r="O436" s="353" t="n">
        <f aca="false">TRUNC((L436*2),2)</f>
        <v>37.4</v>
      </c>
    </row>
    <row r="437" customFormat="false" ht="15.75" hidden="false" customHeight="true" outlineLevel="0" collapsed="false">
      <c r="A437" s="338" t="n">
        <f aca="false">'Traitements par indices'!A437:C464</f>
        <v>461</v>
      </c>
      <c r="B437" s="355" t="n">
        <f aca="false">'Traitements par indices'!B437:D464</f>
        <v>534</v>
      </c>
      <c r="C437" s="340" t="n">
        <f aca="false">'Traitements par indices'!C437:E464</f>
        <v>27232.84</v>
      </c>
      <c r="D437" s="341" t="n">
        <f aca="false">TRUNC(TRUNC(((C437+('Traitements par indices'!F437*12))/1820),2)*1.25,2)</f>
        <v>19.26</v>
      </c>
      <c r="E437" s="342" t="n">
        <f aca="false">TRUNC(TRUNC(((C437+('Traitements par indices'!F437*12))/1820),2)*1.27,2)</f>
        <v>19.57</v>
      </c>
      <c r="F437" s="342" t="n">
        <f aca="false">TRUNC(D437+(D437*2/3),2)</f>
        <v>32.1</v>
      </c>
      <c r="G437" s="343" t="n">
        <f aca="false">TRUNC(D437*2,2)</f>
        <v>38.52</v>
      </c>
      <c r="H437" s="344" t="n">
        <f aca="false">TRUNC(TRUNC(((C437+('Traitements par indices'!G437*12))/1820),2)*1.25,2)</f>
        <v>18.88</v>
      </c>
      <c r="I437" s="344" t="n">
        <f aca="false">TRUNC(TRUNC(((C437+('Traitements par indices'!G437*12))/1820),2)*1.27,2)</f>
        <v>19.18</v>
      </c>
      <c r="J437" s="344" t="n">
        <f aca="false">TRUNC(H437+(H437*2/3),2)</f>
        <v>31.46</v>
      </c>
      <c r="K437" s="345" t="n">
        <f aca="false">TRUNC((H437*2),2)</f>
        <v>37.76</v>
      </c>
      <c r="L437" s="344" t="n">
        <f aca="false">TRUNC(TRUNC((C437/1820),2)*1.25,2)</f>
        <v>18.7</v>
      </c>
      <c r="M437" s="344" t="n">
        <f aca="false">TRUNC(TRUNC((C437/1820),2)*1.27,2)</f>
        <v>18.99</v>
      </c>
      <c r="N437" s="344" t="n">
        <f aca="false">TRUNC(L437+(L437*2/3),2)</f>
        <v>31.16</v>
      </c>
      <c r="O437" s="345" t="n">
        <f aca="false">TRUNC((L437*2),2)</f>
        <v>37.4</v>
      </c>
    </row>
    <row r="438" customFormat="false" ht="15.75" hidden="false" customHeight="true" outlineLevel="0" collapsed="false">
      <c r="A438" s="346" t="n">
        <f aca="false">'Traitements par indices'!A438:C465</f>
        <v>461</v>
      </c>
      <c r="B438" s="347" t="n">
        <f aca="false">'Traitements par indices'!B438:D465</f>
        <v>535</v>
      </c>
      <c r="C438" s="348" t="n">
        <f aca="false">'Traitements par indices'!C438:E465</f>
        <v>27232.84</v>
      </c>
      <c r="D438" s="349" t="n">
        <f aca="false">TRUNC(TRUNC(((C438+('Traitements par indices'!F438*12))/1820),2)*1.25,2)</f>
        <v>19.26</v>
      </c>
      <c r="E438" s="350" t="n">
        <f aca="false">TRUNC(TRUNC(((C438+('Traitements par indices'!F438*12))/1820),2)*1.27,2)</f>
        <v>19.57</v>
      </c>
      <c r="F438" s="350" t="n">
        <f aca="false">TRUNC(D438+(D438*2/3),2)</f>
        <v>32.1</v>
      </c>
      <c r="G438" s="351" t="n">
        <f aca="false">TRUNC(D438*2,2)</f>
        <v>38.52</v>
      </c>
      <c r="H438" s="352" t="n">
        <f aca="false">TRUNC(TRUNC(((C438+('Traitements par indices'!G438*12))/1820),2)*1.25,2)</f>
        <v>18.88</v>
      </c>
      <c r="I438" s="352" t="n">
        <f aca="false">TRUNC(TRUNC(((C438+('Traitements par indices'!G438*12))/1820),2)*1.27,2)</f>
        <v>19.18</v>
      </c>
      <c r="J438" s="352" t="n">
        <f aca="false">TRUNC(H438+(H438*2/3),2)</f>
        <v>31.46</v>
      </c>
      <c r="K438" s="353" t="n">
        <f aca="false">TRUNC((H438*2),2)</f>
        <v>37.76</v>
      </c>
      <c r="L438" s="352" t="n">
        <f aca="false">TRUNC(TRUNC((C438/1820),2)*1.25,2)</f>
        <v>18.7</v>
      </c>
      <c r="M438" s="352" t="n">
        <f aca="false">TRUNC(TRUNC((C438/1820),2)*1.27,2)</f>
        <v>18.99</v>
      </c>
      <c r="N438" s="352" t="n">
        <f aca="false">TRUNC(L438+(L438*2/3),2)</f>
        <v>31.16</v>
      </c>
      <c r="O438" s="353" t="n">
        <f aca="false">TRUNC((L438*2),2)</f>
        <v>37.4</v>
      </c>
    </row>
    <row r="439" customFormat="false" ht="15.75" hidden="false" customHeight="true" outlineLevel="0" collapsed="false">
      <c r="A439" s="338" t="n">
        <f aca="false">'Traitements par indices'!A439:C466</f>
        <v>462</v>
      </c>
      <c r="B439" s="355" t="n">
        <f aca="false">'Traitements par indices'!B439:D466</f>
        <v>536</v>
      </c>
      <c r="C439" s="340" t="n">
        <f aca="false">'Traitements par indices'!C439:E466</f>
        <v>27291.91</v>
      </c>
      <c r="D439" s="341" t="n">
        <f aca="false">TRUNC(TRUNC(((C439+('Traitements par indices'!F439*12))/1820),2)*1.25,2)</f>
        <v>19.3</v>
      </c>
      <c r="E439" s="342" t="n">
        <f aca="false">TRUNC(TRUNC(((C439+('Traitements par indices'!F439*12))/1820),2)*1.27,2)</f>
        <v>19.6</v>
      </c>
      <c r="F439" s="342" t="n">
        <f aca="false">TRUNC(D439+(D439*2/3),2)</f>
        <v>32.16</v>
      </c>
      <c r="G439" s="343" t="n">
        <f aca="false">TRUNC(D439*2,2)</f>
        <v>38.6</v>
      </c>
      <c r="H439" s="344" t="n">
        <f aca="false">TRUNC(TRUNC(((C439+('Traitements par indices'!G439*12))/1820),2)*1.25,2)</f>
        <v>18.92</v>
      </c>
      <c r="I439" s="344" t="n">
        <f aca="false">TRUNC(TRUNC(((C439+('Traitements par indices'!G439*12))/1820),2)*1.27,2)</f>
        <v>19.22</v>
      </c>
      <c r="J439" s="344" t="n">
        <f aca="false">TRUNC(H439+(H439*2/3),2)</f>
        <v>31.53</v>
      </c>
      <c r="K439" s="345" t="n">
        <f aca="false">TRUNC((H439*2),2)</f>
        <v>37.84</v>
      </c>
      <c r="L439" s="344" t="n">
        <f aca="false">TRUNC(TRUNC((C439/1820),2)*1.25,2)</f>
        <v>18.73</v>
      </c>
      <c r="M439" s="344" t="n">
        <f aca="false">TRUNC(TRUNC((C439/1820),2)*1.27,2)</f>
        <v>19.03</v>
      </c>
      <c r="N439" s="344" t="n">
        <f aca="false">TRUNC(L439+(L439*2/3),2)</f>
        <v>31.21</v>
      </c>
      <c r="O439" s="345" t="n">
        <f aca="false">TRUNC((L439*2),2)</f>
        <v>37.46</v>
      </c>
    </row>
    <row r="440" customFormat="false" ht="15.75" hidden="false" customHeight="true" outlineLevel="0" collapsed="false">
      <c r="A440" s="346" t="n">
        <f aca="false">'Traitements par indices'!A440:C467</f>
        <v>462</v>
      </c>
      <c r="B440" s="347" t="n">
        <f aca="false">'Traitements par indices'!B440:D467</f>
        <v>537</v>
      </c>
      <c r="C440" s="348" t="n">
        <f aca="false">'Traitements par indices'!C440:E467</f>
        <v>27291.91</v>
      </c>
      <c r="D440" s="349" t="n">
        <f aca="false">TRUNC(TRUNC(((C440+('Traitements par indices'!F440*12))/1820),2)*1.25,2)</f>
        <v>19.3</v>
      </c>
      <c r="E440" s="350" t="n">
        <f aca="false">TRUNC(TRUNC(((C440+('Traitements par indices'!F440*12))/1820),2)*1.27,2)</f>
        <v>19.6</v>
      </c>
      <c r="F440" s="350" t="n">
        <f aca="false">TRUNC(D440+(D440*2/3),2)</f>
        <v>32.16</v>
      </c>
      <c r="G440" s="351" t="n">
        <f aca="false">TRUNC(D440*2,2)</f>
        <v>38.6</v>
      </c>
      <c r="H440" s="352" t="n">
        <f aca="false">TRUNC(TRUNC(((C440+('Traitements par indices'!G440*12))/1820),2)*1.25,2)</f>
        <v>18.92</v>
      </c>
      <c r="I440" s="352" t="n">
        <f aca="false">TRUNC(TRUNC(((C440+('Traitements par indices'!G440*12))/1820),2)*1.27,2)</f>
        <v>19.22</v>
      </c>
      <c r="J440" s="352" t="n">
        <f aca="false">TRUNC(H440+(H440*2/3),2)</f>
        <v>31.53</v>
      </c>
      <c r="K440" s="353" t="n">
        <f aca="false">TRUNC((H440*2),2)</f>
        <v>37.84</v>
      </c>
      <c r="L440" s="352" t="n">
        <f aca="false">TRUNC(TRUNC((C440/1820),2)*1.25,2)</f>
        <v>18.73</v>
      </c>
      <c r="M440" s="352" t="n">
        <f aca="false">TRUNC(TRUNC((C440/1820),2)*1.27,2)</f>
        <v>19.03</v>
      </c>
      <c r="N440" s="352" t="n">
        <f aca="false">TRUNC(L440+(L440*2/3),2)</f>
        <v>31.21</v>
      </c>
      <c r="O440" s="353" t="n">
        <f aca="false">TRUNC((L440*2),2)</f>
        <v>37.46</v>
      </c>
    </row>
    <row r="441" customFormat="false" ht="15.75" hidden="false" customHeight="true" outlineLevel="0" collapsed="false">
      <c r="A441" s="338" t="n">
        <f aca="false">'Traitements par indices'!A441:C468</f>
        <v>462</v>
      </c>
      <c r="B441" s="355" t="n">
        <f aca="false">'Traitements par indices'!B441:D468</f>
        <v>538</v>
      </c>
      <c r="C441" s="340" t="n">
        <f aca="false">'Traitements par indices'!C441:E468</f>
        <v>27291.91</v>
      </c>
      <c r="D441" s="341" t="n">
        <f aca="false">TRUNC(TRUNC(((C441+('Traitements par indices'!F441*12))/1820),2)*1.25,2)</f>
        <v>19.3</v>
      </c>
      <c r="E441" s="342" t="n">
        <f aca="false">TRUNC(TRUNC(((C441+('Traitements par indices'!F441*12))/1820),2)*1.27,2)</f>
        <v>19.6</v>
      </c>
      <c r="F441" s="342" t="n">
        <f aca="false">TRUNC(D441+(D441*2/3),2)</f>
        <v>32.16</v>
      </c>
      <c r="G441" s="343" t="n">
        <f aca="false">TRUNC(D441*2,2)</f>
        <v>38.6</v>
      </c>
      <c r="H441" s="344" t="n">
        <f aca="false">TRUNC(TRUNC(((C441+('Traitements par indices'!G441*12))/1820),2)*1.25,2)</f>
        <v>18.92</v>
      </c>
      <c r="I441" s="344" t="n">
        <f aca="false">TRUNC(TRUNC(((C441+('Traitements par indices'!G441*12))/1820),2)*1.27,2)</f>
        <v>19.22</v>
      </c>
      <c r="J441" s="344" t="n">
        <f aca="false">TRUNC(H441+(H441*2/3),2)</f>
        <v>31.53</v>
      </c>
      <c r="K441" s="345" t="n">
        <f aca="false">TRUNC((H441*2),2)</f>
        <v>37.84</v>
      </c>
      <c r="L441" s="344" t="n">
        <f aca="false">TRUNC(TRUNC((C441/1820),2)*1.25,2)</f>
        <v>18.73</v>
      </c>
      <c r="M441" s="344" t="n">
        <f aca="false">TRUNC(TRUNC((C441/1820),2)*1.27,2)</f>
        <v>19.03</v>
      </c>
      <c r="N441" s="344" t="n">
        <f aca="false">TRUNC(L441+(L441*2/3),2)</f>
        <v>31.21</v>
      </c>
      <c r="O441" s="345" t="n">
        <f aca="false">TRUNC((L441*2),2)</f>
        <v>37.46</v>
      </c>
    </row>
    <row r="442" customFormat="false" ht="15.75" hidden="false" customHeight="true" outlineLevel="0" collapsed="false">
      <c r="A442" s="346" t="n">
        <f aca="false">'Traitements par indices'!A442:C469</f>
        <v>463</v>
      </c>
      <c r="B442" s="347" t="n">
        <f aca="false">'Traitements par indices'!B442:D469</f>
        <v>539</v>
      </c>
      <c r="C442" s="348" t="n">
        <f aca="false">'Traitements par indices'!C442:E469</f>
        <v>27350.98</v>
      </c>
      <c r="D442" s="349" t="n">
        <f aca="false">TRUNC(TRUNC(((C442+('Traitements par indices'!F442*12))/1820),2)*1.25,2)</f>
        <v>19.33</v>
      </c>
      <c r="E442" s="350" t="n">
        <f aca="false">TRUNC(TRUNC(((C442+('Traitements par indices'!F442*12))/1820),2)*1.27,2)</f>
        <v>19.64</v>
      </c>
      <c r="F442" s="350" t="n">
        <f aca="false">TRUNC(D442+(D442*2/3),2)</f>
        <v>32.21</v>
      </c>
      <c r="G442" s="351" t="n">
        <f aca="false">TRUNC(D442*2,2)</f>
        <v>38.66</v>
      </c>
      <c r="H442" s="352" t="n">
        <f aca="false">TRUNC(TRUNC(((C442+('Traitements par indices'!G442*12))/1820),2)*1.25,2)</f>
        <v>18.96</v>
      </c>
      <c r="I442" s="352" t="n">
        <f aca="false">TRUNC(TRUNC(((C442+('Traitements par indices'!G442*12))/1820),2)*1.27,2)</f>
        <v>19.26</v>
      </c>
      <c r="J442" s="352" t="n">
        <f aca="false">TRUNC(H442+(H442*2/3),2)</f>
        <v>31.6</v>
      </c>
      <c r="K442" s="353" t="n">
        <f aca="false">TRUNC((H442*2),2)</f>
        <v>37.92</v>
      </c>
      <c r="L442" s="352" t="n">
        <f aca="false">TRUNC(TRUNC((C442/1820),2)*1.25,2)</f>
        <v>18.77</v>
      </c>
      <c r="M442" s="352" t="n">
        <f aca="false">TRUNC(TRUNC((C442/1820),2)*1.27,2)</f>
        <v>19.07</v>
      </c>
      <c r="N442" s="352" t="n">
        <f aca="false">TRUNC(L442+(L442*2/3),2)</f>
        <v>31.28</v>
      </c>
      <c r="O442" s="353" t="n">
        <f aca="false">TRUNC((L442*2),2)</f>
        <v>37.54</v>
      </c>
    </row>
    <row r="443" customFormat="false" ht="15.75" hidden="false" customHeight="true" outlineLevel="0" collapsed="false">
      <c r="A443" s="338" t="n">
        <f aca="false">'Traitements par indices'!A443:C470</f>
        <v>464</v>
      </c>
      <c r="B443" s="355" t="n">
        <f aca="false">'Traitements par indices'!B443:D470</f>
        <v>540</v>
      </c>
      <c r="C443" s="340" t="n">
        <f aca="false">'Traitements par indices'!C443:E470</f>
        <v>27410.06</v>
      </c>
      <c r="D443" s="341" t="n">
        <f aca="false">TRUNC(TRUNC(((C443+('Traitements par indices'!F443*12))/1820),2)*1.25,2)</f>
        <v>19.38</v>
      </c>
      <c r="E443" s="342" t="n">
        <f aca="false">TRUNC(TRUNC(((C443+('Traitements par indices'!F443*12))/1820),2)*1.27,2)</f>
        <v>19.69</v>
      </c>
      <c r="F443" s="342" t="n">
        <f aca="false">TRUNC(D443+(D443*2/3),2)</f>
        <v>32.3</v>
      </c>
      <c r="G443" s="343" t="n">
        <f aca="false">TRUNC(D443*2,2)</f>
        <v>38.76</v>
      </c>
      <c r="H443" s="344" t="n">
        <f aca="false">TRUNC(TRUNC(((C443+('Traitements par indices'!G443*12))/1820),2)*1.25,2)</f>
        <v>19.01</v>
      </c>
      <c r="I443" s="344" t="n">
        <f aca="false">TRUNC(TRUNC(((C443+('Traitements par indices'!G443*12))/1820),2)*1.27,2)</f>
        <v>19.31</v>
      </c>
      <c r="J443" s="344" t="n">
        <f aca="false">TRUNC(H443+(H443*2/3),2)</f>
        <v>31.68</v>
      </c>
      <c r="K443" s="345" t="n">
        <f aca="false">TRUNC((H443*2),2)</f>
        <v>38.02</v>
      </c>
      <c r="L443" s="344" t="n">
        <f aca="false">TRUNC(TRUNC((C443/1820),2)*1.25,2)</f>
        <v>18.82</v>
      </c>
      <c r="M443" s="344" t="n">
        <f aca="false">TRUNC(TRUNC((C443/1820),2)*1.27,2)</f>
        <v>19.12</v>
      </c>
      <c r="N443" s="344" t="n">
        <f aca="false">TRUNC(L443+(L443*2/3),2)</f>
        <v>31.36</v>
      </c>
      <c r="O443" s="345" t="n">
        <f aca="false">TRUNC((L443*2),2)</f>
        <v>37.64</v>
      </c>
    </row>
    <row r="444" customFormat="false" ht="15.75" hidden="false" customHeight="true" outlineLevel="0" collapsed="false">
      <c r="A444" s="346" t="n">
        <f aca="false">'Traitements par indices'!A444:C471</f>
        <v>465</v>
      </c>
      <c r="B444" s="347" t="n">
        <f aca="false">'Traitements par indices'!B444:D471</f>
        <v>541</v>
      </c>
      <c r="C444" s="348" t="n">
        <f aca="false">'Traitements par indices'!C444:E471</f>
        <v>27469.13</v>
      </c>
      <c r="D444" s="349" t="n">
        <f aca="false">TRUNC(TRUNC(((C444+('Traitements par indices'!F444*12))/1820),2)*1.25,2)</f>
        <v>19.42</v>
      </c>
      <c r="E444" s="350" t="n">
        <f aca="false">TRUNC(TRUNC(((C444+('Traitements par indices'!F444*12))/1820),2)*1.27,2)</f>
        <v>19.73</v>
      </c>
      <c r="F444" s="350" t="n">
        <f aca="false">TRUNC(D444+(D444*2/3),2)</f>
        <v>32.36</v>
      </c>
      <c r="G444" s="351" t="n">
        <f aca="false">TRUNC(D444*2,2)</f>
        <v>38.84</v>
      </c>
      <c r="H444" s="352" t="n">
        <f aca="false">TRUNC(TRUNC(((C444+('Traitements par indices'!G444*12))/1820),2)*1.25,2)</f>
        <v>19.05</v>
      </c>
      <c r="I444" s="352" t="n">
        <f aca="false">TRUNC(TRUNC(((C444+('Traitements par indices'!G444*12))/1820),2)*1.27,2)</f>
        <v>19.35</v>
      </c>
      <c r="J444" s="352" t="n">
        <f aca="false">TRUNC(H444+(H444*2/3),2)</f>
        <v>31.75</v>
      </c>
      <c r="K444" s="353" t="n">
        <f aca="false">TRUNC((H444*2),2)</f>
        <v>38.1</v>
      </c>
      <c r="L444" s="352" t="n">
        <f aca="false">TRUNC(TRUNC((C444/1820),2)*1.25,2)</f>
        <v>18.86</v>
      </c>
      <c r="M444" s="352" t="n">
        <f aca="false">TRUNC(TRUNC((C444/1820),2)*1.27,2)</f>
        <v>19.16</v>
      </c>
      <c r="N444" s="352" t="n">
        <f aca="false">TRUNC(L444+(L444*2/3),2)</f>
        <v>31.43</v>
      </c>
      <c r="O444" s="353" t="n">
        <f aca="false">TRUNC((L444*2),2)</f>
        <v>37.72</v>
      </c>
    </row>
    <row r="445" customFormat="false" ht="15.75" hidden="false" customHeight="true" outlineLevel="0" collapsed="false">
      <c r="A445" s="338" t="n">
        <f aca="false">'Traitements par indices'!A445:C472</f>
        <v>466</v>
      </c>
      <c r="B445" s="355" t="n">
        <f aca="false">'Traitements par indices'!B445:D472</f>
        <v>542</v>
      </c>
      <c r="C445" s="340" t="n">
        <f aca="false">'Traitements par indices'!C445:E472</f>
        <v>27528.2</v>
      </c>
      <c r="D445" s="341" t="n">
        <f aca="false">TRUNC(TRUNC(((C445+('Traitements par indices'!F445*12))/1820),2)*1.25,2)</f>
        <v>19.46</v>
      </c>
      <c r="E445" s="342" t="n">
        <f aca="false">TRUNC(TRUNC(((C445+('Traitements par indices'!F445*12))/1820),2)*1.27,2)</f>
        <v>19.77</v>
      </c>
      <c r="F445" s="342" t="n">
        <f aca="false">TRUNC(D445+(D445*2/3),2)</f>
        <v>32.43</v>
      </c>
      <c r="G445" s="343" t="n">
        <f aca="false">TRUNC(D445*2,2)</f>
        <v>38.92</v>
      </c>
      <c r="H445" s="344" t="n">
        <f aca="false">TRUNC(TRUNC(((C445+('Traitements par indices'!G445*12))/1820),2)*1.25,2)</f>
        <v>19.08</v>
      </c>
      <c r="I445" s="344" t="n">
        <f aca="false">TRUNC(TRUNC(((C445+('Traitements par indices'!G445*12))/1820),2)*1.27,2)</f>
        <v>19.39</v>
      </c>
      <c r="J445" s="344" t="n">
        <f aca="false">TRUNC(H445+(H445*2/3),2)</f>
        <v>31.8</v>
      </c>
      <c r="K445" s="345" t="n">
        <f aca="false">TRUNC((H445*2),2)</f>
        <v>38.16</v>
      </c>
      <c r="L445" s="344" t="n">
        <f aca="false">TRUNC(TRUNC((C445/1820),2)*1.25,2)</f>
        <v>18.9</v>
      </c>
      <c r="M445" s="344" t="n">
        <f aca="false">TRUNC(TRUNC((C445/1820),2)*1.27,2)</f>
        <v>19.2</v>
      </c>
      <c r="N445" s="344" t="n">
        <f aca="false">TRUNC(L445+(L445*2/3),2)</f>
        <v>31.5</v>
      </c>
      <c r="O445" s="345" t="n">
        <f aca="false">TRUNC((L445*2),2)</f>
        <v>37.8</v>
      </c>
    </row>
    <row r="446" customFormat="false" ht="15.75" hidden="false" customHeight="true" outlineLevel="0" collapsed="false">
      <c r="A446" s="346" t="n">
        <f aca="false">'Traitements par indices'!A446:C473</f>
        <v>467</v>
      </c>
      <c r="B446" s="347" t="n">
        <f aca="false">'Traitements par indices'!B446:D473</f>
        <v>543</v>
      </c>
      <c r="C446" s="348" t="n">
        <f aca="false">'Traitements par indices'!C446:E473</f>
        <v>27587.28</v>
      </c>
      <c r="D446" s="349" t="n">
        <f aca="false">TRUNC(TRUNC(((C446+('Traitements par indices'!F446*12))/1820),2)*1.25,2)</f>
        <v>19.51</v>
      </c>
      <c r="E446" s="350" t="n">
        <f aca="false">TRUNC(TRUNC(((C446+('Traitements par indices'!F446*12))/1820),2)*1.27,2)</f>
        <v>19.82</v>
      </c>
      <c r="F446" s="350" t="n">
        <f aca="false">TRUNC(D446+(D446*2/3),2)</f>
        <v>32.51</v>
      </c>
      <c r="G446" s="351" t="n">
        <f aca="false">TRUNC(D446*2,2)</f>
        <v>39.02</v>
      </c>
      <c r="H446" s="352" t="n">
        <f aca="false">TRUNC(TRUNC(((C446+('Traitements par indices'!G446*12))/1820),2)*1.25,2)</f>
        <v>19.12</v>
      </c>
      <c r="I446" s="352" t="n">
        <f aca="false">TRUNC(TRUNC(((C446+('Traitements par indices'!G446*12))/1820),2)*1.27,2)</f>
        <v>19.43</v>
      </c>
      <c r="J446" s="352" t="n">
        <f aca="false">TRUNC(H446+(H446*2/3),2)</f>
        <v>31.86</v>
      </c>
      <c r="K446" s="353" t="n">
        <f aca="false">TRUNC((H446*2),2)</f>
        <v>38.24</v>
      </c>
      <c r="L446" s="352" t="n">
        <f aca="false">TRUNC(TRUNC((C446/1820),2)*1.25,2)</f>
        <v>18.93</v>
      </c>
      <c r="M446" s="352" t="n">
        <f aca="false">TRUNC(TRUNC((C446/1820),2)*1.27,2)</f>
        <v>19.24</v>
      </c>
      <c r="N446" s="352" t="n">
        <f aca="false">TRUNC(L446+(L446*2/3),2)</f>
        <v>31.55</v>
      </c>
      <c r="O446" s="353" t="n">
        <f aca="false">TRUNC((L446*2),2)</f>
        <v>37.86</v>
      </c>
    </row>
    <row r="447" customFormat="false" ht="15.75" hidden="false" customHeight="true" outlineLevel="0" collapsed="false">
      <c r="A447" s="338" t="n">
        <f aca="false">'Traitements par indices'!A447:C474</f>
        <v>468</v>
      </c>
      <c r="B447" s="355" t="n">
        <f aca="false">'Traitements par indices'!B447:D474</f>
        <v>544</v>
      </c>
      <c r="C447" s="340" t="n">
        <f aca="false">'Traitements par indices'!C447:E474</f>
        <v>27646.35</v>
      </c>
      <c r="D447" s="341" t="n">
        <f aca="false">TRUNC(TRUNC(((C447+('Traitements par indices'!F447*12))/1820),2)*1.25,2)</f>
        <v>19.55</v>
      </c>
      <c r="E447" s="342" t="n">
        <f aca="false">TRUNC(TRUNC(((C447+('Traitements par indices'!F447*12))/1820),2)*1.27,2)</f>
        <v>19.86</v>
      </c>
      <c r="F447" s="342" t="n">
        <f aca="false">TRUNC(D447+(D447*2/3),2)</f>
        <v>32.58</v>
      </c>
      <c r="G447" s="343" t="n">
        <f aca="false">TRUNC(D447*2,2)</f>
        <v>39.1</v>
      </c>
      <c r="H447" s="344" t="n">
        <f aca="false">TRUNC(TRUNC(((C447+('Traitements par indices'!G447*12))/1820),2)*1.25,2)</f>
        <v>19.17</v>
      </c>
      <c r="I447" s="344" t="n">
        <f aca="false">TRUNC(TRUNC(((C447+('Traitements par indices'!G447*12))/1820),2)*1.27,2)</f>
        <v>19.48</v>
      </c>
      <c r="J447" s="344" t="n">
        <f aca="false">TRUNC(H447+(H447*2/3),2)</f>
        <v>31.95</v>
      </c>
      <c r="K447" s="345" t="n">
        <f aca="false">TRUNC((H447*2),2)</f>
        <v>38.34</v>
      </c>
      <c r="L447" s="344" t="n">
        <f aca="false">TRUNC(TRUNC((C447/1820),2)*1.25,2)</f>
        <v>18.98</v>
      </c>
      <c r="M447" s="344" t="n">
        <f aca="false">TRUNC(TRUNC((C447/1820),2)*1.27,2)</f>
        <v>19.29</v>
      </c>
      <c r="N447" s="344" t="n">
        <f aca="false">TRUNC(L447+(L447*2/3),2)</f>
        <v>31.63</v>
      </c>
      <c r="O447" s="345" t="n">
        <f aca="false">TRUNC((L447*2),2)</f>
        <v>37.96</v>
      </c>
    </row>
    <row r="448" customFormat="false" ht="15.75" hidden="false" customHeight="true" outlineLevel="0" collapsed="false">
      <c r="A448" s="346" t="n">
        <f aca="false">'Traitements par indices'!A448:C475</f>
        <v>469</v>
      </c>
      <c r="B448" s="347" t="n">
        <f aca="false">'Traitements par indices'!B448:D475</f>
        <v>545</v>
      </c>
      <c r="C448" s="348" t="n">
        <f aca="false">'Traitements par indices'!C448:E475</f>
        <v>27705.42</v>
      </c>
      <c r="D448" s="349" t="n">
        <f aca="false">TRUNC(TRUNC(((C448+('Traitements par indices'!F448*12))/1820),2)*1.25,2)</f>
        <v>19.58</v>
      </c>
      <c r="E448" s="350" t="n">
        <f aca="false">TRUNC(TRUNC(((C448+('Traitements par indices'!F448*12))/1820),2)*1.27,2)</f>
        <v>19.9</v>
      </c>
      <c r="F448" s="350" t="n">
        <f aca="false">TRUNC(D448+(D448*2/3),2)</f>
        <v>32.63</v>
      </c>
      <c r="G448" s="351" t="n">
        <f aca="false">TRUNC(D448*2,2)</f>
        <v>39.16</v>
      </c>
      <c r="H448" s="352" t="n">
        <f aca="false">TRUNC(TRUNC(((C448+('Traitements par indices'!G448*12))/1820),2)*1.25,2)</f>
        <v>19.21</v>
      </c>
      <c r="I448" s="352" t="n">
        <f aca="false">TRUNC(TRUNC(((C448+('Traitements par indices'!G448*12))/1820),2)*1.27,2)</f>
        <v>19.51</v>
      </c>
      <c r="J448" s="352" t="n">
        <f aca="false">TRUNC(H448+(H448*2/3),2)</f>
        <v>32.01</v>
      </c>
      <c r="K448" s="353" t="n">
        <f aca="false">TRUNC((H448*2),2)</f>
        <v>38.42</v>
      </c>
      <c r="L448" s="352" t="n">
        <f aca="false">TRUNC(TRUNC((C448/1820),2)*1.25,2)</f>
        <v>19.02</v>
      </c>
      <c r="M448" s="352" t="n">
        <f aca="false">TRUNC(TRUNC((C448/1820),2)*1.27,2)</f>
        <v>19.32</v>
      </c>
      <c r="N448" s="352" t="n">
        <f aca="false">TRUNC(L448+(L448*2/3),2)</f>
        <v>31.7</v>
      </c>
      <c r="O448" s="353" t="n">
        <f aca="false">TRUNC((L448*2),2)</f>
        <v>38.04</v>
      </c>
    </row>
    <row r="449" customFormat="false" ht="15.75" hidden="false" customHeight="true" outlineLevel="0" collapsed="false">
      <c r="A449" s="338" t="n">
        <f aca="false">'Traitements par indices'!A449:C476</f>
        <v>469</v>
      </c>
      <c r="B449" s="355" t="n">
        <f aca="false">'Traitements par indices'!B449:D476</f>
        <v>546</v>
      </c>
      <c r="C449" s="340" t="n">
        <f aca="false">'Traitements par indices'!C449:E476</f>
        <v>27705.42</v>
      </c>
      <c r="D449" s="341" t="n">
        <f aca="false">TRUNC(TRUNC(((C449+('Traitements par indices'!F449*12))/1820),2)*1.25,2)</f>
        <v>19.58</v>
      </c>
      <c r="E449" s="342" t="n">
        <f aca="false">TRUNC(TRUNC(((C449+('Traitements par indices'!F449*12))/1820),2)*1.27,2)</f>
        <v>19.9</v>
      </c>
      <c r="F449" s="342" t="n">
        <f aca="false">TRUNC(D449+(D449*2/3),2)</f>
        <v>32.63</v>
      </c>
      <c r="G449" s="343" t="n">
        <f aca="false">TRUNC(D449*2,2)</f>
        <v>39.16</v>
      </c>
      <c r="H449" s="344" t="n">
        <f aca="false">TRUNC(TRUNC(((C449+('Traitements par indices'!G449*12))/1820),2)*1.25,2)</f>
        <v>19.21</v>
      </c>
      <c r="I449" s="344" t="n">
        <f aca="false">TRUNC(TRUNC(((C449+('Traitements par indices'!G449*12))/1820),2)*1.27,2)</f>
        <v>19.51</v>
      </c>
      <c r="J449" s="344" t="n">
        <f aca="false">TRUNC(H449+(H449*2/3),2)</f>
        <v>32.01</v>
      </c>
      <c r="K449" s="345" t="n">
        <f aca="false">TRUNC((H449*2),2)</f>
        <v>38.42</v>
      </c>
      <c r="L449" s="344" t="n">
        <f aca="false">TRUNC(TRUNC((C449/1820),2)*1.25,2)</f>
        <v>19.02</v>
      </c>
      <c r="M449" s="344" t="n">
        <f aca="false">TRUNC(TRUNC((C449/1820),2)*1.27,2)</f>
        <v>19.32</v>
      </c>
      <c r="N449" s="344" t="n">
        <f aca="false">TRUNC(L449+(L449*2/3),2)</f>
        <v>31.7</v>
      </c>
      <c r="O449" s="345" t="n">
        <f aca="false">TRUNC((L449*2),2)</f>
        <v>38.04</v>
      </c>
    </row>
    <row r="450" customFormat="false" ht="15.75" hidden="false" customHeight="true" outlineLevel="0" collapsed="false">
      <c r="A450" s="346" t="n">
        <f aca="false">'Traitements par indices'!A450:C477</f>
        <v>470</v>
      </c>
      <c r="B450" s="347" t="n">
        <f aca="false">'Traitements par indices'!B450:D477</f>
        <v>547</v>
      </c>
      <c r="C450" s="348" t="n">
        <f aca="false">'Traitements par indices'!C450:E477</f>
        <v>27764.5</v>
      </c>
      <c r="D450" s="349" t="n">
        <f aca="false">TRUNC(TRUNC(((C450+('Traitements par indices'!F450*12))/1820),2)*1.25,2)</f>
        <v>19.63</v>
      </c>
      <c r="E450" s="350" t="n">
        <f aca="false">TRUNC(TRUNC(((C450+('Traitements par indices'!F450*12))/1820),2)*1.27,2)</f>
        <v>19.95</v>
      </c>
      <c r="F450" s="350" t="n">
        <f aca="false">TRUNC(D450+(D450*2/3),2)</f>
        <v>32.71</v>
      </c>
      <c r="G450" s="351" t="n">
        <f aca="false">TRUNC(D450*2,2)</f>
        <v>39.26</v>
      </c>
      <c r="H450" s="352" t="n">
        <f aca="false">TRUNC(TRUNC(((C450+('Traitements par indices'!G450*12))/1820),2)*1.25,2)</f>
        <v>19.25</v>
      </c>
      <c r="I450" s="352" t="n">
        <f aca="false">TRUNC(TRUNC(((C450+('Traitements par indices'!G450*12))/1820),2)*1.27,2)</f>
        <v>19.55</v>
      </c>
      <c r="J450" s="352" t="n">
        <f aca="false">TRUNC(H450+(H450*2/3),2)</f>
        <v>32.08</v>
      </c>
      <c r="K450" s="353" t="n">
        <f aca="false">TRUNC((H450*2),2)</f>
        <v>38.5</v>
      </c>
      <c r="L450" s="352" t="n">
        <f aca="false">TRUNC(TRUNC((C450/1820),2)*1.25,2)</f>
        <v>19.06</v>
      </c>
      <c r="M450" s="352" t="n">
        <f aca="false">TRUNC(TRUNC((C450/1820),2)*1.27,2)</f>
        <v>19.36</v>
      </c>
      <c r="N450" s="352" t="n">
        <f aca="false">TRUNC(L450+(L450*2/3),2)</f>
        <v>31.76</v>
      </c>
      <c r="O450" s="353" t="n">
        <f aca="false">TRUNC((L450*2),2)</f>
        <v>38.12</v>
      </c>
    </row>
    <row r="451" customFormat="false" ht="15.75" hidden="false" customHeight="true" outlineLevel="0" collapsed="false">
      <c r="A451" s="338" t="n">
        <f aca="false">'Traitements par indices'!A451:C478</f>
        <v>471</v>
      </c>
      <c r="B451" s="355" t="n">
        <f aca="false">'Traitements par indices'!B451:D478</f>
        <v>548</v>
      </c>
      <c r="C451" s="340" t="n">
        <f aca="false">'Traitements par indices'!C451:E478</f>
        <v>27823.57</v>
      </c>
      <c r="D451" s="341" t="n">
        <f aca="false">TRUNC(TRUNC(((C451+('Traitements par indices'!F451*12))/1820),2)*1.25,2)</f>
        <v>19.67</v>
      </c>
      <c r="E451" s="342" t="n">
        <f aca="false">TRUNC(TRUNC(((C451+('Traitements par indices'!F451*12))/1820),2)*1.27,2)</f>
        <v>19.98</v>
      </c>
      <c r="F451" s="342" t="n">
        <f aca="false">TRUNC(D451+(D451*2/3),2)</f>
        <v>32.78</v>
      </c>
      <c r="G451" s="343" t="n">
        <f aca="false">TRUNC(D451*2,2)</f>
        <v>39.34</v>
      </c>
      <c r="H451" s="344" t="n">
        <f aca="false">TRUNC(TRUNC(((C451+('Traitements par indices'!G451*12))/1820),2)*1.25,2)</f>
        <v>19.3</v>
      </c>
      <c r="I451" s="344" t="n">
        <f aca="false">TRUNC(TRUNC(((C451+('Traitements par indices'!G451*12))/1820),2)*1.27,2)</f>
        <v>19.6</v>
      </c>
      <c r="J451" s="344" t="n">
        <f aca="false">TRUNC(H451+(H451*2/3),2)</f>
        <v>32.16</v>
      </c>
      <c r="K451" s="345" t="n">
        <f aca="false">TRUNC((H451*2),2)</f>
        <v>38.6</v>
      </c>
      <c r="L451" s="344" t="n">
        <f aca="false">TRUNC(TRUNC((C451/1820),2)*1.25,2)</f>
        <v>19.1</v>
      </c>
      <c r="M451" s="344" t="n">
        <f aca="false">TRUNC(TRUNC((C451/1820),2)*1.27,2)</f>
        <v>19.4</v>
      </c>
      <c r="N451" s="344" t="n">
        <f aca="false">TRUNC(L451+(L451*2/3),2)</f>
        <v>31.83</v>
      </c>
      <c r="O451" s="345" t="n">
        <f aca="false">TRUNC((L451*2),2)</f>
        <v>38.2</v>
      </c>
    </row>
    <row r="452" customFormat="false" ht="15.75" hidden="false" customHeight="true" outlineLevel="0" collapsed="false">
      <c r="A452" s="346" t="n">
        <f aca="false">'Traitements par indices'!A452:C479</f>
        <v>472</v>
      </c>
      <c r="B452" s="347" t="n">
        <f aca="false">'Traitements par indices'!B452:D479</f>
        <v>549</v>
      </c>
      <c r="C452" s="348" t="n">
        <f aca="false">'Traitements par indices'!C452:E479</f>
        <v>27882.64</v>
      </c>
      <c r="D452" s="349" t="n">
        <f aca="false">TRUNC(TRUNC(((C452+('Traitements par indices'!F452*12))/1820),2)*1.25,2)</f>
        <v>19.71</v>
      </c>
      <c r="E452" s="350" t="n">
        <f aca="false">TRUNC(TRUNC(((C452+('Traitements par indices'!F452*12))/1820),2)*1.27,2)</f>
        <v>20.02</v>
      </c>
      <c r="F452" s="350" t="n">
        <f aca="false">TRUNC(D452+(D452*2/3),2)</f>
        <v>32.85</v>
      </c>
      <c r="G452" s="351" t="n">
        <f aca="false">TRUNC(D452*2,2)</f>
        <v>39.42</v>
      </c>
      <c r="H452" s="352" t="n">
        <f aca="false">TRUNC(TRUNC(((C452+('Traitements par indices'!G452*12))/1820),2)*1.25,2)</f>
        <v>19.33</v>
      </c>
      <c r="I452" s="352" t="n">
        <f aca="false">TRUNC(TRUNC(((C452+('Traitements par indices'!G452*12))/1820),2)*1.27,2)</f>
        <v>19.64</v>
      </c>
      <c r="J452" s="352" t="n">
        <f aca="false">TRUNC(H452+(H452*2/3),2)</f>
        <v>32.21</v>
      </c>
      <c r="K452" s="353" t="n">
        <f aca="false">TRUNC((H452*2),2)</f>
        <v>38.66</v>
      </c>
      <c r="L452" s="352" t="n">
        <f aca="false">TRUNC(TRUNC((C452/1820),2)*1.25,2)</f>
        <v>19.15</v>
      </c>
      <c r="M452" s="352" t="n">
        <f aca="false">TRUNC(TRUNC((C452/1820),2)*1.27,2)</f>
        <v>19.45</v>
      </c>
      <c r="N452" s="352" t="n">
        <f aca="false">TRUNC(L452+(L452*2/3),2)</f>
        <v>31.91</v>
      </c>
      <c r="O452" s="353" t="n">
        <f aca="false">TRUNC((L452*2),2)</f>
        <v>38.3</v>
      </c>
    </row>
    <row r="453" customFormat="false" ht="15.75" hidden="false" customHeight="true" outlineLevel="0" collapsed="false">
      <c r="A453" s="338" t="n">
        <f aca="false">'Traitements par indices'!A453:C480</f>
        <v>472</v>
      </c>
      <c r="B453" s="355" t="n">
        <f aca="false">'Traitements par indices'!B453:D480</f>
        <v>550</v>
      </c>
      <c r="C453" s="340" t="n">
        <f aca="false">'Traitements par indices'!C453:E480</f>
        <v>27882.64</v>
      </c>
      <c r="D453" s="341" t="n">
        <f aca="false">TRUNC(TRUNC(((C453+('Traitements par indices'!F453*12))/1820),2)*1.25,2)</f>
        <v>19.71</v>
      </c>
      <c r="E453" s="342" t="n">
        <f aca="false">TRUNC(TRUNC(((C453+('Traitements par indices'!F453*12))/1820),2)*1.27,2)</f>
        <v>20.02</v>
      </c>
      <c r="F453" s="342" t="n">
        <f aca="false">TRUNC(D453+(D453*2/3),2)</f>
        <v>32.85</v>
      </c>
      <c r="G453" s="343" t="n">
        <f aca="false">TRUNC(D453*2,2)</f>
        <v>39.42</v>
      </c>
      <c r="H453" s="344" t="n">
        <f aca="false">TRUNC(TRUNC(((C453+('Traitements par indices'!G453*12))/1820),2)*1.25,2)</f>
        <v>19.33</v>
      </c>
      <c r="I453" s="344" t="n">
        <f aca="false">TRUNC(TRUNC(((C453+('Traitements par indices'!G453*12))/1820),2)*1.27,2)</f>
        <v>19.64</v>
      </c>
      <c r="J453" s="344" t="n">
        <f aca="false">TRUNC(H453+(H453*2/3),2)</f>
        <v>32.21</v>
      </c>
      <c r="K453" s="345" t="n">
        <f aca="false">TRUNC((H453*2),2)</f>
        <v>38.66</v>
      </c>
      <c r="L453" s="344" t="n">
        <f aca="false">TRUNC(TRUNC((C453/1820),2)*1.25,2)</f>
        <v>19.15</v>
      </c>
      <c r="M453" s="344" t="n">
        <f aca="false">TRUNC(TRUNC((C453/1820),2)*1.27,2)</f>
        <v>19.45</v>
      </c>
      <c r="N453" s="344" t="n">
        <f aca="false">TRUNC(L453+(L453*2/3),2)</f>
        <v>31.91</v>
      </c>
      <c r="O453" s="345" t="n">
        <f aca="false">TRUNC((L453*2),2)</f>
        <v>38.3</v>
      </c>
    </row>
    <row r="454" customFormat="false" ht="15.75" hidden="false" customHeight="true" outlineLevel="0" collapsed="false">
      <c r="A454" s="346" t="n">
        <f aca="false">'Traitements par indices'!A454:C481</f>
        <v>473</v>
      </c>
      <c r="B454" s="347" t="n">
        <f aca="false">'Traitements par indices'!B454:D481</f>
        <v>551</v>
      </c>
      <c r="C454" s="348" t="n">
        <f aca="false">'Traitements par indices'!C454:E481</f>
        <v>27941.72</v>
      </c>
      <c r="D454" s="349" t="n">
        <f aca="false">TRUNC(TRUNC(((C454+('Traitements par indices'!F454*12))/1820),2)*1.25,2)</f>
        <v>19.76</v>
      </c>
      <c r="E454" s="350" t="n">
        <f aca="false">TRUNC(TRUNC(((C454+('Traitements par indices'!F454*12))/1820),2)*1.27,2)</f>
        <v>20.07</v>
      </c>
      <c r="F454" s="350" t="n">
        <f aca="false">TRUNC(D454+(D454*2/3),2)</f>
        <v>32.93</v>
      </c>
      <c r="G454" s="351" t="n">
        <f aca="false">TRUNC(D454*2,2)</f>
        <v>39.52</v>
      </c>
      <c r="H454" s="352" t="n">
        <f aca="false">TRUNC(TRUNC(((C454+('Traitements par indices'!G454*12))/1820),2)*1.25,2)</f>
        <v>19.37</v>
      </c>
      <c r="I454" s="352" t="n">
        <f aca="false">TRUNC(TRUNC(((C454+('Traitements par indices'!G454*12))/1820),2)*1.27,2)</f>
        <v>19.68</v>
      </c>
      <c r="J454" s="352" t="n">
        <f aca="false">TRUNC(H454+(H454*2/3),2)</f>
        <v>32.28</v>
      </c>
      <c r="K454" s="353" t="n">
        <f aca="false">TRUNC((H454*2),2)</f>
        <v>38.74</v>
      </c>
      <c r="L454" s="352" t="n">
        <f aca="false">TRUNC(TRUNC((C454/1820),2)*1.25,2)</f>
        <v>19.18</v>
      </c>
      <c r="M454" s="352" t="n">
        <f aca="false">TRUNC(TRUNC((C454/1820),2)*1.27,2)</f>
        <v>19.49</v>
      </c>
      <c r="N454" s="352" t="n">
        <f aca="false">TRUNC(L454+(L454*2/3),2)</f>
        <v>31.96</v>
      </c>
      <c r="O454" s="353" t="n">
        <f aca="false">TRUNC((L454*2),2)</f>
        <v>38.36</v>
      </c>
    </row>
    <row r="455" customFormat="false" ht="15.75" hidden="false" customHeight="true" outlineLevel="0" collapsed="false">
      <c r="A455" s="338" t="n">
        <f aca="false">'Traitements par indices'!A455:C482</f>
        <v>474</v>
      </c>
      <c r="B455" s="355" t="n">
        <f aca="false">'Traitements par indices'!B455:D482</f>
        <v>552</v>
      </c>
      <c r="C455" s="340" t="n">
        <f aca="false">'Traitements par indices'!C455:E482</f>
        <v>28000.79</v>
      </c>
      <c r="D455" s="341" t="n">
        <f aca="false">TRUNC(TRUNC(((C455+('Traitements par indices'!F455*12))/1820),2)*1.25,2)</f>
        <v>19.8</v>
      </c>
      <c r="E455" s="342" t="n">
        <f aca="false">TRUNC(TRUNC(((C455+('Traitements par indices'!F455*12))/1820),2)*1.27,2)</f>
        <v>20.11</v>
      </c>
      <c r="F455" s="342" t="n">
        <f aca="false">TRUNC(D455+(D455*2/3),2)</f>
        <v>33</v>
      </c>
      <c r="G455" s="343" t="n">
        <f aca="false">TRUNC(D455*2,2)</f>
        <v>39.6</v>
      </c>
      <c r="H455" s="344" t="n">
        <f aca="false">TRUNC(TRUNC(((C455+('Traitements par indices'!G455*12))/1820),2)*1.25,2)</f>
        <v>19.41</v>
      </c>
      <c r="I455" s="344" t="n">
        <f aca="false">TRUNC(TRUNC(((C455+('Traitements par indices'!G455*12))/1820),2)*1.27,2)</f>
        <v>19.72</v>
      </c>
      <c r="J455" s="344" t="n">
        <f aca="false">TRUNC(H455+(H455*2/3),2)</f>
        <v>32.35</v>
      </c>
      <c r="K455" s="345" t="n">
        <f aca="false">TRUNC((H455*2),2)</f>
        <v>38.82</v>
      </c>
      <c r="L455" s="344" t="n">
        <f aca="false">TRUNC(TRUNC((C455/1820),2)*1.25,2)</f>
        <v>19.22</v>
      </c>
      <c r="M455" s="344" t="n">
        <f aca="false">TRUNC(TRUNC((C455/1820),2)*1.27,2)</f>
        <v>19.53</v>
      </c>
      <c r="N455" s="344" t="n">
        <f aca="false">TRUNC(L455+(L455*2/3),2)</f>
        <v>32.03</v>
      </c>
      <c r="O455" s="345" t="n">
        <f aca="false">TRUNC((L455*2),2)</f>
        <v>38.44</v>
      </c>
    </row>
    <row r="456" customFormat="false" ht="15.75" hidden="false" customHeight="true" outlineLevel="0" collapsed="false">
      <c r="A456" s="346" t="n">
        <f aca="false">'Traitements par indices'!A456:C483</f>
        <v>474</v>
      </c>
      <c r="B456" s="347" t="n">
        <f aca="false">'Traitements par indices'!B456:D483</f>
        <v>553</v>
      </c>
      <c r="C456" s="348" t="n">
        <f aca="false">'Traitements par indices'!C456:E483</f>
        <v>28000.79</v>
      </c>
      <c r="D456" s="349" t="n">
        <f aca="false">TRUNC(TRUNC(((C456+('Traitements par indices'!F456*12))/1820),2)*1.25,2)</f>
        <v>19.8</v>
      </c>
      <c r="E456" s="350" t="n">
        <f aca="false">TRUNC(TRUNC(((C456+('Traitements par indices'!F456*12))/1820),2)*1.27,2)</f>
        <v>20.11</v>
      </c>
      <c r="F456" s="350" t="n">
        <f aca="false">TRUNC(D456+(D456*2/3),2)</f>
        <v>33</v>
      </c>
      <c r="G456" s="351" t="n">
        <f aca="false">TRUNC(D456*2,2)</f>
        <v>39.6</v>
      </c>
      <c r="H456" s="352" t="n">
        <f aca="false">TRUNC(TRUNC(((C456+('Traitements par indices'!G456*12))/1820),2)*1.25,2)</f>
        <v>19.41</v>
      </c>
      <c r="I456" s="352" t="n">
        <f aca="false">TRUNC(TRUNC(((C456+('Traitements par indices'!G456*12))/1820),2)*1.27,2)</f>
        <v>19.72</v>
      </c>
      <c r="J456" s="352" t="n">
        <f aca="false">TRUNC(H456+(H456*2/3),2)</f>
        <v>32.35</v>
      </c>
      <c r="K456" s="353" t="n">
        <f aca="false">TRUNC((H456*2),2)</f>
        <v>38.82</v>
      </c>
      <c r="L456" s="352" t="n">
        <f aca="false">TRUNC(TRUNC((C456/1820),2)*1.25,2)</f>
        <v>19.22</v>
      </c>
      <c r="M456" s="352" t="n">
        <f aca="false">TRUNC(TRUNC((C456/1820),2)*1.27,2)</f>
        <v>19.53</v>
      </c>
      <c r="N456" s="352" t="n">
        <f aca="false">TRUNC(L456+(L456*2/3),2)</f>
        <v>32.03</v>
      </c>
      <c r="O456" s="353" t="n">
        <f aca="false">TRUNC((L456*2),2)</f>
        <v>38.44</v>
      </c>
    </row>
    <row r="457" customFormat="false" ht="15.75" hidden="false" customHeight="true" outlineLevel="0" collapsed="false">
      <c r="A457" s="338" t="n">
        <f aca="false">'Traitements par indices'!A457:C484</f>
        <v>475</v>
      </c>
      <c r="B457" s="355" t="n">
        <f aca="false">'Traitements par indices'!B457:D484</f>
        <v>554</v>
      </c>
      <c r="C457" s="340" t="n">
        <f aca="false">'Traitements par indices'!C457:E484</f>
        <v>28059.87</v>
      </c>
      <c r="D457" s="341" t="n">
        <f aca="false">TRUNC(TRUNC(((C457+('Traitements par indices'!F457*12))/1820),2)*1.25,2)</f>
        <v>19.83</v>
      </c>
      <c r="E457" s="342" t="n">
        <f aca="false">TRUNC(TRUNC(((C457+('Traitements par indices'!F457*12))/1820),2)*1.27,2)</f>
        <v>20.15</v>
      </c>
      <c r="F457" s="342" t="n">
        <f aca="false">TRUNC(D457+(D457*2/3),2)</f>
        <v>33.05</v>
      </c>
      <c r="G457" s="343" t="n">
        <f aca="false">TRUNC(D457*2,2)</f>
        <v>39.66</v>
      </c>
      <c r="H457" s="344" t="n">
        <f aca="false">TRUNC(TRUNC(((C457+('Traitements par indices'!G457*12))/1820),2)*1.25,2)</f>
        <v>19.46</v>
      </c>
      <c r="I457" s="344" t="n">
        <f aca="false">TRUNC(TRUNC(((C457+('Traitements par indices'!G457*12))/1820),2)*1.27,2)</f>
        <v>19.77</v>
      </c>
      <c r="J457" s="344" t="n">
        <f aca="false">TRUNC(H457+(H457*2/3),2)</f>
        <v>32.43</v>
      </c>
      <c r="K457" s="345" t="n">
        <f aca="false">TRUNC((H457*2),2)</f>
        <v>38.92</v>
      </c>
      <c r="L457" s="344" t="n">
        <f aca="false">TRUNC(TRUNC((C457/1820),2)*1.25,2)</f>
        <v>19.26</v>
      </c>
      <c r="M457" s="344" t="n">
        <f aca="false">TRUNC(TRUNC((C457/1820),2)*1.27,2)</f>
        <v>19.57</v>
      </c>
      <c r="N457" s="344" t="n">
        <f aca="false">TRUNC(L457+(L457*2/3),2)</f>
        <v>32.1</v>
      </c>
      <c r="O457" s="345" t="n">
        <f aca="false">TRUNC((L457*2),2)</f>
        <v>38.52</v>
      </c>
    </row>
    <row r="458" customFormat="false" ht="15.75" hidden="false" customHeight="true" outlineLevel="0" collapsed="false">
      <c r="A458" s="346" t="n">
        <f aca="false">'Traitements par indices'!A458:C485</f>
        <v>476</v>
      </c>
      <c r="B458" s="347" t="n">
        <f aca="false">'Traitements par indices'!B458:D485</f>
        <v>555</v>
      </c>
      <c r="C458" s="348" t="n">
        <f aca="false">'Traitements par indices'!C458:E485</f>
        <v>28118.94</v>
      </c>
      <c r="D458" s="349" t="n">
        <f aca="false">TRUNC(TRUNC(((C458+('Traitements par indices'!F458*12))/1820),2)*1.25,2)</f>
        <v>19.88</v>
      </c>
      <c r="E458" s="350" t="n">
        <f aca="false">TRUNC(TRUNC(((C458+('Traitements par indices'!F458*12))/1820),2)*1.27,2)</f>
        <v>20.2</v>
      </c>
      <c r="F458" s="350" t="n">
        <f aca="false">TRUNC(D458+(D458*2/3),2)</f>
        <v>33.13</v>
      </c>
      <c r="G458" s="351" t="n">
        <f aca="false">TRUNC(D458*2,2)</f>
        <v>39.76</v>
      </c>
      <c r="H458" s="352" t="n">
        <f aca="false">TRUNC(TRUNC(((C458+('Traitements par indices'!G458*12))/1820),2)*1.25,2)</f>
        <v>19.5</v>
      </c>
      <c r="I458" s="352" t="n">
        <f aca="false">TRUNC(TRUNC(((C458+('Traitements par indices'!G458*12))/1820),2)*1.27,2)</f>
        <v>19.81</v>
      </c>
      <c r="J458" s="352" t="n">
        <f aca="false">TRUNC(H458+(H458*2/3),2)</f>
        <v>32.5</v>
      </c>
      <c r="K458" s="353" t="n">
        <f aca="false">TRUNC((H458*2),2)</f>
        <v>39</v>
      </c>
      <c r="L458" s="352" t="n">
        <f aca="false">TRUNC(TRUNC((C458/1820),2)*1.25,2)</f>
        <v>19.3</v>
      </c>
      <c r="M458" s="352" t="n">
        <f aca="false">TRUNC(TRUNC((C458/1820),2)*1.27,2)</f>
        <v>19.6</v>
      </c>
      <c r="N458" s="352" t="n">
        <f aca="false">TRUNC(L458+(L458*2/3),2)</f>
        <v>32.16</v>
      </c>
      <c r="O458" s="353" t="n">
        <f aca="false">TRUNC((L458*2),2)</f>
        <v>38.6</v>
      </c>
    </row>
    <row r="459" customFormat="false" ht="15.75" hidden="false" customHeight="true" outlineLevel="0" collapsed="false">
      <c r="A459" s="338" t="n">
        <f aca="false">'Traitements par indices'!A459:C486</f>
        <v>477</v>
      </c>
      <c r="B459" s="355" t="n">
        <f aca="false">'Traitements par indices'!B459:D486</f>
        <v>556</v>
      </c>
      <c r="C459" s="340" t="n">
        <f aca="false">'Traitements par indices'!C459:E486</f>
        <v>28178.01</v>
      </c>
      <c r="D459" s="341" t="n">
        <f aca="false">TRUNC(TRUNC(((C459+('Traitements par indices'!F459*12))/1820),2)*1.25,2)</f>
        <v>19.92</v>
      </c>
      <c r="E459" s="342" t="n">
        <f aca="false">TRUNC(TRUNC(((C459+('Traitements par indices'!F459*12))/1820),2)*1.27,2)</f>
        <v>20.24</v>
      </c>
      <c r="F459" s="342" t="n">
        <f aca="false">TRUNC(D459+(D459*2/3),2)</f>
        <v>33.2</v>
      </c>
      <c r="G459" s="343" t="n">
        <f aca="false">TRUNC(D459*2,2)</f>
        <v>39.84</v>
      </c>
      <c r="H459" s="344" t="n">
        <f aca="false">TRUNC(TRUNC(((C459+('Traitements par indices'!G459*12))/1820),2)*1.25,2)</f>
        <v>19.53</v>
      </c>
      <c r="I459" s="344" t="n">
        <f aca="false">TRUNC(TRUNC(((C459+('Traitements par indices'!G459*12))/1820),2)*1.27,2)</f>
        <v>19.85</v>
      </c>
      <c r="J459" s="344" t="n">
        <f aca="false">TRUNC(H459+(H459*2/3),2)</f>
        <v>32.55</v>
      </c>
      <c r="K459" s="345" t="n">
        <f aca="false">TRUNC((H459*2),2)</f>
        <v>39.06</v>
      </c>
      <c r="L459" s="344" t="n">
        <f aca="false">TRUNC(TRUNC((C459/1820),2)*1.25,2)</f>
        <v>19.35</v>
      </c>
      <c r="M459" s="344" t="n">
        <f aca="false">TRUNC(TRUNC((C459/1820),2)*1.27,2)</f>
        <v>19.65</v>
      </c>
      <c r="N459" s="344" t="n">
        <f aca="false">TRUNC(L459+(L459*2/3),2)</f>
        <v>32.25</v>
      </c>
      <c r="O459" s="345" t="n">
        <f aca="false">TRUNC((L459*2),2)</f>
        <v>38.7</v>
      </c>
    </row>
    <row r="460" customFormat="false" ht="15.75" hidden="false" customHeight="true" outlineLevel="0" collapsed="false">
      <c r="A460" s="346" t="n">
        <f aca="false">'Traitements par indices'!A460:C487</f>
        <v>477</v>
      </c>
      <c r="B460" s="347" t="n">
        <f aca="false">'Traitements par indices'!B460:D487</f>
        <v>557</v>
      </c>
      <c r="C460" s="348" t="n">
        <f aca="false">'Traitements par indices'!C460:E487</f>
        <v>28178.01</v>
      </c>
      <c r="D460" s="349" t="n">
        <f aca="false">TRUNC(TRUNC(((C460+('Traitements par indices'!F460*12))/1820),2)*1.25,2)</f>
        <v>19.92</v>
      </c>
      <c r="E460" s="350" t="n">
        <f aca="false">TRUNC(TRUNC(((C460+('Traitements par indices'!F460*12))/1820),2)*1.27,2)</f>
        <v>20.24</v>
      </c>
      <c r="F460" s="350" t="n">
        <f aca="false">TRUNC(D460+(D460*2/3),2)</f>
        <v>33.2</v>
      </c>
      <c r="G460" s="351" t="n">
        <f aca="false">TRUNC(D460*2,2)</f>
        <v>39.84</v>
      </c>
      <c r="H460" s="352" t="n">
        <f aca="false">TRUNC(TRUNC(((C460+('Traitements par indices'!G460*12))/1820),2)*1.25,2)</f>
        <v>19.53</v>
      </c>
      <c r="I460" s="352" t="n">
        <f aca="false">TRUNC(TRUNC(((C460+('Traitements par indices'!G460*12))/1820),2)*1.27,2)</f>
        <v>19.85</v>
      </c>
      <c r="J460" s="352" t="n">
        <f aca="false">TRUNC(H460+(H460*2/3),2)</f>
        <v>32.55</v>
      </c>
      <c r="K460" s="353" t="n">
        <f aca="false">TRUNC((H460*2),2)</f>
        <v>39.06</v>
      </c>
      <c r="L460" s="352" t="n">
        <f aca="false">TRUNC(TRUNC((C460/1820),2)*1.25,2)</f>
        <v>19.35</v>
      </c>
      <c r="M460" s="352" t="n">
        <f aca="false">TRUNC(TRUNC((C460/1820),2)*1.27,2)</f>
        <v>19.65</v>
      </c>
      <c r="N460" s="352" t="n">
        <f aca="false">TRUNC(L460+(L460*2/3),2)</f>
        <v>32.25</v>
      </c>
      <c r="O460" s="353" t="n">
        <f aca="false">TRUNC((L460*2),2)</f>
        <v>38.7</v>
      </c>
    </row>
    <row r="461" customFormat="false" ht="15.75" hidden="false" customHeight="true" outlineLevel="0" collapsed="false">
      <c r="A461" s="338" t="n">
        <f aca="false">'Traitements par indices'!A461:C488</f>
        <v>478</v>
      </c>
      <c r="B461" s="355" t="n">
        <f aca="false">'Traitements par indices'!B461:D488</f>
        <v>558</v>
      </c>
      <c r="C461" s="340" t="n">
        <f aca="false">'Traitements par indices'!C461:E488</f>
        <v>28237.09</v>
      </c>
      <c r="D461" s="341" t="n">
        <f aca="false">TRUNC(TRUNC(((C461+('Traitements par indices'!F461*12))/1820),2)*1.25,2)</f>
        <v>19.97</v>
      </c>
      <c r="E461" s="342" t="n">
        <f aca="false">TRUNC(TRUNC(((C461+('Traitements par indices'!F461*12))/1820),2)*1.27,2)</f>
        <v>20.29</v>
      </c>
      <c r="F461" s="342" t="n">
        <f aca="false">TRUNC(D461+(D461*2/3),2)</f>
        <v>33.28</v>
      </c>
      <c r="G461" s="343" t="n">
        <f aca="false">TRUNC(D461*2,2)</f>
        <v>39.94</v>
      </c>
      <c r="H461" s="344" t="n">
        <f aca="false">TRUNC(TRUNC(((C461+('Traitements par indices'!G461*12))/1820),2)*1.25,2)</f>
        <v>19.58</v>
      </c>
      <c r="I461" s="344" t="n">
        <f aca="false">TRUNC(TRUNC(((C461+('Traitements par indices'!G461*12))/1820),2)*1.27,2)</f>
        <v>19.9</v>
      </c>
      <c r="J461" s="344" t="n">
        <f aca="false">TRUNC(H461+(H461*2/3),2)</f>
        <v>32.63</v>
      </c>
      <c r="K461" s="345" t="n">
        <f aca="false">TRUNC((H461*2),2)</f>
        <v>39.16</v>
      </c>
      <c r="L461" s="344" t="n">
        <f aca="false">TRUNC(TRUNC((C461/1820),2)*1.25,2)</f>
        <v>19.38</v>
      </c>
      <c r="M461" s="344" t="n">
        <f aca="false">TRUNC(TRUNC((C461/1820),2)*1.27,2)</f>
        <v>19.69</v>
      </c>
      <c r="N461" s="344" t="n">
        <f aca="false">TRUNC(L461+(L461*2/3),2)</f>
        <v>32.3</v>
      </c>
      <c r="O461" s="345" t="n">
        <f aca="false">TRUNC((L461*2),2)</f>
        <v>38.76</v>
      </c>
    </row>
    <row r="462" customFormat="false" ht="15.75" hidden="false" customHeight="true" outlineLevel="0" collapsed="false">
      <c r="A462" s="346" t="n">
        <f aca="false">'Traitements par indices'!A462:C489</f>
        <v>479</v>
      </c>
      <c r="B462" s="347" t="n">
        <f aca="false">'Traitements par indices'!B462:D489</f>
        <v>559</v>
      </c>
      <c r="C462" s="348" t="n">
        <f aca="false">'Traitements par indices'!C462:E489</f>
        <v>28296.16</v>
      </c>
      <c r="D462" s="349" t="n">
        <f aca="false">TRUNC(TRUNC(((C462+('Traitements par indices'!F462*12))/1820),2)*1.25,2)</f>
        <v>20.01</v>
      </c>
      <c r="E462" s="350" t="n">
        <f aca="false">TRUNC(TRUNC(((C462+('Traitements par indices'!F462*12))/1820),2)*1.27,2)</f>
        <v>20.33</v>
      </c>
      <c r="F462" s="350" t="n">
        <f aca="false">TRUNC(D462+(D462*2/3),2)</f>
        <v>33.35</v>
      </c>
      <c r="G462" s="351" t="n">
        <f aca="false">TRUNC(D462*2,2)</f>
        <v>40.02</v>
      </c>
      <c r="H462" s="352" t="n">
        <f aca="false">TRUNC(TRUNC(((C462+('Traitements par indices'!G462*12))/1820),2)*1.25,2)</f>
        <v>19.62</v>
      </c>
      <c r="I462" s="352" t="n">
        <f aca="false">TRUNC(TRUNC(((C462+('Traitements par indices'!G462*12))/1820),2)*1.27,2)</f>
        <v>19.93</v>
      </c>
      <c r="J462" s="352" t="n">
        <f aca="false">TRUNC(H462+(H462*2/3),2)</f>
        <v>32.7</v>
      </c>
      <c r="K462" s="353" t="n">
        <f aca="false">TRUNC((H462*2),2)</f>
        <v>39.24</v>
      </c>
      <c r="L462" s="352" t="n">
        <f aca="false">TRUNC(TRUNC((C462/1820),2)*1.25,2)</f>
        <v>19.42</v>
      </c>
      <c r="M462" s="352" t="n">
        <f aca="false">TRUNC(TRUNC((C462/1820),2)*1.27,2)</f>
        <v>19.73</v>
      </c>
      <c r="N462" s="352" t="n">
        <f aca="false">TRUNC(L462+(L462*2/3),2)</f>
        <v>32.36</v>
      </c>
      <c r="O462" s="353" t="n">
        <f aca="false">TRUNC((L462*2),2)</f>
        <v>38.84</v>
      </c>
    </row>
    <row r="463" customFormat="false" ht="15.75" hidden="false" customHeight="true" outlineLevel="0" collapsed="false">
      <c r="A463" s="338" t="n">
        <f aca="false">'Traitements par indices'!A463:C490</f>
        <v>480</v>
      </c>
      <c r="B463" s="355" t="n">
        <f aca="false">'Traitements par indices'!B463:D490</f>
        <v>560</v>
      </c>
      <c r="C463" s="340" t="n">
        <f aca="false">'Traitements par indices'!C463:E490</f>
        <v>28355.23</v>
      </c>
      <c r="D463" s="341" t="n">
        <f aca="false">TRUNC(TRUNC(((C463+('Traitements par indices'!F463*12))/1820),2)*1.25,2)</f>
        <v>20.05</v>
      </c>
      <c r="E463" s="342" t="n">
        <f aca="false">TRUNC(TRUNC(((C463+('Traitements par indices'!F463*12))/1820),2)*1.27,2)</f>
        <v>20.37</v>
      </c>
      <c r="F463" s="342" t="n">
        <f aca="false">TRUNC(D463+(D463*2/3),2)</f>
        <v>33.41</v>
      </c>
      <c r="G463" s="343" t="n">
        <f aca="false">TRUNC(D463*2,2)</f>
        <v>40.1</v>
      </c>
      <c r="H463" s="344" t="n">
        <f aca="false">TRUNC(TRUNC(((C463+('Traitements par indices'!G463*12))/1820),2)*1.25,2)</f>
        <v>19.66</v>
      </c>
      <c r="I463" s="344" t="n">
        <f aca="false">TRUNC(TRUNC(((C463+('Traitements par indices'!G463*12))/1820),2)*1.27,2)</f>
        <v>19.97</v>
      </c>
      <c r="J463" s="344" t="n">
        <f aca="false">TRUNC(H463+(H463*2/3),2)</f>
        <v>32.76</v>
      </c>
      <c r="K463" s="345" t="n">
        <f aca="false">TRUNC((H463*2),2)</f>
        <v>39.32</v>
      </c>
      <c r="L463" s="344" t="n">
        <f aca="false">TRUNC(TRUNC((C463/1820),2)*1.25,2)</f>
        <v>19.46</v>
      </c>
      <c r="M463" s="344" t="n">
        <f aca="false">TRUNC(TRUNC((C463/1820),2)*1.27,2)</f>
        <v>19.77</v>
      </c>
      <c r="N463" s="344" t="n">
        <f aca="false">TRUNC(L463+(L463*2/3),2)</f>
        <v>32.43</v>
      </c>
      <c r="O463" s="345" t="n">
        <f aca="false">TRUNC((L463*2),2)</f>
        <v>38.92</v>
      </c>
    </row>
    <row r="464" customFormat="false" ht="15.75" hidden="false" customHeight="true" outlineLevel="0" collapsed="false">
      <c r="A464" s="346" t="n">
        <f aca="false">'Traitements par indices'!A464:C491</f>
        <v>480</v>
      </c>
      <c r="B464" s="347" t="n">
        <f aca="false">'Traitements par indices'!B464:D491</f>
        <v>561</v>
      </c>
      <c r="C464" s="348" t="n">
        <f aca="false">'Traitements par indices'!C464:E491</f>
        <v>28355.23</v>
      </c>
      <c r="D464" s="349" t="n">
        <f aca="false">TRUNC(TRUNC(((C464+('Traitements par indices'!F464*12))/1820),2)*1.25,2)</f>
        <v>20.05</v>
      </c>
      <c r="E464" s="350" t="n">
        <f aca="false">TRUNC(TRUNC(((C464+('Traitements par indices'!F464*12))/1820),2)*1.27,2)</f>
        <v>20.37</v>
      </c>
      <c r="F464" s="350" t="n">
        <f aca="false">TRUNC(D464+(D464*2/3),2)</f>
        <v>33.41</v>
      </c>
      <c r="G464" s="351" t="n">
        <f aca="false">TRUNC(D464*2,2)</f>
        <v>40.1</v>
      </c>
      <c r="H464" s="352" t="n">
        <f aca="false">TRUNC(TRUNC(((C464+('Traitements par indices'!G464*12))/1820),2)*1.25,2)</f>
        <v>19.66</v>
      </c>
      <c r="I464" s="352" t="n">
        <f aca="false">TRUNC(TRUNC(((C464+('Traitements par indices'!G464*12))/1820),2)*1.27,2)</f>
        <v>19.97</v>
      </c>
      <c r="J464" s="352" t="n">
        <f aca="false">TRUNC(H464+(H464*2/3),2)</f>
        <v>32.76</v>
      </c>
      <c r="K464" s="353" t="n">
        <f aca="false">TRUNC((H464*2),2)</f>
        <v>39.32</v>
      </c>
      <c r="L464" s="352" t="n">
        <f aca="false">TRUNC(TRUNC((C464/1820),2)*1.25,2)</f>
        <v>19.46</v>
      </c>
      <c r="M464" s="352" t="n">
        <f aca="false">TRUNC(TRUNC((C464/1820),2)*1.27,2)</f>
        <v>19.77</v>
      </c>
      <c r="N464" s="352" t="n">
        <f aca="false">TRUNC(L464+(L464*2/3),2)</f>
        <v>32.43</v>
      </c>
      <c r="O464" s="353" t="n">
        <f aca="false">TRUNC((L464*2),2)</f>
        <v>38.92</v>
      </c>
    </row>
    <row r="465" customFormat="false" ht="15.75" hidden="false" customHeight="true" outlineLevel="0" collapsed="false">
      <c r="A465" s="338" t="n">
        <f aca="false">'Traitements par indices'!A465:C492</f>
        <v>481</v>
      </c>
      <c r="B465" s="355" t="n">
        <f aca="false">'Traitements par indices'!B465:D492</f>
        <v>562</v>
      </c>
      <c r="C465" s="340" t="n">
        <f aca="false">'Traitements par indices'!C465:E492</f>
        <v>28414.31</v>
      </c>
      <c r="D465" s="341" t="n">
        <f aca="false">TRUNC(TRUNC(((C465+('Traitements par indices'!F465*12))/1820),2)*1.25,2)</f>
        <v>20.1</v>
      </c>
      <c r="E465" s="342" t="n">
        <f aca="false">TRUNC(TRUNC(((C465+('Traitements par indices'!F465*12))/1820),2)*1.27,2)</f>
        <v>20.42</v>
      </c>
      <c r="F465" s="342" t="n">
        <f aca="false">TRUNC(D465+(D465*2/3),2)</f>
        <v>33.5</v>
      </c>
      <c r="G465" s="343" t="n">
        <f aca="false">TRUNC(D465*2,2)</f>
        <v>40.2</v>
      </c>
      <c r="H465" s="344" t="n">
        <f aca="false">TRUNC(TRUNC(((C465+('Traitements par indices'!G465*12))/1820),2)*1.25,2)</f>
        <v>19.7</v>
      </c>
      <c r="I465" s="344" t="n">
        <f aca="false">TRUNC(TRUNC(((C465+('Traitements par indices'!G465*12))/1820),2)*1.27,2)</f>
        <v>20.01</v>
      </c>
      <c r="J465" s="344" t="n">
        <f aca="false">TRUNC(H465+(H465*2/3),2)</f>
        <v>32.83</v>
      </c>
      <c r="K465" s="345" t="n">
        <f aca="false">TRUNC((H465*2),2)</f>
        <v>39.4</v>
      </c>
      <c r="L465" s="344" t="n">
        <f aca="false">TRUNC(TRUNC((C465/1820),2)*1.25,2)</f>
        <v>19.51</v>
      </c>
      <c r="M465" s="344" t="n">
        <f aca="false">TRUNC(TRUNC((C465/1820),2)*1.27,2)</f>
        <v>19.82</v>
      </c>
      <c r="N465" s="344" t="n">
        <f aca="false">TRUNC(L465+(L465*2/3),2)</f>
        <v>32.51</v>
      </c>
      <c r="O465" s="345" t="n">
        <f aca="false">TRUNC((L465*2),2)</f>
        <v>39.02</v>
      </c>
    </row>
    <row r="466" customFormat="false" ht="15.75" hidden="false" customHeight="true" outlineLevel="0" collapsed="false">
      <c r="A466" s="346" t="n">
        <f aca="false">'Traitements par indices'!A466:C493</f>
        <v>482</v>
      </c>
      <c r="B466" s="347" t="n">
        <f aca="false">'Traitements par indices'!B466:D493</f>
        <v>563</v>
      </c>
      <c r="C466" s="348" t="n">
        <f aca="false">'Traitements par indices'!C466:E493</f>
        <v>28473.38</v>
      </c>
      <c r="D466" s="349" t="n">
        <f aca="false">TRUNC(TRUNC(((C466+('Traitements par indices'!F466*12))/1820),2)*1.25,2)</f>
        <v>20.13</v>
      </c>
      <c r="E466" s="350" t="n">
        <f aca="false">TRUNC(TRUNC(((C466+('Traitements par indices'!F466*12))/1820),2)*1.27,2)</f>
        <v>20.45</v>
      </c>
      <c r="F466" s="350" t="n">
        <f aca="false">TRUNC(D466+(D466*2/3),2)</f>
        <v>33.55</v>
      </c>
      <c r="G466" s="351" t="n">
        <f aca="false">TRUNC(D466*2,2)</f>
        <v>40.26</v>
      </c>
      <c r="H466" s="352" t="n">
        <f aca="false">TRUNC(TRUNC(((C466+('Traitements par indices'!G466*12))/1820),2)*1.25,2)</f>
        <v>19.75</v>
      </c>
      <c r="I466" s="352" t="n">
        <f aca="false">TRUNC(TRUNC(((C466+('Traitements par indices'!G466*12))/1820),2)*1.27,2)</f>
        <v>20.06</v>
      </c>
      <c r="J466" s="352" t="n">
        <f aca="false">TRUNC(H466+(H466*2/3),2)</f>
        <v>32.91</v>
      </c>
      <c r="K466" s="353" t="n">
        <f aca="false">TRUNC((H466*2),2)</f>
        <v>39.5</v>
      </c>
      <c r="L466" s="352" t="n">
        <f aca="false">TRUNC(TRUNC((C466/1820),2)*1.25,2)</f>
        <v>19.55</v>
      </c>
      <c r="M466" s="352" t="n">
        <f aca="false">TRUNC(TRUNC((C466/1820),2)*1.27,2)</f>
        <v>19.86</v>
      </c>
      <c r="N466" s="352" t="n">
        <f aca="false">TRUNC(L466+(L466*2/3),2)</f>
        <v>32.58</v>
      </c>
      <c r="O466" s="353" t="n">
        <f aca="false">TRUNC((L466*2),2)</f>
        <v>39.1</v>
      </c>
    </row>
    <row r="467" customFormat="false" ht="15.75" hidden="false" customHeight="true" outlineLevel="0" collapsed="false">
      <c r="A467" s="338" t="n">
        <f aca="false">'Traitements par indices'!A467:C494</f>
        <v>483</v>
      </c>
      <c r="B467" s="355" t="n">
        <f aca="false">'Traitements par indices'!B467:D494</f>
        <v>564</v>
      </c>
      <c r="C467" s="340" t="n">
        <f aca="false">'Traitements par indices'!C467:E494</f>
        <v>28532.45</v>
      </c>
      <c r="D467" s="341" t="n">
        <f aca="false">TRUNC(TRUNC(((C467+('Traitements par indices'!F467*12))/1820),2)*1.25,2)</f>
        <v>20.17</v>
      </c>
      <c r="E467" s="342" t="n">
        <f aca="false">TRUNC(TRUNC(((C467+('Traitements par indices'!F467*12))/1820),2)*1.27,2)</f>
        <v>20.49</v>
      </c>
      <c r="F467" s="342" t="n">
        <f aca="false">TRUNC(D467+(D467*2/3),2)</f>
        <v>33.61</v>
      </c>
      <c r="G467" s="343" t="n">
        <f aca="false">TRUNC(D467*2,2)</f>
        <v>40.34</v>
      </c>
      <c r="H467" s="344" t="n">
        <f aca="false">TRUNC(TRUNC(((C467+('Traitements par indices'!G467*12))/1820),2)*1.25,2)</f>
        <v>19.78</v>
      </c>
      <c r="I467" s="344" t="n">
        <f aca="false">TRUNC(TRUNC(((C467+('Traitements par indices'!G467*12))/1820),2)*1.27,2)</f>
        <v>20.1</v>
      </c>
      <c r="J467" s="344" t="n">
        <f aca="false">TRUNC(H467+(H467*2/3),2)</f>
        <v>32.96</v>
      </c>
      <c r="K467" s="345" t="n">
        <f aca="false">TRUNC((H467*2),2)</f>
        <v>39.56</v>
      </c>
      <c r="L467" s="344" t="n">
        <f aca="false">TRUNC(TRUNC((C467/1820),2)*1.25,2)</f>
        <v>19.58</v>
      </c>
      <c r="M467" s="344" t="n">
        <f aca="false">TRUNC(TRUNC((C467/1820),2)*1.27,2)</f>
        <v>19.9</v>
      </c>
      <c r="N467" s="344" t="n">
        <f aca="false">TRUNC(L467+(L467*2/3),2)</f>
        <v>32.63</v>
      </c>
      <c r="O467" s="345" t="n">
        <f aca="false">TRUNC((L467*2),2)</f>
        <v>39.16</v>
      </c>
    </row>
    <row r="468" customFormat="false" ht="15.75" hidden="false" customHeight="true" outlineLevel="0" collapsed="false">
      <c r="A468" s="346" t="n">
        <f aca="false">'Traitements par indices'!A468:C495</f>
        <v>483</v>
      </c>
      <c r="B468" s="347" t="n">
        <f aca="false">'Traitements par indices'!B468:D495</f>
        <v>565</v>
      </c>
      <c r="C468" s="348" t="n">
        <f aca="false">'Traitements par indices'!C468:E495</f>
        <v>28532.45</v>
      </c>
      <c r="D468" s="349" t="n">
        <f aca="false">TRUNC(TRUNC(((C468+('Traitements par indices'!F468*12))/1820),2)*1.25,2)</f>
        <v>20.17</v>
      </c>
      <c r="E468" s="350" t="n">
        <f aca="false">TRUNC(TRUNC(((C468+('Traitements par indices'!F468*12))/1820),2)*1.27,2)</f>
        <v>20.49</v>
      </c>
      <c r="F468" s="350" t="n">
        <f aca="false">TRUNC(D468+(D468*2/3),2)</f>
        <v>33.61</v>
      </c>
      <c r="G468" s="351" t="n">
        <f aca="false">TRUNC(D468*2,2)</f>
        <v>40.34</v>
      </c>
      <c r="H468" s="352" t="n">
        <f aca="false">TRUNC(TRUNC(((C468+('Traitements par indices'!G468*12))/1820),2)*1.25,2)</f>
        <v>19.78</v>
      </c>
      <c r="I468" s="352" t="n">
        <f aca="false">TRUNC(TRUNC(((C468+('Traitements par indices'!G468*12))/1820),2)*1.27,2)</f>
        <v>20.1</v>
      </c>
      <c r="J468" s="352" t="n">
        <f aca="false">TRUNC(H468+(H468*2/3),2)</f>
        <v>32.96</v>
      </c>
      <c r="K468" s="353" t="n">
        <f aca="false">TRUNC((H468*2),2)</f>
        <v>39.56</v>
      </c>
      <c r="L468" s="352" t="n">
        <f aca="false">TRUNC(TRUNC((C468/1820),2)*1.25,2)</f>
        <v>19.58</v>
      </c>
      <c r="M468" s="352" t="n">
        <f aca="false">TRUNC(TRUNC((C468/1820),2)*1.27,2)</f>
        <v>19.9</v>
      </c>
      <c r="N468" s="352" t="n">
        <f aca="false">TRUNC(L468+(L468*2/3),2)</f>
        <v>32.63</v>
      </c>
      <c r="O468" s="353" t="n">
        <f aca="false">TRUNC((L468*2),2)</f>
        <v>39.16</v>
      </c>
    </row>
    <row r="469" customFormat="false" ht="15.75" hidden="false" customHeight="true" outlineLevel="0" collapsed="false">
      <c r="A469" s="338" t="n">
        <f aca="false">'Traitements par indices'!A469:C496</f>
        <v>484</v>
      </c>
      <c r="B469" s="355" t="n">
        <f aca="false">'Traitements par indices'!B469:D496</f>
        <v>566</v>
      </c>
      <c r="C469" s="340" t="n">
        <f aca="false">'Traitements par indices'!C469:E496</f>
        <v>28591.53</v>
      </c>
      <c r="D469" s="341" t="n">
        <f aca="false">TRUNC(TRUNC(((C469+('Traitements par indices'!F469*12))/1820),2)*1.25,2)</f>
        <v>20.22</v>
      </c>
      <c r="E469" s="342" t="n">
        <f aca="false">TRUNC(TRUNC(((C469+('Traitements par indices'!F469*12))/1820),2)*1.27,2)</f>
        <v>20.54</v>
      </c>
      <c r="F469" s="342" t="n">
        <f aca="false">TRUNC(D469+(D469*2/3),2)</f>
        <v>33.7</v>
      </c>
      <c r="G469" s="343" t="n">
        <f aca="false">TRUNC(D469*2,2)</f>
        <v>40.44</v>
      </c>
      <c r="H469" s="344" t="n">
        <f aca="false">TRUNC(TRUNC(((C469+('Traitements par indices'!G469*12))/1820),2)*1.25,2)</f>
        <v>19.82</v>
      </c>
      <c r="I469" s="344" t="n">
        <f aca="false">TRUNC(TRUNC(((C469+('Traitements par indices'!G469*12))/1820),2)*1.27,2)</f>
        <v>20.14</v>
      </c>
      <c r="J469" s="344" t="n">
        <f aca="false">TRUNC(H469+(H469*2/3),2)</f>
        <v>33.03</v>
      </c>
      <c r="K469" s="345" t="n">
        <f aca="false">TRUNC((H469*2),2)</f>
        <v>39.64</v>
      </c>
      <c r="L469" s="344" t="n">
        <f aca="false">TRUNC(TRUNC((C469/1820),2)*1.25,2)</f>
        <v>19.62</v>
      </c>
      <c r="M469" s="344" t="n">
        <f aca="false">TRUNC(TRUNC((C469/1820),2)*1.27,2)</f>
        <v>19.93</v>
      </c>
      <c r="N469" s="344" t="n">
        <f aca="false">TRUNC(L469+(L469*2/3),2)</f>
        <v>32.7</v>
      </c>
      <c r="O469" s="345" t="n">
        <f aca="false">TRUNC((L469*2),2)</f>
        <v>39.24</v>
      </c>
    </row>
    <row r="470" customFormat="false" ht="15.75" hidden="false" customHeight="true" outlineLevel="0" collapsed="false">
      <c r="A470" s="346" t="n">
        <f aca="false">'Traitements par indices'!A470:C497</f>
        <v>485</v>
      </c>
      <c r="B470" s="347" t="n">
        <f aca="false">'Traitements par indices'!B470:D497</f>
        <v>567</v>
      </c>
      <c r="C470" s="348" t="n">
        <f aca="false">'Traitements par indices'!C470:E497</f>
        <v>28650.6</v>
      </c>
      <c r="D470" s="349" t="n">
        <f aca="false">TRUNC(TRUNC(((C470+('Traitements par indices'!F470*12))/1820),2)*1.25,2)</f>
        <v>20.26</v>
      </c>
      <c r="E470" s="350" t="n">
        <f aca="false">TRUNC(TRUNC(((C470+('Traitements par indices'!F470*12))/1820),2)*1.27,2)</f>
        <v>20.58</v>
      </c>
      <c r="F470" s="350" t="n">
        <f aca="false">TRUNC(D470+(D470*2/3),2)</f>
        <v>33.76</v>
      </c>
      <c r="G470" s="351" t="n">
        <f aca="false">TRUNC(D470*2,2)</f>
        <v>40.52</v>
      </c>
      <c r="H470" s="352" t="n">
        <f aca="false">TRUNC(TRUNC(((C470+('Traitements par indices'!G470*12))/1820),2)*1.25,2)</f>
        <v>19.86</v>
      </c>
      <c r="I470" s="352" t="n">
        <f aca="false">TRUNC(TRUNC(((C470+('Traitements par indices'!G470*12))/1820),2)*1.27,2)</f>
        <v>20.18</v>
      </c>
      <c r="J470" s="352" t="n">
        <f aca="false">TRUNC(H470+(H470*2/3),2)</f>
        <v>33.1</v>
      </c>
      <c r="K470" s="353" t="n">
        <f aca="false">TRUNC((H470*2),2)</f>
        <v>39.72</v>
      </c>
      <c r="L470" s="352" t="n">
        <f aca="false">TRUNC(TRUNC((C470/1820),2)*1.25,2)</f>
        <v>19.67</v>
      </c>
      <c r="M470" s="352" t="n">
        <f aca="false">TRUNC(TRUNC((C470/1820),2)*1.27,2)</f>
        <v>19.98</v>
      </c>
      <c r="N470" s="352" t="n">
        <f aca="false">TRUNC(L470+(L470*2/3),2)</f>
        <v>32.78</v>
      </c>
      <c r="O470" s="353" t="n">
        <f aca="false">TRUNC((L470*2),2)</f>
        <v>39.34</v>
      </c>
    </row>
    <row r="471" customFormat="false" ht="15.75" hidden="false" customHeight="true" outlineLevel="0" collapsed="false">
      <c r="A471" s="338" t="n">
        <f aca="false">'Traitements par indices'!A471:C498</f>
        <v>486</v>
      </c>
      <c r="B471" s="355" t="n">
        <f aca="false">'Traitements par indices'!B471:D498</f>
        <v>568</v>
      </c>
      <c r="C471" s="340" t="n">
        <f aca="false">'Traitements par indices'!C471:E498</f>
        <v>28709.67</v>
      </c>
      <c r="D471" s="341" t="n">
        <f aca="false">TRUNC(TRUNC(((C471+('Traitements par indices'!F471*12))/1820),2)*1.25,2)</f>
        <v>20.3</v>
      </c>
      <c r="E471" s="342" t="n">
        <f aca="false">TRUNC(TRUNC(((C471+('Traitements par indices'!F471*12))/1820),2)*1.27,2)</f>
        <v>20.62</v>
      </c>
      <c r="F471" s="342" t="n">
        <f aca="false">TRUNC(D471+(D471*2/3),2)</f>
        <v>33.83</v>
      </c>
      <c r="G471" s="343" t="n">
        <f aca="false">TRUNC(D471*2,2)</f>
        <v>40.6</v>
      </c>
      <c r="H471" s="344" t="n">
        <f aca="false">TRUNC(TRUNC(((C471+('Traitements par indices'!G471*12))/1820),2)*1.25,2)</f>
        <v>19.91</v>
      </c>
      <c r="I471" s="344" t="n">
        <f aca="false">TRUNC(TRUNC(((C471+('Traitements par indices'!G471*12))/1820),2)*1.27,2)</f>
        <v>20.23</v>
      </c>
      <c r="J471" s="344" t="n">
        <f aca="false">TRUNC(H471+(H471*2/3),2)</f>
        <v>33.18</v>
      </c>
      <c r="K471" s="345" t="n">
        <f aca="false">TRUNC((H471*2),2)</f>
        <v>39.82</v>
      </c>
      <c r="L471" s="344" t="n">
        <f aca="false">TRUNC(TRUNC((C471/1820),2)*1.25,2)</f>
        <v>19.71</v>
      </c>
      <c r="M471" s="344" t="n">
        <f aca="false">TRUNC(TRUNC((C471/1820),2)*1.27,2)</f>
        <v>20.02</v>
      </c>
      <c r="N471" s="344" t="n">
        <f aca="false">TRUNC(L471+(L471*2/3),2)</f>
        <v>32.85</v>
      </c>
      <c r="O471" s="345" t="n">
        <f aca="false">TRUNC((L471*2),2)</f>
        <v>39.42</v>
      </c>
    </row>
    <row r="472" customFormat="false" ht="15.75" hidden="false" customHeight="true" outlineLevel="0" collapsed="false">
      <c r="A472" s="346" t="n">
        <f aca="false">'Traitements par indices'!A472:C499</f>
        <v>486</v>
      </c>
      <c r="B472" s="347" t="n">
        <f aca="false">'Traitements par indices'!B472:D499</f>
        <v>569</v>
      </c>
      <c r="C472" s="348" t="n">
        <f aca="false">'Traitements par indices'!C472:E499</f>
        <v>28709.67</v>
      </c>
      <c r="D472" s="349" t="n">
        <f aca="false">TRUNC(TRUNC(((C472+('Traitements par indices'!F472*12))/1820),2)*1.25,2)</f>
        <v>20.3</v>
      </c>
      <c r="E472" s="350" t="n">
        <f aca="false">TRUNC(TRUNC(((C472+('Traitements par indices'!F472*12))/1820),2)*1.27,2)</f>
        <v>20.62</v>
      </c>
      <c r="F472" s="350" t="n">
        <f aca="false">TRUNC(D472+(D472*2/3),2)</f>
        <v>33.83</v>
      </c>
      <c r="G472" s="351" t="n">
        <f aca="false">TRUNC(D472*2,2)</f>
        <v>40.6</v>
      </c>
      <c r="H472" s="352" t="n">
        <f aca="false">TRUNC(TRUNC(((C472+('Traitements par indices'!G472*12))/1820),2)*1.25,2)</f>
        <v>19.91</v>
      </c>
      <c r="I472" s="352" t="n">
        <f aca="false">TRUNC(TRUNC(((C472+('Traitements par indices'!G472*12))/1820),2)*1.27,2)</f>
        <v>20.23</v>
      </c>
      <c r="J472" s="352" t="n">
        <f aca="false">TRUNC(H472+(H472*2/3),2)</f>
        <v>33.18</v>
      </c>
      <c r="K472" s="353" t="n">
        <f aca="false">TRUNC((H472*2),2)</f>
        <v>39.82</v>
      </c>
      <c r="L472" s="352" t="n">
        <f aca="false">TRUNC(TRUNC((C472/1820),2)*1.25,2)</f>
        <v>19.71</v>
      </c>
      <c r="M472" s="352" t="n">
        <f aca="false">TRUNC(TRUNC((C472/1820),2)*1.27,2)</f>
        <v>20.02</v>
      </c>
      <c r="N472" s="352" t="n">
        <f aca="false">TRUNC(L472+(L472*2/3),2)</f>
        <v>32.85</v>
      </c>
      <c r="O472" s="353" t="n">
        <f aca="false">TRUNC((L472*2),2)</f>
        <v>39.42</v>
      </c>
    </row>
    <row r="473" customFormat="false" ht="15.75" hidden="false" customHeight="true" outlineLevel="0" collapsed="false">
      <c r="A473" s="338" t="n">
        <f aca="false">'Traitements par indices'!A473:C500</f>
        <v>487</v>
      </c>
      <c r="B473" s="355" t="n">
        <f aca="false">'Traitements par indices'!B473:D500</f>
        <v>570</v>
      </c>
      <c r="C473" s="340" t="n">
        <f aca="false">'Traitements par indices'!C473:E500</f>
        <v>28768.75</v>
      </c>
      <c r="D473" s="341" t="n">
        <f aca="false">TRUNC(TRUNC(((C473+('Traitements par indices'!F473*12))/1820),2)*1.25,2)</f>
        <v>20.35</v>
      </c>
      <c r="E473" s="342" t="n">
        <f aca="false">TRUNC(TRUNC(((C473+('Traitements par indices'!F473*12))/1820),2)*1.27,2)</f>
        <v>20.67</v>
      </c>
      <c r="F473" s="342" t="n">
        <f aca="false">TRUNC(D473+(D473*2/3),2)</f>
        <v>33.91</v>
      </c>
      <c r="G473" s="343" t="n">
        <f aca="false">TRUNC(D473*2,2)</f>
        <v>40.7</v>
      </c>
      <c r="H473" s="344" t="n">
        <f aca="false">TRUNC(TRUNC(((C473+('Traitements par indices'!G473*12))/1820),2)*1.25,2)</f>
        <v>19.95</v>
      </c>
      <c r="I473" s="344" t="n">
        <f aca="false">TRUNC(TRUNC(((C473+('Traitements par indices'!G473*12))/1820),2)*1.27,2)</f>
        <v>20.26</v>
      </c>
      <c r="J473" s="344" t="n">
        <f aca="false">TRUNC(H473+(H473*2/3),2)</f>
        <v>33.25</v>
      </c>
      <c r="K473" s="345" t="n">
        <f aca="false">TRUNC((H473*2),2)</f>
        <v>39.9</v>
      </c>
      <c r="L473" s="344" t="n">
        <f aca="false">TRUNC(TRUNC((C473/1820),2)*1.25,2)</f>
        <v>19.75</v>
      </c>
      <c r="M473" s="344" t="n">
        <f aca="false">TRUNC(TRUNC((C473/1820),2)*1.27,2)</f>
        <v>20.06</v>
      </c>
      <c r="N473" s="344" t="n">
        <f aca="false">TRUNC(L473+(L473*2/3),2)</f>
        <v>32.91</v>
      </c>
      <c r="O473" s="345" t="n">
        <f aca="false">TRUNC((L473*2),2)</f>
        <v>39.5</v>
      </c>
    </row>
    <row r="474" customFormat="false" ht="15.75" hidden="false" customHeight="true" outlineLevel="0" collapsed="false">
      <c r="A474" s="346" t="n">
        <f aca="false">'Traitements par indices'!A474:C501</f>
        <v>488</v>
      </c>
      <c r="B474" s="347" t="n">
        <f aca="false">'Traitements par indices'!B474:D501</f>
        <v>571</v>
      </c>
      <c r="C474" s="348" t="n">
        <f aca="false">'Traitements par indices'!C474:E501</f>
        <v>28827.82</v>
      </c>
      <c r="D474" s="349" t="n">
        <f aca="false">TRUNC(TRUNC(((C474+('Traitements par indices'!F474*12))/1820),2)*1.25,2)</f>
        <v>20.38</v>
      </c>
      <c r="E474" s="350" t="n">
        <f aca="false">TRUNC(TRUNC(((C474+('Traitements par indices'!F474*12))/1820),2)*1.27,2)</f>
        <v>20.71</v>
      </c>
      <c r="F474" s="350" t="n">
        <f aca="false">TRUNC(D474+(D474*2/3),2)</f>
        <v>33.96</v>
      </c>
      <c r="G474" s="351" t="n">
        <f aca="false">TRUNC(D474*2,2)</f>
        <v>40.76</v>
      </c>
      <c r="H474" s="352" t="n">
        <f aca="false">TRUNC(TRUNC(((C474+('Traitements par indices'!G474*12))/1820),2)*1.25,2)</f>
        <v>19.98</v>
      </c>
      <c r="I474" s="352" t="n">
        <f aca="false">TRUNC(TRUNC(((C474+('Traitements par indices'!G474*12))/1820),2)*1.27,2)</f>
        <v>20.3</v>
      </c>
      <c r="J474" s="352" t="n">
        <f aca="false">TRUNC(H474+(H474*2/3),2)</f>
        <v>33.3</v>
      </c>
      <c r="K474" s="353" t="n">
        <f aca="false">TRUNC((H474*2),2)</f>
        <v>39.96</v>
      </c>
      <c r="L474" s="352" t="n">
        <f aca="false">TRUNC(TRUNC((C474/1820),2)*1.25,2)</f>
        <v>19.78</v>
      </c>
      <c r="M474" s="352" t="n">
        <f aca="false">TRUNC(TRUNC((C474/1820),2)*1.27,2)</f>
        <v>20.1</v>
      </c>
      <c r="N474" s="352" t="n">
        <f aca="false">TRUNC(L474+(L474*2/3),2)</f>
        <v>32.96</v>
      </c>
      <c r="O474" s="353" t="n">
        <f aca="false">TRUNC((L474*2),2)</f>
        <v>39.56</v>
      </c>
    </row>
    <row r="475" customFormat="false" ht="15.75" hidden="false" customHeight="true" outlineLevel="0" collapsed="false">
      <c r="A475" s="338" t="n">
        <f aca="false">'Traitements par indices'!A475:C502</f>
        <v>488</v>
      </c>
      <c r="B475" s="355" t="n">
        <f aca="false">'Traitements par indices'!B475:D502</f>
        <v>572</v>
      </c>
      <c r="C475" s="340" t="n">
        <f aca="false">'Traitements par indices'!C475:E502</f>
        <v>28827.82</v>
      </c>
      <c r="D475" s="341" t="n">
        <f aca="false">TRUNC(TRUNC(((C475+('Traitements par indices'!F475*12))/1820),2)*1.25,2)</f>
        <v>20.38</v>
      </c>
      <c r="E475" s="342" t="n">
        <f aca="false">TRUNC(TRUNC(((C475+('Traitements par indices'!F475*12))/1820),2)*1.27,2)</f>
        <v>20.71</v>
      </c>
      <c r="F475" s="342" t="n">
        <f aca="false">TRUNC(D475+(D475*2/3),2)</f>
        <v>33.96</v>
      </c>
      <c r="G475" s="343" t="n">
        <f aca="false">TRUNC(D475*2,2)</f>
        <v>40.76</v>
      </c>
      <c r="H475" s="344" t="n">
        <f aca="false">TRUNC(TRUNC(((C475+('Traitements par indices'!G475*12))/1820),2)*1.25,2)</f>
        <v>19.98</v>
      </c>
      <c r="I475" s="344" t="n">
        <f aca="false">TRUNC(TRUNC(((C475+('Traitements par indices'!G475*12))/1820),2)*1.27,2)</f>
        <v>20.3</v>
      </c>
      <c r="J475" s="344" t="n">
        <f aca="false">TRUNC(H475+(H475*2/3),2)</f>
        <v>33.3</v>
      </c>
      <c r="K475" s="345" t="n">
        <f aca="false">TRUNC((H475*2),2)</f>
        <v>39.96</v>
      </c>
      <c r="L475" s="344" t="n">
        <f aca="false">TRUNC(TRUNC((C475/1820),2)*1.25,2)</f>
        <v>19.78</v>
      </c>
      <c r="M475" s="344" t="n">
        <f aca="false">TRUNC(TRUNC((C475/1820),2)*1.27,2)</f>
        <v>20.1</v>
      </c>
      <c r="N475" s="344" t="n">
        <f aca="false">TRUNC(L475+(L475*2/3),2)</f>
        <v>32.96</v>
      </c>
      <c r="O475" s="345" t="n">
        <f aca="false">TRUNC((L475*2),2)</f>
        <v>39.56</v>
      </c>
    </row>
    <row r="476" customFormat="false" ht="15.75" hidden="false" customHeight="true" outlineLevel="0" collapsed="false">
      <c r="A476" s="346" t="n">
        <f aca="false">'Traitements par indices'!A476:C503</f>
        <v>489</v>
      </c>
      <c r="B476" s="347" t="n">
        <f aca="false">'Traitements par indices'!B476:D503</f>
        <v>573</v>
      </c>
      <c r="C476" s="348" t="n">
        <f aca="false">'Traitements par indices'!C476:E503</f>
        <v>28886.89</v>
      </c>
      <c r="D476" s="349" t="n">
        <f aca="false">TRUNC(TRUNC(((C476+('Traitements par indices'!F476*12))/1820),2)*1.25,2)</f>
        <v>20.42</v>
      </c>
      <c r="E476" s="350" t="n">
        <f aca="false">TRUNC(TRUNC(((C476+('Traitements par indices'!F476*12))/1820),2)*1.27,2)</f>
        <v>20.75</v>
      </c>
      <c r="F476" s="350" t="n">
        <f aca="false">TRUNC(D476+(D476*2/3),2)</f>
        <v>34.03</v>
      </c>
      <c r="G476" s="351" t="n">
        <f aca="false">TRUNC(D476*2,2)</f>
        <v>40.84</v>
      </c>
      <c r="H476" s="352" t="n">
        <f aca="false">TRUNC(TRUNC(((C476+('Traitements par indices'!G476*12))/1820),2)*1.25,2)</f>
        <v>20.03</v>
      </c>
      <c r="I476" s="352" t="n">
        <f aca="false">TRUNC(TRUNC(((C476+('Traitements par indices'!G476*12))/1820),2)*1.27,2)</f>
        <v>20.35</v>
      </c>
      <c r="J476" s="352" t="n">
        <f aca="false">TRUNC(H476+(H476*2/3),2)</f>
        <v>33.38</v>
      </c>
      <c r="K476" s="353" t="n">
        <f aca="false">TRUNC((H476*2),2)</f>
        <v>40.06</v>
      </c>
      <c r="L476" s="352" t="n">
        <f aca="false">TRUNC(TRUNC((C476/1820),2)*1.25,2)</f>
        <v>19.83</v>
      </c>
      <c r="M476" s="352" t="n">
        <f aca="false">TRUNC(TRUNC((C476/1820),2)*1.27,2)</f>
        <v>20.15</v>
      </c>
      <c r="N476" s="352" t="n">
        <f aca="false">TRUNC(L476+(L476*2/3),2)</f>
        <v>33.05</v>
      </c>
      <c r="O476" s="353" t="n">
        <f aca="false">TRUNC((L476*2),2)</f>
        <v>39.66</v>
      </c>
    </row>
    <row r="477" customFormat="false" ht="15.75" hidden="false" customHeight="true" outlineLevel="0" collapsed="false">
      <c r="A477" s="338" t="n">
        <f aca="false">'Traitements par indices'!A477:C504</f>
        <v>490</v>
      </c>
      <c r="B477" s="355" t="n">
        <f aca="false">'Traitements par indices'!B477:D504</f>
        <v>574</v>
      </c>
      <c r="C477" s="340" t="n">
        <f aca="false">'Traitements par indices'!C477:E504</f>
        <v>28945.97</v>
      </c>
      <c r="D477" s="341" t="n">
        <f aca="false">TRUNC(TRUNC(((C477+('Traitements par indices'!F477*12))/1820),2)*1.25,2)</f>
        <v>20.47</v>
      </c>
      <c r="E477" s="342" t="n">
        <f aca="false">TRUNC(TRUNC(((C477+('Traitements par indices'!F477*12))/1820),2)*1.27,2)</f>
        <v>20.8</v>
      </c>
      <c r="F477" s="342" t="n">
        <f aca="false">TRUNC(D477+(D477*2/3),2)</f>
        <v>34.11</v>
      </c>
      <c r="G477" s="343" t="n">
        <f aca="false">TRUNC(D477*2,2)</f>
        <v>40.94</v>
      </c>
      <c r="H477" s="344" t="n">
        <f aca="false">TRUNC(TRUNC(((C477+('Traitements par indices'!G477*12))/1820),2)*1.25,2)</f>
        <v>20.07</v>
      </c>
      <c r="I477" s="344" t="n">
        <f aca="false">TRUNC(TRUNC(((C477+('Traitements par indices'!G477*12))/1820),2)*1.27,2)</f>
        <v>20.39</v>
      </c>
      <c r="J477" s="344" t="n">
        <f aca="false">TRUNC(H477+(H477*2/3),2)</f>
        <v>33.45</v>
      </c>
      <c r="K477" s="345" t="n">
        <f aca="false">TRUNC((H477*2),2)</f>
        <v>40.14</v>
      </c>
      <c r="L477" s="344" t="n">
        <f aca="false">TRUNC(TRUNC((C477/1820),2)*1.25,2)</f>
        <v>19.87</v>
      </c>
      <c r="M477" s="344" t="n">
        <f aca="false">TRUNC(TRUNC((C477/1820),2)*1.27,2)</f>
        <v>20.19</v>
      </c>
      <c r="N477" s="344" t="n">
        <f aca="false">TRUNC(L477+(L477*2/3),2)</f>
        <v>33.11</v>
      </c>
      <c r="O477" s="345" t="n">
        <f aca="false">TRUNC((L477*2),2)</f>
        <v>39.74</v>
      </c>
    </row>
    <row r="478" customFormat="false" ht="15.75" hidden="false" customHeight="true" outlineLevel="0" collapsed="false">
      <c r="A478" s="346" t="n">
        <f aca="false">'Traitements par indices'!A478:C505</f>
        <v>491</v>
      </c>
      <c r="B478" s="347" t="n">
        <f aca="false">'Traitements par indices'!B478:D505</f>
        <v>575</v>
      </c>
      <c r="C478" s="348" t="n">
        <f aca="false">'Traitements par indices'!C478:E505</f>
        <v>29005.04</v>
      </c>
      <c r="D478" s="349" t="n">
        <f aca="false">TRUNC(TRUNC(((C478+('Traitements par indices'!F478*12))/1820),2)*1.25,2)</f>
        <v>20.51</v>
      </c>
      <c r="E478" s="350" t="n">
        <f aca="false">TRUNC(TRUNC(((C478+('Traitements par indices'!F478*12))/1820),2)*1.27,2)</f>
        <v>20.84</v>
      </c>
      <c r="F478" s="350" t="n">
        <f aca="false">TRUNC(D478+(D478*2/3),2)</f>
        <v>34.18</v>
      </c>
      <c r="G478" s="351" t="n">
        <f aca="false">TRUNC(D478*2,2)</f>
        <v>41.02</v>
      </c>
      <c r="H478" s="352" t="n">
        <f aca="false">TRUNC(TRUNC(((C478+('Traitements par indices'!G478*12))/1820),2)*1.25,2)</f>
        <v>20.11</v>
      </c>
      <c r="I478" s="352" t="n">
        <f aca="false">TRUNC(TRUNC(((C478+('Traitements par indices'!G478*12))/1820),2)*1.27,2)</f>
        <v>20.43</v>
      </c>
      <c r="J478" s="352" t="n">
        <f aca="false">TRUNC(H478+(H478*2/3),2)</f>
        <v>33.51</v>
      </c>
      <c r="K478" s="353" t="n">
        <f aca="false">TRUNC((H478*2),2)</f>
        <v>40.22</v>
      </c>
      <c r="L478" s="352" t="n">
        <f aca="false">TRUNC(TRUNC((C478/1820),2)*1.25,2)</f>
        <v>19.91</v>
      </c>
      <c r="M478" s="352" t="n">
        <f aca="false">TRUNC(TRUNC((C478/1820),2)*1.27,2)</f>
        <v>20.23</v>
      </c>
      <c r="N478" s="352" t="n">
        <f aca="false">TRUNC(L478+(L478*2/3),2)</f>
        <v>33.18</v>
      </c>
      <c r="O478" s="353" t="n">
        <f aca="false">TRUNC((L478*2),2)</f>
        <v>39.82</v>
      </c>
    </row>
    <row r="479" customFormat="false" ht="15.75" hidden="false" customHeight="true" outlineLevel="0" collapsed="false">
      <c r="A479" s="338" t="n">
        <f aca="false">'Traitements par indices'!A479:C506</f>
        <v>491</v>
      </c>
      <c r="B479" s="355" t="n">
        <f aca="false">'Traitements par indices'!B479:D506</f>
        <v>576</v>
      </c>
      <c r="C479" s="340" t="n">
        <f aca="false">'Traitements par indices'!C479:E506</f>
        <v>29005.04</v>
      </c>
      <c r="D479" s="341" t="n">
        <f aca="false">TRUNC(TRUNC(((C479+('Traitements par indices'!F479*12))/1820),2)*1.25,2)</f>
        <v>20.51</v>
      </c>
      <c r="E479" s="342" t="n">
        <f aca="false">TRUNC(TRUNC(((C479+('Traitements par indices'!F479*12))/1820),2)*1.27,2)</f>
        <v>20.84</v>
      </c>
      <c r="F479" s="342" t="n">
        <f aca="false">TRUNC(D479+(D479*2/3),2)</f>
        <v>34.18</v>
      </c>
      <c r="G479" s="343" t="n">
        <f aca="false">TRUNC(D479*2,2)</f>
        <v>41.02</v>
      </c>
      <c r="H479" s="344" t="n">
        <f aca="false">TRUNC(TRUNC(((C479+('Traitements par indices'!G479*12))/1820),2)*1.25,2)</f>
        <v>20.11</v>
      </c>
      <c r="I479" s="344" t="n">
        <f aca="false">TRUNC(TRUNC(((C479+('Traitements par indices'!G479*12))/1820),2)*1.27,2)</f>
        <v>20.43</v>
      </c>
      <c r="J479" s="344" t="n">
        <f aca="false">TRUNC(H479+(H479*2/3),2)</f>
        <v>33.51</v>
      </c>
      <c r="K479" s="345" t="n">
        <f aca="false">TRUNC((H479*2),2)</f>
        <v>40.22</v>
      </c>
      <c r="L479" s="344" t="n">
        <f aca="false">TRUNC(TRUNC((C479/1820),2)*1.25,2)</f>
        <v>19.91</v>
      </c>
      <c r="M479" s="344" t="n">
        <f aca="false">TRUNC(TRUNC((C479/1820),2)*1.27,2)</f>
        <v>20.23</v>
      </c>
      <c r="N479" s="344" t="n">
        <f aca="false">TRUNC(L479+(L479*2/3),2)</f>
        <v>33.18</v>
      </c>
      <c r="O479" s="345" t="n">
        <f aca="false">TRUNC((L479*2),2)</f>
        <v>39.82</v>
      </c>
    </row>
    <row r="480" customFormat="false" ht="15.75" hidden="false" customHeight="true" outlineLevel="0" collapsed="false">
      <c r="A480" s="346" t="n">
        <f aca="false">'Traitements par indices'!A480:C507</f>
        <v>492</v>
      </c>
      <c r="B480" s="347" t="n">
        <f aca="false">'Traitements par indices'!B480:D507</f>
        <v>577</v>
      </c>
      <c r="C480" s="348" t="n">
        <f aca="false">'Traitements par indices'!C480:E507</f>
        <v>29064.11</v>
      </c>
      <c r="D480" s="349" t="n">
        <f aca="false">TRUNC(TRUNC(((C480+('Traitements par indices'!F480*12))/1820),2)*1.25,2)</f>
        <v>20.55</v>
      </c>
      <c r="E480" s="350" t="n">
        <f aca="false">TRUNC(TRUNC(((C480+('Traitements par indices'!F480*12))/1820),2)*1.27,2)</f>
        <v>20.87</v>
      </c>
      <c r="F480" s="350" t="n">
        <f aca="false">TRUNC(D480+(D480*2/3),2)</f>
        <v>34.25</v>
      </c>
      <c r="G480" s="351" t="n">
        <f aca="false">TRUNC(D480*2,2)</f>
        <v>41.1</v>
      </c>
      <c r="H480" s="352" t="n">
        <f aca="false">TRUNC(TRUNC(((C480+('Traitements par indices'!G480*12))/1820),2)*1.25,2)</f>
        <v>20.15</v>
      </c>
      <c r="I480" s="352" t="n">
        <f aca="false">TRUNC(TRUNC(((C480+('Traitements par indices'!G480*12))/1820),2)*1.27,2)</f>
        <v>20.47</v>
      </c>
      <c r="J480" s="352" t="n">
        <f aca="false">TRUNC(H480+(H480*2/3),2)</f>
        <v>33.58</v>
      </c>
      <c r="K480" s="353" t="n">
        <f aca="false">TRUNC((H480*2),2)</f>
        <v>40.3</v>
      </c>
      <c r="L480" s="352" t="n">
        <f aca="false">TRUNC(TRUNC((C480/1820),2)*1.25,2)</f>
        <v>19.95</v>
      </c>
      <c r="M480" s="352" t="n">
        <f aca="false">TRUNC(TRUNC((C480/1820),2)*1.27,2)</f>
        <v>20.26</v>
      </c>
      <c r="N480" s="352" t="n">
        <f aca="false">TRUNC(L480+(L480*2/3),2)</f>
        <v>33.25</v>
      </c>
      <c r="O480" s="353" t="n">
        <f aca="false">TRUNC((L480*2),2)</f>
        <v>39.9</v>
      </c>
    </row>
    <row r="481" customFormat="false" ht="15.75" hidden="false" customHeight="true" outlineLevel="0" collapsed="false">
      <c r="A481" s="338" t="n">
        <f aca="false">'Traitements par indices'!A481:C508</f>
        <v>493</v>
      </c>
      <c r="B481" s="355" t="n">
        <f aca="false">'Traitements par indices'!B481:D508</f>
        <v>578</v>
      </c>
      <c r="C481" s="340" t="n">
        <f aca="false">'Traitements par indices'!C481:E508</f>
        <v>29123.19</v>
      </c>
      <c r="D481" s="341" t="n">
        <f aca="false">TRUNC(TRUNC(((C481+('Traitements par indices'!F481*12))/1820),2)*1.25,2)</f>
        <v>20.6</v>
      </c>
      <c r="E481" s="342" t="n">
        <f aca="false">TRUNC(TRUNC(((C481+('Traitements par indices'!F481*12))/1820),2)*1.27,2)</f>
        <v>20.92</v>
      </c>
      <c r="F481" s="342" t="n">
        <f aca="false">TRUNC(D481+(D481*2/3),2)</f>
        <v>34.33</v>
      </c>
      <c r="G481" s="343" t="n">
        <f aca="false">TRUNC(D481*2,2)</f>
        <v>41.2</v>
      </c>
      <c r="H481" s="344" t="n">
        <f aca="false">TRUNC(TRUNC(((C481+('Traitements par indices'!G481*12))/1820),2)*1.25,2)</f>
        <v>20.2</v>
      </c>
      <c r="I481" s="344" t="n">
        <f aca="false">TRUNC(TRUNC(((C481+('Traitements par indices'!G481*12))/1820),2)*1.27,2)</f>
        <v>20.52</v>
      </c>
      <c r="J481" s="344" t="n">
        <f aca="false">TRUNC(H481+(H481*2/3),2)</f>
        <v>33.66</v>
      </c>
      <c r="K481" s="345" t="n">
        <f aca="false">TRUNC((H481*2),2)</f>
        <v>40.4</v>
      </c>
      <c r="L481" s="344" t="n">
        <f aca="false">TRUNC(TRUNC((C481/1820),2)*1.25,2)</f>
        <v>20</v>
      </c>
      <c r="M481" s="344" t="n">
        <f aca="false">TRUNC(TRUNC((C481/1820),2)*1.27,2)</f>
        <v>20.32</v>
      </c>
      <c r="N481" s="344" t="n">
        <f aca="false">TRUNC(L481+(L481*2/3),2)</f>
        <v>33.33</v>
      </c>
      <c r="O481" s="345" t="n">
        <f aca="false">TRUNC((L481*2),2)</f>
        <v>40</v>
      </c>
    </row>
    <row r="482" customFormat="false" ht="15.75" hidden="false" customHeight="true" outlineLevel="0" collapsed="false">
      <c r="A482" s="346" t="n">
        <f aca="false">'Traitements par indices'!A482:C509</f>
        <v>494</v>
      </c>
      <c r="B482" s="347" t="n">
        <f aca="false">'Traitements par indices'!B482:D509</f>
        <v>579</v>
      </c>
      <c r="C482" s="348" t="n">
        <f aca="false">'Traitements par indices'!C482:E509</f>
        <v>29182.26</v>
      </c>
      <c r="D482" s="349" t="n">
        <f aca="false">TRUNC(TRUNC(((C482+('Traitements par indices'!F482*12))/1820),2)*1.25,2)</f>
        <v>20.63</v>
      </c>
      <c r="E482" s="350" t="n">
        <f aca="false">TRUNC(TRUNC(((C482+('Traitements par indices'!F482*12))/1820),2)*1.27,2)</f>
        <v>20.96</v>
      </c>
      <c r="F482" s="350" t="n">
        <f aca="false">TRUNC(D482+(D482*2/3),2)</f>
        <v>34.38</v>
      </c>
      <c r="G482" s="351" t="n">
        <f aca="false">TRUNC(D482*2,2)</f>
        <v>41.26</v>
      </c>
      <c r="H482" s="352" t="n">
        <f aca="false">TRUNC(TRUNC(((C482+('Traitements par indices'!G482*12))/1820),2)*1.25,2)</f>
        <v>20.23</v>
      </c>
      <c r="I482" s="352" t="n">
        <f aca="false">TRUNC(TRUNC(((C482+('Traitements par indices'!G482*12))/1820),2)*1.27,2)</f>
        <v>20.56</v>
      </c>
      <c r="J482" s="352" t="n">
        <f aca="false">TRUNC(H482+(H482*2/3),2)</f>
        <v>33.71</v>
      </c>
      <c r="K482" s="353" t="n">
        <f aca="false">TRUNC((H482*2),2)</f>
        <v>40.46</v>
      </c>
      <c r="L482" s="352" t="n">
        <f aca="false">TRUNC(TRUNC((C482/1820),2)*1.25,2)</f>
        <v>20.03</v>
      </c>
      <c r="M482" s="352" t="n">
        <f aca="false">TRUNC(TRUNC((C482/1820),2)*1.27,2)</f>
        <v>20.35</v>
      </c>
      <c r="N482" s="352" t="n">
        <f aca="false">TRUNC(L482+(L482*2/3),2)</f>
        <v>33.38</v>
      </c>
      <c r="O482" s="353" t="n">
        <f aca="false">TRUNC((L482*2),2)</f>
        <v>40.06</v>
      </c>
    </row>
    <row r="483" customFormat="false" ht="15.75" hidden="false" customHeight="true" outlineLevel="0" collapsed="false">
      <c r="A483" s="338" t="n">
        <f aca="false">'Traitements par indices'!A483:C510</f>
        <v>495</v>
      </c>
      <c r="B483" s="355" t="n">
        <f aca="false">'Traitements par indices'!B483:D510</f>
        <v>580</v>
      </c>
      <c r="C483" s="340" t="n">
        <f aca="false">'Traitements par indices'!C483:E510</f>
        <v>29241.33</v>
      </c>
      <c r="D483" s="341" t="n">
        <f aca="false">TRUNC(TRUNC(((C483+('Traitements par indices'!F483*12))/1820),2)*1.25,2)</f>
        <v>20.67</v>
      </c>
      <c r="E483" s="342" t="n">
        <f aca="false">TRUNC(TRUNC(((C483+('Traitements par indices'!F483*12))/1820),2)*1.27,2)</f>
        <v>21</v>
      </c>
      <c r="F483" s="342" t="n">
        <f aca="false">TRUNC(D483+(D483*2/3),2)</f>
        <v>34.45</v>
      </c>
      <c r="G483" s="343" t="n">
        <f aca="false">TRUNC(D483*2,2)</f>
        <v>41.34</v>
      </c>
      <c r="H483" s="344" t="n">
        <f aca="false">TRUNC(TRUNC(((C483+('Traitements par indices'!G483*12))/1820),2)*1.25,2)</f>
        <v>20.27</v>
      </c>
      <c r="I483" s="344" t="n">
        <f aca="false">TRUNC(TRUNC(((C483+('Traitements par indices'!G483*12))/1820),2)*1.27,2)</f>
        <v>20.59</v>
      </c>
      <c r="J483" s="344" t="n">
        <f aca="false">TRUNC(H483+(H483*2/3),2)</f>
        <v>33.78</v>
      </c>
      <c r="K483" s="345" t="n">
        <f aca="false">TRUNC((H483*2),2)</f>
        <v>40.54</v>
      </c>
      <c r="L483" s="344" t="n">
        <f aca="false">TRUNC(TRUNC((C483/1820),2)*1.25,2)</f>
        <v>20.07</v>
      </c>
      <c r="M483" s="344" t="n">
        <f aca="false">TRUNC(TRUNC((C483/1820),2)*1.27,2)</f>
        <v>20.39</v>
      </c>
      <c r="N483" s="344" t="n">
        <f aca="false">TRUNC(L483+(L483*2/3),2)</f>
        <v>33.45</v>
      </c>
      <c r="O483" s="345" t="n">
        <f aca="false">TRUNC((L483*2),2)</f>
        <v>40.14</v>
      </c>
    </row>
    <row r="484" customFormat="false" ht="15.75" hidden="false" customHeight="true" outlineLevel="0" collapsed="false">
      <c r="A484" s="346" t="n">
        <f aca="false">'Traitements par indices'!A484:C511</f>
        <v>496</v>
      </c>
      <c r="B484" s="347" t="n">
        <f aca="false">'Traitements par indices'!B484:D511</f>
        <v>581</v>
      </c>
      <c r="C484" s="348" t="n">
        <f aca="false">'Traitements par indices'!C484:E511</f>
        <v>29300.41</v>
      </c>
      <c r="D484" s="349" t="n">
        <f aca="false">TRUNC(TRUNC(((C484+('Traitements par indices'!F484*12))/1820),2)*1.25,2)</f>
        <v>20.72</v>
      </c>
      <c r="E484" s="350" t="n">
        <f aca="false">TRUNC(TRUNC(((C484+('Traitements par indices'!F484*12))/1820),2)*1.27,2)</f>
        <v>21.05</v>
      </c>
      <c r="F484" s="350" t="n">
        <f aca="false">TRUNC(D484+(D484*2/3),2)</f>
        <v>34.53</v>
      </c>
      <c r="G484" s="351" t="n">
        <f aca="false">TRUNC(D484*2,2)</f>
        <v>41.44</v>
      </c>
      <c r="H484" s="352" t="n">
        <f aca="false">TRUNC(TRUNC(((C484+('Traitements par indices'!G484*12))/1820),2)*1.25,2)</f>
        <v>20.32</v>
      </c>
      <c r="I484" s="352" t="n">
        <f aca="false">TRUNC(TRUNC(((C484+('Traitements par indices'!G484*12))/1820),2)*1.27,2)</f>
        <v>20.65</v>
      </c>
      <c r="J484" s="352" t="n">
        <f aca="false">TRUNC(H484+(H484*2/3),2)</f>
        <v>33.86</v>
      </c>
      <c r="K484" s="353" t="n">
        <f aca="false">TRUNC((H484*2),2)</f>
        <v>40.64</v>
      </c>
      <c r="L484" s="352" t="n">
        <f aca="false">TRUNC(TRUNC((C484/1820),2)*1.25,2)</f>
        <v>20.11</v>
      </c>
      <c r="M484" s="352" t="n">
        <f aca="false">TRUNC(TRUNC((C484/1820),2)*1.27,2)</f>
        <v>20.43</v>
      </c>
      <c r="N484" s="352" t="n">
        <f aca="false">TRUNC(L484+(L484*2/3),2)</f>
        <v>33.51</v>
      </c>
      <c r="O484" s="353" t="n">
        <f aca="false">TRUNC((L484*2),2)</f>
        <v>40.22</v>
      </c>
    </row>
    <row r="485" customFormat="false" ht="15.75" hidden="false" customHeight="true" outlineLevel="0" collapsed="false">
      <c r="A485" s="338" t="n">
        <f aca="false">'Traitements par indices'!A485:C512</f>
        <v>497</v>
      </c>
      <c r="B485" s="355" t="n">
        <f aca="false">'Traitements par indices'!B485:D512</f>
        <v>582</v>
      </c>
      <c r="C485" s="340" t="n">
        <f aca="false">'Traitements par indices'!C485:E512</f>
        <v>29359.48</v>
      </c>
      <c r="D485" s="341" t="n">
        <f aca="false">TRUNC(TRUNC(((C485+('Traitements par indices'!F485*12))/1820),2)*1.25,2)</f>
        <v>20.76</v>
      </c>
      <c r="E485" s="342" t="n">
        <f aca="false">TRUNC(TRUNC(((C485+('Traitements par indices'!F485*12))/1820),2)*1.27,2)</f>
        <v>21.09</v>
      </c>
      <c r="F485" s="342" t="n">
        <f aca="false">TRUNC(D485+(D485*2/3),2)</f>
        <v>34.6</v>
      </c>
      <c r="G485" s="343" t="n">
        <f aca="false">TRUNC(D485*2,2)</f>
        <v>41.52</v>
      </c>
      <c r="H485" s="344" t="n">
        <f aca="false">TRUNC(TRUNC(((C485+('Traitements par indices'!G485*12))/1820),2)*1.25,2)</f>
        <v>20.36</v>
      </c>
      <c r="I485" s="344" t="n">
        <f aca="false">TRUNC(TRUNC(((C485+('Traitements par indices'!G485*12))/1820),2)*1.27,2)</f>
        <v>20.68</v>
      </c>
      <c r="J485" s="344" t="n">
        <f aca="false">TRUNC(H485+(H485*2/3),2)</f>
        <v>33.93</v>
      </c>
      <c r="K485" s="345" t="n">
        <f aca="false">TRUNC((H485*2),2)</f>
        <v>40.72</v>
      </c>
      <c r="L485" s="344" t="n">
        <f aca="false">TRUNC(TRUNC((C485/1820),2)*1.25,2)</f>
        <v>20.16</v>
      </c>
      <c r="M485" s="344" t="n">
        <f aca="false">TRUNC(TRUNC((C485/1820),2)*1.27,2)</f>
        <v>20.48</v>
      </c>
      <c r="N485" s="344" t="n">
        <f aca="false">TRUNC(L485+(L485*2/3),2)</f>
        <v>33.6</v>
      </c>
      <c r="O485" s="345" t="n">
        <f aca="false">TRUNC((L485*2),2)</f>
        <v>40.32</v>
      </c>
    </row>
    <row r="486" customFormat="false" ht="15.75" hidden="false" customHeight="true" outlineLevel="0" collapsed="false">
      <c r="A486" s="346" t="n">
        <f aca="false">'Traitements par indices'!A486:C513</f>
        <v>498</v>
      </c>
      <c r="B486" s="347" t="n">
        <f aca="false">'Traitements par indices'!B486:D513</f>
        <v>583</v>
      </c>
      <c r="C486" s="348" t="n">
        <f aca="false">'Traitements par indices'!C486:E513</f>
        <v>29418.55</v>
      </c>
      <c r="D486" s="349" t="n">
        <f aca="false">TRUNC(TRUNC(((C486+('Traitements par indices'!F486*12))/1820),2)*1.25,2)</f>
        <v>20.8</v>
      </c>
      <c r="E486" s="350" t="n">
        <f aca="false">TRUNC(TRUNC(((C486+('Traitements par indices'!F486*12))/1820),2)*1.27,2)</f>
        <v>21.13</v>
      </c>
      <c r="F486" s="350" t="n">
        <f aca="false">TRUNC(D486+(D486*2/3),2)</f>
        <v>34.66</v>
      </c>
      <c r="G486" s="351" t="n">
        <f aca="false">TRUNC(D486*2,2)</f>
        <v>41.6</v>
      </c>
      <c r="H486" s="352" t="n">
        <f aca="false">TRUNC(TRUNC(((C486+('Traitements par indices'!G486*12))/1820),2)*1.25,2)</f>
        <v>20.4</v>
      </c>
      <c r="I486" s="352" t="n">
        <f aca="false">TRUNC(TRUNC(((C486+('Traitements par indices'!G486*12))/1820),2)*1.27,2)</f>
        <v>20.72</v>
      </c>
      <c r="J486" s="352" t="n">
        <f aca="false">TRUNC(H486+(H486*2/3),2)</f>
        <v>34</v>
      </c>
      <c r="K486" s="353" t="n">
        <f aca="false">TRUNC((H486*2),2)</f>
        <v>40.8</v>
      </c>
      <c r="L486" s="352" t="n">
        <f aca="false">TRUNC(TRUNC((C486/1820),2)*1.25,2)</f>
        <v>20.2</v>
      </c>
      <c r="M486" s="352" t="n">
        <f aca="false">TRUNC(TRUNC((C486/1820),2)*1.27,2)</f>
        <v>20.52</v>
      </c>
      <c r="N486" s="352" t="n">
        <f aca="false">TRUNC(L486+(L486*2/3),2)</f>
        <v>33.66</v>
      </c>
      <c r="O486" s="353" t="n">
        <f aca="false">TRUNC((L486*2),2)</f>
        <v>40.4</v>
      </c>
    </row>
    <row r="487" customFormat="false" ht="15.75" hidden="false" customHeight="true" outlineLevel="0" collapsed="false">
      <c r="A487" s="338" t="n">
        <f aca="false">'Traitements par indices'!A487:C514</f>
        <v>498</v>
      </c>
      <c r="B487" s="355" t="n">
        <f aca="false">'Traitements par indices'!B487:D514</f>
        <v>584</v>
      </c>
      <c r="C487" s="340" t="n">
        <f aca="false">'Traitements par indices'!C487:E514</f>
        <v>29418.55</v>
      </c>
      <c r="D487" s="341" t="n">
        <f aca="false">TRUNC(TRUNC(((C487+('Traitements par indices'!F487*12))/1820),2)*1.25,2)</f>
        <v>20.8</v>
      </c>
      <c r="E487" s="342" t="n">
        <f aca="false">TRUNC(TRUNC(((C487+('Traitements par indices'!F487*12))/1820),2)*1.27,2)</f>
        <v>21.13</v>
      </c>
      <c r="F487" s="342" t="n">
        <f aca="false">TRUNC(D487+(D487*2/3),2)</f>
        <v>34.66</v>
      </c>
      <c r="G487" s="343" t="n">
        <f aca="false">TRUNC(D487*2,2)</f>
        <v>41.6</v>
      </c>
      <c r="H487" s="344" t="n">
        <f aca="false">TRUNC(TRUNC(((C487+('Traitements par indices'!G487*12))/1820),2)*1.25,2)</f>
        <v>20.4</v>
      </c>
      <c r="I487" s="344" t="n">
        <f aca="false">TRUNC(TRUNC(((C487+('Traitements par indices'!G487*12))/1820),2)*1.27,2)</f>
        <v>20.72</v>
      </c>
      <c r="J487" s="344" t="n">
        <f aca="false">TRUNC(H487+(H487*2/3),2)</f>
        <v>34</v>
      </c>
      <c r="K487" s="345" t="n">
        <f aca="false">TRUNC((H487*2),2)</f>
        <v>40.8</v>
      </c>
      <c r="L487" s="344" t="n">
        <f aca="false">TRUNC(TRUNC((C487/1820),2)*1.25,2)</f>
        <v>20.2</v>
      </c>
      <c r="M487" s="344" t="n">
        <f aca="false">TRUNC(TRUNC((C487/1820),2)*1.27,2)</f>
        <v>20.52</v>
      </c>
      <c r="N487" s="344" t="n">
        <f aca="false">TRUNC(L487+(L487*2/3),2)</f>
        <v>33.66</v>
      </c>
      <c r="O487" s="345" t="n">
        <f aca="false">TRUNC((L487*2),2)</f>
        <v>40.4</v>
      </c>
    </row>
    <row r="488" customFormat="false" ht="15.75" hidden="false" customHeight="true" outlineLevel="0" collapsed="false">
      <c r="A488" s="346" t="n">
        <f aca="false">'Traitements par indices'!A488:C515</f>
        <v>499</v>
      </c>
      <c r="B488" s="347" t="n">
        <f aca="false">'Traitements par indices'!B488:D515</f>
        <v>585</v>
      </c>
      <c r="C488" s="348" t="n">
        <f aca="false">'Traitements par indices'!C488:E515</f>
        <v>29477.63</v>
      </c>
      <c r="D488" s="349" t="n">
        <f aca="false">TRUNC(TRUNC(((C488+('Traitements par indices'!F488*12))/1820),2)*1.25,2)</f>
        <v>20.85</v>
      </c>
      <c r="E488" s="350" t="n">
        <f aca="false">TRUNC(TRUNC(((C488+('Traitements par indices'!F488*12))/1820),2)*1.27,2)</f>
        <v>21.18</v>
      </c>
      <c r="F488" s="350" t="n">
        <f aca="false">TRUNC(D488+(D488*2/3),2)</f>
        <v>34.75</v>
      </c>
      <c r="G488" s="351" t="n">
        <f aca="false">TRUNC(D488*2,2)</f>
        <v>41.7</v>
      </c>
      <c r="H488" s="352" t="n">
        <f aca="false">TRUNC(TRUNC(((C488+('Traitements par indices'!G488*12))/1820),2)*1.25,2)</f>
        <v>20.43</v>
      </c>
      <c r="I488" s="352" t="n">
        <f aca="false">TRUNC(TRUNC(((C488+('Traitements par indices'!G488*12))/1820),2)*1.27,2)</f>
        <v>20.76</v>
      </c>
      <c r="J488" s="352" t="n">
        <f aca="false">TRUNC(H488+(H488*2/3),2)</f>
        <v>34.05</v>
      </c>
      <c r="K488" s="353" t="n">
        <f aca="false">TRUNC((H488*2),2)</f>
        <v>40.86</v>
      </c>
      <c r="L488" s="352" t="n">
        <f aca="false">TRUNC(TRUNC((C488/1820),2)*1.25,2)</f>
        <v>20.23</v>
      </c>
      <c r="M488" s="352" t="n">
        <f aca="false">TRUNC(TRUNC((C488/1820),2)*1.27,2)</f>
        <v>20.56</v>
      </c>
      <c r="N488" s="352" t="n">
        <f aca="false">TRUNC(L488+(L488*2/3),2)</f>
        <v>33.71</v>
      </c>
      <c r="O488" s="353" t="n">
        <f aca="false">TRUNC((L488*2),2)</f>
        <v>40.46</v>
      </c>
    </row>
    <row r="489" customFormat="false" ht="15.75" hidden="false" customHeight="true" outlineLevel="0" collapsed="false">
      <c r="A489" s="338" t="n">
        <f aca="false">'Traitements par indices'!A489:C516</f>
        <v>500</v>
      </c>
      <c r="B489" s="355" t="n">
        <f aca="false">'Traitements par indices'!B489:D516</f>
        <v>586</v>
      </c>
      <c r="C489" s="340" t="n">
        <f aca="false">'Traitements par indices'!C489:E516</f>
        <v>29536.7</v>
      </c>
      <c r="D489" s="341" t="n">
        <f aca="false">TRUNC(TRUNC(((C489+('Traitements par indices'!F489*12))/1820),2)*1.25,2)</f>
        <v>20.88</v>
      </c>
      <c r="E489" s="342" t="n">
        <f aca="false">TRUNC(TRUNC(((C489+('Traitements par indices'!F489*12))/1820),2)*1.27,2)</f>
        <v>21.22</v>
      </c>
      <c r="F489" s="342" t="n">
        <f aca="false">TRUNC(D489+(D489*2/3),2)</f>
        <v>34.8</v>
      </c>
      <c r="G489" s="343" t="n">
        <f aca="false">TRUNC(D489*2,2)</f>
        <v>41.76</v>
      </c>
      <c r="H489" s="344" t="n">
        <f aca="false">TRUNC(TRUNC(((C489+('Traitements par indices'!G489*12))/1820),2)*1.25,2)</f>
        <v>20.48</v>
      </c>
      <c r="I489" s="344" t="n">
        <f aca="false">TRUNC(TRUNC(((C489+('Traitements par indices'!G489*12))/1820),2)*1.27,2)</f>
        <v>20.81</v>
      </c>
      <c r="J489" s="344" t="n">
        <f aca="false">TRUNC(H489+(H489*2/3),2)</f>
        <v>34.13</v>
      </c>
      <c r="K489" s="345" t="n">
        <f aca="false">TRUNC((H489*2),2)</f>
        <v>40.96</v>
      </c>
      <c r="L489" s="344" t="n">
        <f aca="false">TRUNC(TRUNC((C489/1820),2)*1.25,2)</f>
        <v>20.27</v>
      </c>
      <c r="M489" s="344" t="n">
        <f aca="false">TRUNC(TRUNC((C489/1820),2)*1.27,2)</f>
        <v>20.59</v>
      </c>
      <c r="N489" s="344" t="n">
        <f aca="false">TRUNC(L489+(L489*2/3),2)</f>
        <v>33.78</v>
      </c>
      <c r="O489" s="345" t="n">
        <f aca="false">TRUNC((L489*2),2)</f>
        <v>40.54</v>
      </c>
    </row>
    <row r="490" customFormat="false" ht="15.75" hidden="false" customHeight="true" outlineLevel="0" collapsed="false">
      <c r="A490" s="346" t="n">
        <f aca="false">'Traitements par indices'!A490:C517</f>
        <v>500</v>
      </c>
      <c r="B490" s="347" t="n">
        <f aca="false">'Traitements par indices'!B490:D517</f>
        <v>587</v>
      </c>
      <c r="C490" s="348" t="n">
        <f aca="false">'Traitements par indices'!C490:E517</f>
        <v>29536.7</v>
      </c>
      <c r="D490" s="349" t="n">
        <f aca="false">TRUNC(TRUNC(((C490+('Traitements par indices'!F490*12))/1820),2)*1.25,2)</f>
        <v>20.88</v>
      </c>
      <c r="E490" s="350" t="n">
        <f aca="false">TRUNC(TRUNC(((C490+('Traitements par indices'!F490*12))/1820),2)*1.27,2)</f>
        <v>21.22</v>
      </c>
      <c r="F490" s="350" t="n">
        <f aca="false">TRUNC(D490+(D490*2/3),2)</f>
        <v>34.8</v>
      </c>
      <c r="G490" s="351" t="n">
        <f aca="false">TRUNC(D490*2,2)</f>
        <v>41.76</v>
      </c>
      <c r="H490" s="352" t="n">
        <f aca="false">TRUNC(TRUNC(((C490+('Traitements par indices'!G490*12))/1820),2)*1.25,2)</f>
        <v>20.48</v>
      </c>
      <c r="I490" s="352" t="n">
        <f aca="false">TRUNC(TRUNC(((C490+('Traitements par indices'!G490*12))/1820),2)*1.27,2)</f>
        <v>20.81</v>
      </c>
      <c r="J490" s="352" t="n">
        <f aca="false">TRUNC(H490+(H490*2/3),2)</f>
        <v>34.13</v>
      </c>
      <c r="K490" s="353" t="n">
        <f aca="false">TRUNC((H490*2),2)</f>
        <v>40.96</v>
      </c>
      <c r="L490" s="352" t="n">
        <f aca="false">TRUNC(TRUNC((C490/1820),2)*1.25,2)</f>
        <v>20.27</v>
      </c>
      <c r="M490" s="352" t="n">
        <f aca="false">TRUNC(TRUNC((C490/1820),2)*1.27,2)</f>
        <v>20.59</v>
      </c>
      <c r="N490" s="352" t="n">
        <f aca="false">TRUNC(L490+(L490*2/3),2)</f>
        <v>33.78</v>
      </c>
      <c r="O490" s="353" t="n">
        <f aca="false">TRUNC((L490*2),2)</f>
        <v>40.54</v>
      </c>
    </row>
    <row r="491" customFormat="false" ht="15.75" hidden="false" customHeight="true" outlineLevel="0" collapsed="false">
      <c r="A491" s="338" t="n">
        <f aca="false">'Traitements par indices'!A491:C518</f>
        <v>501</v>
      </c>
      <c r="B491" s="355" t="n">
        <f aca="false">'Traitements par indices'!B491:D518</f>
        <v>588</v>
      </c>
      <c r="C491" s="340" t="n">
        <f aca="false">'Traitements par indices'!C491:E518</f>
        <v>29595.77</v>
      </c>
      <c r="D491" s="341" t="n">
        <f aca="false">TRUNC(TRUNC(((C491+('Traitements par indices'!F491*12))/1820),2)*1.25,2)</f>
        <v>20.92</v>
      </c>
      <c r="E491" s="342" t="n">
        <f aca="false">TRUNC(TRUNC(((C491+('Traitements par indices'!F491*12))/1820),2)*1.27,2)</f>
        <v>21.25</v>
      </c>
      <c r="F491" s="342" t="n">
        <f aca="false">TRUNC(D491+(D491*2/3),2)</f>
        <v>34.86</v>
      </c>
      <c r="G491" s="343" t="n">
        <f aca="false">TRUNC(D491*2,2)</f>
        <v>41.84</v>
      </c>
      <c r="H491" s="344" t="n">
        <f aca="false">TRUNC(TRUNC(((C491+('Traitements par indices'!G491*12))/1820),2)*1.25,2)</f>
        <v>20.52</v>
      </c>
      <c r="I491" s="344" t="n">
        <f aca="false">TRUNC(TRUNC(((C491+('Traitements par indices'!G491*12))/1820),2)*1.27,2)</f>
        <v>20.85</v>
      </c>
      <c r="J491" s="344" t="n">
        <f aca="false">TRUNC(H491+(H491*2/3),2)</f>
        <v>34.2</v>
      </c>
      <c r="K491" s="345" t="n">
        <f aca="false">TRUNC((H491*2),2)</f>
        <v>41.04</v>
      </c>
      <c r="L491" s="344" t="n">
        <f aca="false">TRUNC(TRUNC((C491/1820),2)*1.25,2)</f>
        <v>20.32</v>
      </c>
      <c r="M491" s="344" t="n">
        <f aca="false">TRUNC(TRUNC((C491/1820),2)*1.27,2)</f>
        <v>20.65</v>
      </c>
      <c r="N491" s="344" t="n">
        <f aca="false">TRUNC(L491+(L491*2/3),2)</f>
        <v>33.86</v>
      </c>
      <c r="O491" s="345" t="n">
        <f aca="false">TRUNC((L491*2),2)</f>
        <v>40.64</v>
      </c>
    </row>
    <row r="492" customFormat="false" ht="15.75" hidden="false" customHeight="true" outlineLevel="0" collapsed="false">
      <c r="A492" s="346" t="n">
        <f aca="false">'Traitements par indices'!A492:C519</f>
        <v>502</v>
      </c>
      <c r="B492" s="347" t="n">
        <f aca="false">'Traitements par indices'!B492:D519</f>
        <v>589</v>
      </c>
      <c r="C492" s="348" t="n">
        <f aca="false">'Traitements par indices'!C492:E519</f>
        <v>29654.85</v>
      </c>
      <c r="D492" s="349" t="n">
        <f aca="false">TRUNC(TRUNC(((C492+('Traitements par indices'!F492*12))/1820),2)*1.25,2)</f>
        <v>20.97</v>
      </c>
      <c r="E492" s="350" t="n">
        <f aca="false">TRUNC(TRUNC(((C492+('Traitements par indices'!F492*12))/1820),2)*1.27,2)</f>
        <v>21.31</v>
      </c>
      <c r="F492" s="350" t="n">
        <f aca="false">TRUNC(D492+(D492*2/3),2)</f>
        <v>34.95</v>
      </c>
      <c r="G492" s="351" t="n">
        <f aca="false">TRUNC(D492*2,2)</f>
        <v>41.94</v>
      </c>
      <c r="H492" s="352" t="n">
        <f aca="false">TRUNC(TRUNC(((C492+('Traitements par indices'!G492*12))/1820),2)*1.25,2)</f>
        <v>20.56</v>
      </c>
      <c r="I492" s="352" t="n">
        <f aca="false">TRUNC(TRUNC(((C492+('Traitements par indices'!G492*12))/1820),2)*1.27,2)</f>
        <v>20.89</v>
      </c>
      <c r="J492" s="352" t="n">
        <f aca="false">TRUNC(H492+(H492*2/3),2)</f>
        <v>34.26</v>
      </c>
      <c r="K492" s="353" t="n">
        <f aca="false">TRUNC((H492*2),2)</f>
        <v>41.12</v>
      </c>
      <c r="L492" s="352" t="n">
        <f aca="false">TRUNC(TRUNC((C492/1820),2)*1.25,2)</f>
        <v>20.36</v>
      </c>
      <c r="M492" s="352" t="n">
        <f aca="false">TRUNC(TRUNC((C492/1820),2)*1.27,2)</f>
        <v>20.68</v>
      </c>
      <c r="N492" s="352" t="n">
        <f aca="false">TRUNC(L492+(L492*2/3),2)</f>
        <v>33.93</v>
      </c>
      <c r="O492" s="353" t="n">
        <f aca="false">TRUNC((L492*2),2)</f>
        <v>40.72</v>
      </c>
    </row>
    <row r="493" customFormat="false" ht="15.75" hidden="false" customHeight="true" outlineLevel="0" collapsed="false">
      <c r="A493" s="338" t="n">
        <f aca="false">'Traitements par indices'!A493:C520</f>
        <v>503</v>
      </c>
      <c r="B493" s="355" t="n">
        <f aca="false">'Traitements par indices'!B493:D520</f>
        <v>590</v>
      </c>
      <c r="C493" s="340" t="n">
        <f aca="false">'Traitements par indices'!C493:E520</f>
        <v>29713.92</v>
      </c>
      <c r="D493" s="341" t="n">
        <f aca="false">TRUNC(TRUNC(((C493+('Traitements par indices'!F493*12))/1820),2)*1.25,2)</f>
        <v>21.01</v>
      </c>
      <c r="E493" s="342" t="n">
        <f aca="false">TRUNC(TRUNC(((C493+('Traitements par indices'!F493*12))/1820),2)*1.27,2)</f>
        <v>21.34</v>
      </c>
      <c r="F493" s="342" t="n">
        <f aca="false">TRUNC(D493+(D493*2/3),2)</f>
        <v>35.01</v>
      </c>
      <c r="G493" s="343" t="n">
        <f aca="false">TRUNC(D493*2,2)</f>
        <v>42.02</v>
      </c>
      <c r="H493" s="344" t="n">
        <f aca="false">TRUNC(TRUNC(((C493+('Traitements par indices'!G493*12))/1820),2)*1.25,2)</f>
        <v>20.6</v>
      </c>
      <c r="I493" s="344" t="n">
        <f aca="false">TRUNC(TRUNC(((C493+('Traitements par indices'!G493*12))/1820),2)*1.27,2)</f>
        <v>20.92</v>
      </c>
      <c r="J493" s="344" t="n">
        <f aca="false">TRUNC(H493+(H493*2/3),2)</f>
        <v>34.33</v>
      </c>
      <c r="K493" s="345" t="n">
        <f aca="false">TRUNC((H493*2),2)</f>
        <v>41.2</v>
      </c>
      <c r="L493" s="344" t="n">
        <f aca="false">TRUNC(TRUNC((C493/1820),2)*1.25,2)</f>
        <v>20.4</v>
      </c>
      <c r="M493" s="344" t="n">
        <f aca="false">TRUNC(TRUNC((C493/1820),2)*1.27,2)</f>
        <v>20.72</v>
      </c>
      <c r="N493" s="344" t="n">
        <f aca="false">TRUNC(L493+(L493*2/3),2)</f>
        <v>34</v>
      </c>
      <c r="O493" s="345" t="n">
        <f aca="false">TRUNC((L493*2),2)</f>
        <v>40.8</v>
      </c>
    </row>
    <row r="494" customFormat="false" ht="15.75" hidden="false" customHeight="true" outlineLevel="0" collapsed="false">
      <c r="A494" s="346" t="n">
        <f aca="false">'Traitements par indices'!A494:C521</f>
        <v>503</v>
      </c>
      <c r="B494" s="347" t="n">
        <f aca="false">'Traitements par indices'!B494:D521</f>
        <v>591</v>
      </c>
      <c r="C494" s="348" t="n">
        <f aca="false">'Traitements par indices'!C494:E521</f>
        <v>29713.92</v>
      </c>
      <c r="D494" s="349" t="n">
        <f aca="false">TRUNC(TRUNC(((C494+('Traitements par indices'!F494*12))/1820),2)*1.25,2)</f>
        <v>21.01</v>
      </c>
      <c r="E494" s="350" t="n">
        <f aca="false">TRUNC(TRUNC(((C494+('Traitements par indices'!F494*12))/1820),2)*1.27,2)</f>
        <v>21.34</v>
      </c>
      <c r="F494" s="350" t="n">
        <f aca="false">TRUNC(D494+(D494*2/3),2)</f>
        <v>35.01</v>
      </c>
      <c r="G494" s="351" t="n">
        <f aca="false">TRUNC(D494*2,2)</f>
        <v>42.02</v>
      </c>
      <c r="H494" s="352" t="n">
        <f aca="false">TRUNC(TRUNC(((C494+('Traitements par indices'!G494*12))/1820),2)*1.25,2)</f>
        <v>20.6</v>
      </c>
      <c r="I494" s="352" t="n">
        <f aca="false">TRUNC(TRUNC(((C494+('Traitements par indices'!G494*12))/1820),2)*1.27,2)</f>
        <v>20.92</v>
      </c>
      <c r="J494" s="352" t="n">
        <f aca="false">TRUNC(H494+(H494*2/3),2)</f>
        <v>34.33</v>
      </c>
      <c r="K494" s="353" t="n">
        <f aca="false">TRUNC((H494*2),2)</f>
        <v>41.2</v>
      </c>
      <c r="L494" s="352" t="n">
        <f aca="false">TRUNC(TRUNC((C494/1820),2)*1.25,2)</f>
        <v>20.4</v>
      </c>
      <c r="M494" s="352" t="n">
        <f aca="false">TRUNC(TRUNC((C494/1820),2)*1.27,2)</f>
        <v>20.72</v>
      </c>
      <c r="N494" s="352" t="n">
        <f aca="false">TRUNC(L494+(L494*2/3),2)</f>
        <v>34</v>
      </c>
      <c r="O494" s="353" t="n">
        <f aca="false">TRUNC((L494*2),2)</f>
        <v>40.8</v>
      </c>
    </row>
    <row r="495" customFormat="false" ht="15.75" hidden="false" customHeight="true" outlineLevel="0" collapsed="false">
      <c r="A495" s="338" t="n">
        <f aca="false">'Traitements par indices'!A495:C522</f>
        <v>504</v>
      </c>
      <c r="B495" s="355" t="n">
        <f aca="false">'Traitements par indices'!B495:D522</f>
        <v>592</v>
      </c>
      <c r="C495" s="340" t="n">
        <f aca="false">'Traitements par indices'!C495:E522</f>
        <v>29772.99</v>
      </c>
      <c r="D495" s="341" t="n">
        <f aca="false">TRUNC(TRUNC(((C495+('Traitements par indices'!F495*12))/1820),2)*1.25,2)</f>
        <v>21.05</v>
      </c>
      <c r="E495" s="342" t="n">
        <f aca="false">TRUNC(TRUNC(((C495+('Traitements par indices'!F495*12))/1820),2)*1.27,2)</f>
        <v>21.38</v>
      </c>
      <c r="F495" s="342" t="n">
        <f aca="false">TRUNC(D495+(D495*2/3),2)</f>
        <v>35.08</v>
      </c>
      <c r="G495" s="343" t="n">
        <f aca="false">TRUNC(D495*2,2)</f>
        <v>42.1</v>
      </c>
      <c r="H495" s="344" t="n">
        <f aca="false">TRUNC(TRUNC(((C495+('Traitements par indices'!G495*12))/1820),2)*1.25,2)</f>
        <v>20.65</v>
      </c>
      <c r="I495" s="344" t="n">
        <f aca="false">TRUNC(TRUNC(((C495+('Traitements par indices'!G495*12))/1820),2)*1.27,2)</f>
        <v>20.98</v>
      </c>
      <c r="J495" s="344" t="n">
        <f aca="false">TRUNC(H495+(H495*2/3),2)</f>
        <v>34.41</v>
      </c>
      <c r="K495" s="345" t="n">
        <f aca="false">TRUNC((H495*2),2)</f>
        <v>41.3</v>
      </c>
      <c r="L495" s="344" t="n">
        <f aca="false">TRUNC(TRUNC((C495/1820),2)*1.25,2)</f>
        <v>20.43</v>
      </c>
      <c r="M495" s="344" t="n">
        <f aca="false">TRUNC(TRUNC((C495/1820),2)*1.27,2)</f>
        <v>20.76</v>
      </c>
      <c r="N495" s="344" t="n">
        <f aca="false">TRUNC(L495+(L495*2/3),2)</f>
        <v>34.05</v>
      </c>
      <c r="O495" s="345" t="n">
        <f aca="false">TRUNC((L495*2),2)</f>
        <v>40.86</v>
      </c>
    </row>
    <row r="496" customFormat="false" ht="15.75" hidden="false" customHeight="true" outlineLevel="0" collapsed="false">
      <c r="A496" s="346" t="n">
        <f aca="false">'Traitements par indices'!A496:C523</f>
        <v>505</v>
      </c>
      <c r="B496" s="347" t="n">
        <f aca="false">'Traitements par indices'!B496:D523</f>
        <v>593</v>
      </c>
      <c r="C496" s="348" t="n">
        <f aca="false">'Traitements par indices'!C496:E523</f>
        <v>29832.07</v>
      </c>
      <c r="D496" s="349" t="n">
        <f aca="false">TRUNC(TRUNC(((C496+('Traitements par indices'!F496*12))/1820),2)*1.25,2)</f>
        <v>21.1</v>
      </c>
      <c r="E496" s="350" t="n">
        <f aca="false">TRUNC(TRUNC(((C496+('Traitements par indices'!F496*12))/1820),2)*1.27,2)</f>
        <v>21.43</v>
      </c>
      <c r="F496" s="350" t="n">
        <f aca="false">TRUNC(D496+(D496*2/3),2)</f>
        <v>35.16</v>
      </c>
      <c r="G496" s="351" t="n">
        <f aca="false">TRUNC(D496*2,2)</f>
        <v>42.2</v>
      </c>
      <c r="H496" s="352" t="n">
        <f aca="false">TRUNC(TRUNC(((C496+('Traitements par indices'!G496*12))/1820),2)*1.25,2)</f>
        <v>20.68</v>
      </c>
      <c r="I496" s="352" t="n">
        <f aca="false">TRUNC(TRUNC(((C496+('Traitements par indices'!G496*12))/1820),2)*1.27,2)</f>
        <v>21.01</v>
      </c>
      <c r="J496" s="352" t="n">
        <f aca="false">TRUNC(H496+(H496*2/3),2)</f>
        <v>34.46</v>
      </c>
      <c r="K496" s="353" t="n">
        <f aca="false">TRUNC((H496*2),2)</f>
        <v>41.36</v>
      </c>
      <c r="L496" s="352" t="n">
        <f aca="false">TRUNC(TRUNC((C496/1820),2)*1.25,2)</f>
        <v>20.48</v>
      </c>
      <c r="M496" s="352" t="n">
        <f aca="false">TRUNC(TRUNC((C496/1820),2)*1.27,2)</f>
        <v>20.81</v>
      </c>
      <c r="N496" s="352" t="n">
        <f aca="false">TRUNC(L496+(L496*2/3),2)</f>
        <v>34.13</v>
      </c>
      <c r="O496" s="353" t="n">
        <f aca="false">TRUNC((L496*2),2)</f>
        <v>40.96</v>
      </c>
    </row>
    <row r="497" customFormat="false" ht="15.75" hidden="false" customHeight="true" outlineLevel="0" collapsed="false">
      <c r="A497" s="338" t="n">
        <f aca="false">'Traitements par indices'!A497:C524</f>
        <v>506</v>
      </c>
      <c r="B497" s="355" t="n">
        <f aca="false">'Traitements par indices'!B497:D524</f>
        <v>594</v>
      </c>
      <c r="C497" s="340" t="n">
        <f aca="false">'Traitements par indices'!C497:E524</f>
        <v>29891.14</v>
      </c>
      <c r="D497" s="341" t="n">
        <f aca="false">TRUNC(TRUNC(((C497+('Traitements par indices'!F497*12))/1820),2)*1.25,2)</f>
        <v>21.13</v>
      </c>
      <c r="E497" s="342" t="n">
        <f aca="false">TRUNC(TRUNC(((C497+('Traitements par indices'!F497*12))/1820),2)*1.27,2)</f>
        <v>21.47</v>
      </c>
      <c r="F497" s="342" t="n">
        <f aca="false">TRUNC(D497+(D497*2/3),2)</f>
        <v>35.21</v>
      </c>
      <c r="G497" s="343" t="n">
        <f aca="false">TRUNC(D497*2,2)</f>
        <v>42.26</v>
      </c>
      <c r="H497" s="344" t="n">
        <f aca="false">TRUNC(TRUNC(((C497+('Traitements par indices'!G497*12))/1820),2)*1.25,2)</f>
        <v>20.72</v>
      </c>
      <c r="I497" s="344" t="n">
        <f aca="false">TRUNC(TRUNC(((C497+('Traitements par indices'!G497*12))/1820),2)*1.27,2)</f>
        <v>21.05</v>
      </c>
      <c r="J497" s="344" t="n">
        <f aca="false">TRUNC(H497+(H497*2/3),2)</f>
        <v>34.53</v>
      </c>
      <c r="K497" s="345" t="n">
        <f aca="false">TRUNC((H497*2),2)</f>
        <v>41.44</v>
      </c>
      <c r="L497" s="344" t="n">
        <f aca="false">TRUNC(TRUNC((C497/1820),2)*1.25,2)</f>
        <v>20.52</v>
      </c>
      <c r="M497" s="344" t="n">
        <f aca="false">TRUNC(TRUNC((C497/1820),2)*1.27,2)</f>
        <v>20.85</v>
      </c>
      <c r="N497" s="344" t="n">
        <f aca="false">TRUNC(L497+(L497*2/3),2)</f>
        <v>34.2</v>
      </c>
      <c r="O497" s="345" t="n">
        <f aca="false">TRUNC((L497*2),2)</f>
        <v>41.04</v>
      </c>
    </row>
    <row r="498" customFormat="false" ht="15.75" hidden="false" customHeight="true" outlineLevel="0" collapsed="false">
      <c r="A498" s="346" t="n">
        <f aca="false">'Traitements par indices'!A498:C525</f>
        <v>506</v>
      </c>
      <c r="B498" s="347" t="n">
        <f aca="false">'Traitements par indices'!B498:D525</f>
        <v>595</v>
      </c>
      <c r="C498" s="348" t="n">
        <f aca="false">'Traitements par indices'!C498:E525</f>
        <v>29891.14</v>
      </c>
      <c r="D498" s="349" t="n">
        <f aca="false">TRUNC(TRUNC(((C498+('Traitements par indices'!F498*12))/1820),2)*1.25,2)</f>
        <v>21.13</v>
      </c>
      <c r="E498" s="350" t="n">
        <f aca="false">TRUNC(TRUNC(((C498+('Traitements par indices'!F498*12))/1820),2)*1.27,2)</f>
        <v>21.47</v>
      </c>
      <c r="F498" s="350" t="n">
        <f aca="false">TRUNC(D498+(D498*2/3),2)</f>
        <v>35.21</v>
      </c>
      <c r="G498" s="351" t="n">
        <f aca="false">TRUNC(D498*2,2)</f>
        <v>42.26</v>
      </c>
      <c r="H498" s="352" t="n">
        <f aca="false">TRUNC(TRUNC(((C498+('Traitements par indices'!G498*12))/1820),2)*1.25,2)</f>
        <v>20.72</v>
      </c>
      <c r="I498" s="352" t="n">
        <f aca="false">TRUNC(TRUNC(((C498+('Traitements par indices'!G498*12))/1820),2)*1.27,2)</f>
        <v>21.05</v>
      </c>
      <c r="J498" s="352" t="n">
        <f aca="false">TRUNC(H498+(H498*2/3),2)</f>
        <v>34.53</v>
      </c>
      <c r="K498" s="353" t="n">
        <f aca="false">TRUNC((H498*2),2)</f>
        <v>41.44</v>
      </c>
      <c r="L498" s="352" t="n">
        <f aca="false">TRUNC(TRUNC((C498/1820),2)*1.25,2)</f>
        <v>20.52</v>
      </c>
      <c r="M498" s="352" t="n">
        <f aca="false">TRUNC(TRUNC((C498/1820),2)*1.27,2)</f>
        <v>20.85</v>
      </c>
      <c r="N498" s="352" t="n">
        <f aca="false">TRUNC(L498+(L498*2/3),2)</f>
        <v>34.2</v>
      </c>
      <c r="O498" s="353" t="n">
        <f aca="false">TRUNC((L498*2),2)</f>
        <v>41.04</v>
      </c>
    </row>
    <row r="499" customFormat="false" ht="15.75" hidden="false" customHeight="true" outlineLevel="0" collapsed="false">
      <c r="A499" s="338" t="n">
        <f aca="false">'Traitements par indices'!A499:C526</f>
        <v>507</v>
      </c>
      <c r="B499" s="355" t="n">
        <f aca="false">'Traitements par indices'!B499:D526</f>
        <v>596</v>
      </c>
      <c r="C499" s="340" t="n">
        <f aca="false">'Traitements par indices'!C499:E526</f>
        <v>29950.21</v>
      </c>
      <c r="D499" s="341" t="n">
        <f aca="false">TRUNC(TRUNC(((C499+('Traitements par indices'!F499*12))/1820),2)*1.25,2)</f>
        <v>21.17</v>
      </c>
      <c r="E499" s="342" t="n">
        <f aca="false">TRUNC(TRUNC(((C499+('Traitements par indices'!F499*12))/1820),2)*1.27,2)</f>
        <v>21.51</v>
      </c>
      <c r="F499" s="342" t="n">
        <f aca="false">TRUNC(D499+(D499*2/3),2)</f>
        <v>35.28</v>
      </c>
      <c r="G499" s="343" t="n">
        <f aca="false">TRUNC(D499*2,2)</f>
        <v>42.34</v>
      </c>
      <c r="H499" s="344" t="n">
        <f aca="false">TRUNC(TRUNC(((C499+('Traitements par indices'!G499*12))/1820),2)*1.25,2)</f>
        <v>20.77</v>
      </c>
      <c r="I499" s="344" t="n">
        <f aca="false">TRUNC(TRUNC(((C499+('Traitements par indices'!G499*12))/1820),2)*1.27,2)</f>
        <v>21.1</v>
      </c>
      <c r="J499" s="344" t="n">
        <f aca="false">TRUNC(H499+(H499*2/3),2)</f>
        <v>34.61</v>
      </c>
      <c r="K499" s="345" t="n">
        <f aca="false">TRUNC((H499*2),2)</f>
        <v>41.54</v>
      </c>
      <c r="L499" s="344" t="n">
        <f aca="false">TRUNC(TRUNC((C499/1820),2)*1.25,2)</f>
        <v>20.56</v>
      </c>
      <c r="M499" s="344" t="n">
        <f aca="false">TRUNC(TRUNC((C499/1820),2)*1.27,2)</f>
        <v>20.89</v>
      </c>
      <c r="N499" s="344" t="n">
        <f aca="false">TRUNC(L499+(L499*2/3),2)</f>
        <v>34.26</v>
      </c>
      <c r="O499" s="345" t="n">
        <f aca="false">TRUNC((L499*2),2)</f>
        <v>41.12</v>
      </c>
    </row>
    <row r="500" customFormat="false" ht="15.75" hidden="false" customHeight="true" outlineLevel="0" collapsed="false">
      <c r="A500" s="346" t="n">
        <f aca="false">'Traitements par indices'!A500:C527</f>
        <v>508</v>
      </c>
      <c r="B500" s="347" t="n">
        <f aca="false">'Traitements par indices'!B500:D527</f>
        <v>597</v>
      </c>
      <c r="C500" s="348" t="n">
        <f aca="false">'Traitements par indices'!C500:E527</f>
        <v>30009.29</v>
      </c>
      <c r="D500" s="349" t="n">
        <f aca="false">TRUNC(TRUNC(((C500+('Traitements par indices'!F500*12))/1820),2)*1.25,2)</f>
        <v>21.22</v>
      </c>
      <c r="E500" s="350" t="n">
        <f aca="false">TRUNC(TRUNC(((C500+('Traitements par indices'!F500*12))/1820),2)*1.27,2)</f>
        <v>21.56</v>
      </c>
      <c r="F500" s="350" t="n">
        <f aca="false">TRUNC(D500+(D500*2/3),2)</f>
        <v>35.36</v>
      </c>
      <c r="G500" s="351" t="n">
        <f aca="false">TRUNC(D500*2,2)</f>
        <v>42.44</v>
      </c>
      <c r="H500" s="352" t="n">
        <f aca="false">TRUNC(TRUNC(((C500+('Traitements par indices'!G500*12))/1820),2)*1.25,2)</f>
        <v>20.81</v>
      </c>
      <c r="I500" s="352" t="n">
        <f aca="false">TRUNC(TRUNC(((C500+('Traitements par indices'!G500*12))/1820),2)*1.27,2)</f>
        <v>21.14</v>
      </c>
      <c r="J500" s="352" t="n">
        <f aca="false">TRUNC(H500+(H500*2/3),2)</f>
        <v>34.68</v>
      </c>
      <c r="K500" s="353" t="n">
        <f aca="false">TRUNC((H500*2),2)</f>
        <v>41.62</v>
      </c>
      <c r="L500" s="352" t="n">
        <f aca="false">TRUNC(TRUNC((C500/1820),2)*1.25,2)</f>
        <v>20.6</v>
      </c>
      <c r="M500" s="352" t="n">
        <f aca="false">TRUNC(TRUNC((C500/1820),2)*1.27,2)</f>
        <v>20.92</v>
      </c>
      <c r="N500" s="352" t="n">
        <f aca="false">TRUNC(L500+(L500*2/3),2)</f>
        <v>34.33</v>
      </c>
      <c r="O500" s="353" t="n">
        <f aca="false">TRUNC((L500*2),2)</f>
        <v>41.2</v>
      </c>
    </row>
    <row r="501" customFormat="false" ht="15.75" hidden="false" customHeight="true" outlineLevel="0" collapsed="false">
      <c r="A501" s="338" t="n">
        <f aca="false">'Traitements par indices'!A501:C528</f>
        <v>509</v>
      </c>
      <c r="B501" s="355" t="n">
        <f aca="false">'Traitements par indices'!B501:D528</f>
        <v>598</v>
      </c>
      <c r="C501" s="340" t="n">
        <f aca="false">'Traitements par indices'!C501:E528</f>
        <v>30068.36</v>
      </c>
      <c r="D501" s="341" t="n">
        <f aca="false">TRUNC(TRUNC(((C501+('Traitements par indices'!F501*12))/1820),2)*1.25,2)</f>
        <v>21.26</v>
      </c>
      <c r="E501" s="342" t="n">
        <f aca="false">TRUNC(TRUNC(((C501+('Traitements par indices'!F501*12))/1820),2)*1.27,2)</f>
        <v>21.6</v>
      </c>
      <c r="F501" s="342" t="n">
        <f aca="false">TRUNC(D501+(D501*2/3),2)</f>
        <v>35.43</v>
      </c>
      <c r="G501" s="343" t="n">
        <f aca="false">TRUNC(D501*2,2)</f>
        <v>42.52</v>
      </c>
      <c r="H501" s="344" t="n">
        <f aca="false">TRUNC(TRUNC(((C501+('Traitements par indices'!G501*12))/1820),2)*1.25,2)</f>
        <v>20.85</v>
      </c>
      <c r="I501" s="344" t="n">
        <f aca="false">TRUNC(TRUNC(((C501+('Traitements par indices'!G501*12))/1820),2)*1.27,2)</f>
        <v>21.18</v>
      </c>
      <c r="J501" s="344" t="n">
        <f aca="false">TRUNC(H501+(H501*2/3),2)</f>
        <v>34.75</v>
      </c>
      <c r="K501" s="345" t="n">
        <f aca="false">TRUNC((H501*2),2)</f>
        <v>41.7</v>
      </c>
      <c r="L501" s="344" t="n">
        <f aca="false">TRUNC(TRUNC((C501/1820),2)*1.25,2)</f>
        <v>20.65</v>
      </c>
      <c r="M501" s="344" t="n">
        <f aca="false">TRUNC(TRUNC((C501/1820),2)*1.27,2)</f>
        <v>20.98</v>
      </c>
      <c r="N501" s="344" t="n">
        <f aca="false">TRUNC(L501+(L501*2/3),2)</f>
        <v>34.41</v>
      </c>
      <c r="O501" s="345" t="n">
        <f aca="false">TRUNC((L501*2),2)</f>
        <v>41.3</v>
      </c>
    </row>
    <row r="502" customFormat="false" ht="15.75" hidden="false" customHeight="true" outlineLevel="0" collapsed="false">
      <c r="A502" s="346" t="n">
        <f aca="false">'Traitements par indices'!A502:C529</f>
        <v>509</v>
      </c>
      <c r="B502" s="347" t="n">
        <f aca="false">'Traitements par indices'!B502:D529</f>
        <v>599</v>
      </c>
      <c r="C502" s="348" t="n">
        <f aca="false">'Traitements par indices'!C502:E529</f>
        <v>30068.36</v>
      </c>
      <c r="D502" s="349" t="n">
        <f aca="false">TRUNC(TRUNC(((C502+('Traitements par indices'!F502*12))/1820),2)*1.25,2)</f>
        <v>21.26</v>
      </c>
      <c r="E502" s="350" t="n">
        <f aca="false">TRUNC(TRUNC(((C502+('Traitements par indices'!F502*12))/1820),2)*1.27,2)</f>
        <v>21.6</v>
      </c>
      <c r="F502" s="350" t="n">
        <f aca="false">TRUNC(D502+(D502*2/3),2)</f>
        <v>35.43</v>
      </c>
      <c r="G502" s="351" t="n">
        <f aca="false">TRUNC(D502*2,2)</f>
        <v>42.52</v>
      </c>
      <c r="H502" s="352" t="n">
        <f aca="false">TRUNC(TRUNC(((C502+('Traitements par indices'!G502*12))/1820),2)*1.25,2)</f>
        <v>20.85</v>
      </c>
      <c r="I502" s="352" t="n">
        <f aca="false">TRUNC(TRUNC(((C502+('Traitements par indices'!G502*12))/1820),2)*1.27,2)</f>
        <v>21.18</v>
      </c>
      <c r="J502" s="352" t="n">
        <f aca="false">TRUNC(H502+(H502*2/3),2)</f>
        <v>34.75</v>
      </c>
      <c r="K502" s="353" t="n">
        <f aca="false">TRUNC((H502*2),2)</f>
        <v>41.7</v>
      </c>
      <c r="L502" s="352" t="n">
        <f aca="false">TRUNC(TRUNC((C502/1820),2)*1.25,2)</f>
        <v>20.65</v>
      </c>
      <c r="M502" s="352" t="n">
        <f aca="false">TRUNC(TRUNC((C502/1820),2)*1.27,2)</f>
        <v>20.98</v>
      </c>
      <c r="N502" s="352" t="n">
        <f aca="false">TRUNC(L502+(L502*2/3),2)</f>
        <v>34.41</v>
      </c>
      <c r="O502" s="353" t="n">
        <f aca="false">TRUNC((L502*2),2)</f>
        <v>41.3</v>
      </c>
    </row>
    <row r="503" customFormat="false" ht="15.75" hidden="false" customHeight="true" outlineLevel="0" collapsed="false">
      <c r="A503" s="338" t="n">
        <f aca="false">'Traitements par indices'!A503:C530</f>
        <v>510</v>
      </c>
      <c r="B503" s="355" t="n">
        <f aca="false">'Traitements par indices'!B503:D530</f>
        <v>600</v>
      </c>
      <c r="C503" s="340" t="n">
        <f aca="false">'Traitements par indices'!C503:E530</f>
        <v>30127.43</v>
      </c>
      <c r="D503" s="341" t="n">
        <f aca="false">TRUNC(TRUNC(((C503+('Traitements par indices'!F503*12))/1820),2)*1.25,2)</f>
        <v>21.31</v>
      </c>
      <c r="E503" s="342" t="n">
        <f aca="false">TRUNC(TRUNC(((C503+('Traitements par indices'!F503*12))/1820),2)*1.27,2)</f>
        <v>21.65</v>
      </c>
      <c r="F503" s="342" t="n">
        <f aca="false">TRUNC(D503+(D503*2/3),2)</f>
        <v>35.51</v>
      </c>
      <c r="G503" s="343" t="n">
        <f aca="false">TRUNC(D503*2,2)</f>
        <v>42.62</v>
      </c>
      <c r="H503" s="344" t="n">
        <f aca="false">TRUNC(TRUNC(((C503+('Traitements par indices'!G503*12))/1820),2)*1.25,2)</f>
        <v>20.88</v>
      </c>
      <c r="I503" s="344" t="n">
        <f aca="false">TRUNC(TRUNC(((C503+('Traitements par indices'!G503*12))/1820),2)*1.27,2)</f>
        <v>21.22</v>
      </c>
      <c r="J503" s="344" t="n">
        <f aca="false">TRUNC(H503+(H503*2/3),2)</f>
        <v>34.8</v>
      </c>
      <c r="K503" s="345" t="n">
        <f aca="false">TRUNC((H503*2),2)</f>
        <v>41.76</v>
      </c>
      <c r="L503" s="344" t="n">
        <f aca="false">TRUNC(TRUNC((C503/1820),2)*1.25,2)</f>
        <v>20.68</v>
      </c>
      <c r="M503" s="344" t="n">
        <f aca="false">TRUNC(TRUNC((C503/1820),2)*1.27,2)</f>
        <v>21.01</v>
      </c>
      <c r="N503" s="344" t="n">
        <f aca="false">TRUNC(L503+(L503*2/3),2)</f>
        <v>34.46</v>
      </c>
      <c r="O503" s="345" t="n">
        <f aca="false">TRUNC((L503*2),2)</f>
        <v>41.36</v>
      </c>
    </row>
    <row r="504" customFormat="false" ht="15.75" hidden="false" customHeight="true" outlineLevel="0" collapsed="false">
      <c r="A504" s="346" t="n">
        <f aca="false">'Traitements par indices'!A504:C531</f>
        <v>511</v>
      </c>
      <c r="B504" s="347" t="n">
        <f aca="false">'Traitements par indices'!B504:D531</f>
        <v>601</v>
      </c>
      <c r="C504" s="348" t="n">
        <f aca="false">'Traitements par indices'!C504:E531</f>
        <v>30186.51</v>
      </c>
      <c r="D504" s="349" t="n">
        <f aca="false">TRUNC(TRUNC(((C504+('Traitements par indices'!F504*12))/1820),2)*1.25,2)</f>
        <v>21.35</v>
      </c>
      <c r="E504" s="350" t="n">
        <f aca="false">TRUNC(TRUNC(((C504+('Traitements par indices'!F504*12))/1820),2)*1.27,2)</f>
        <v>21.69</v>
      </c>
      <c r="F504" s="350" t="n">
        <f aca="false">TRUNC(D504+(D504*2/3),2)</f>
        <v>35.58</v>
      </c>
      <c r="G504" s="351" t="n">
        <f aca="false">TRUNC(D504*2,2)</f>
        <v>42.7</v>
      </c>
      <c r="H504" s="352" t="n">
        <f aca="false">TRUNC(TRUNC(((C504+('Traitements par indices'!G504*12))/1820),2)*1.25,2)</f>
        <v>20.93</v>
      </c>
      <c r="I504" s="352" t="n">
        <f aca="false">TRUNC(TRUNC(((C504+('Traitements par indices'!G504*12))/1820),2)*1.27,2)</f>
        <v>21.27</v>
      </c>
      <c r="J504" s="352" t="n">
        <f aca="false">TRUNC(H504+(H504*2/3),2)</f>
        <v>34.88</v>
      </c>
      <c r="K504" s="353" t="n">
        <f aca="false">TRUNC((H504*2),2)</f>
        <v>41.86</v>
      </c>
      <c r="L504" s="352" t="n">
        <f aca="false">TRUNC(TRUNC((C504/1820),2)*1.25,2)</f>
        <v>20.72</v>
      </c>
      <c r="M504" s="352" t="n">
        <f aca="false">TRUNC(TRUNC((C504/1820),2)*1.27,2)</f>
        <v>21.05</v>
      </c>
      <c r="N504" s="352" t="n">
        <f aca="false">TRUNC(L504+(L504*2/3),2)</f>
        <v>34.53</v>
      </c>
      <c r="O504" s="353" t="n">
        <f aca="false">TRUNC((L504*2),2)</f>
        <v>41.44</v>
      </c>
    </row>
    <row r="505" customFormat="false" ht="15.75" hidden="false" customHeight="true" outlineLevel="0" collapsed="false">
      <c r="A505" s="338" t="n">
        <f aca="false">'Traitements par indices'!A505:C532</f>
        <v>512</v>
      </c>
      <c r="B505" s="355" t="n">
        <f aca="false">'Traitements par indices'!B505:D532</f>
        <v>602</v>
      </c>
      <c r="C505" s="340" t="n">
        <f aca="false">'Traitements par indices'!C505:E532</f>
        <v>30245.58</v>
      </c>
      <c r="D505" s="341" t="n">
        <f aca="false">TRUNC(TRUNC(((C505+('Traitements par indices'!F505*12))/1820),2)*1.25,2)</f>
        <v>21.38</v>
      </c>
      <c r="E505" s="342" t="n">
        <f aca="false">TRUNC(TRUNC(((C505+('Traitements par indices'!F505*12))/1820),2)*1.27,2)</f>
        <v>21.72</v>
      </c>
      <c r="F505" s="342" t="n">
        <f aca="false">TRUNC(D505+(D505*2/3),2)</f>
        <v>35.63</v>
      </c>
      <c r="G505" s="343" t="n">
        <f aca="false">TRUNC(D505*2,2)</f>
        <v>42.76</v>
      </c>
      <c r="H505" s="344" t="n">
        <f aca="false">TRUNC(TRUNC(((C505+('Traitements par indices'!G505*12))/1820),2)*1.25,2)</f>
        <v>20.97</v>
      </c>
      <c r="I505" s="344" t="n">
        <f aca="false">TRUNC(TRUNC(((C505+('Traitements par indices'!G505*12))/1820),2)*1.27,2)</f>
        <v>21.31</v>
      </c>
      <c r="J505" s="344" t="n">
        <f aca="false">TRUNC(H505+(H505*2/3),2)</f>
        <v>34.95</v>
      </c>
      <c r="K505" s="345" t="n">
        <f aca="false">TRUNC((H505*2),2)</f>
        <v>41.94</v>
      </c>
      <c r="L505" s="344" t="n">
        <f aca="false">TRUNC(TRUNC((C505/1820),2)*1.25,2)</f>
        <v>20.76</v>
      </c>
      <c r="M505" s="344" t="n">
        <f aca="false">TRUNC(TRUNC((C505/1820),2)*1.27,2)</f>
        <v>21.09</v>
      </c>
      <c r="N505" s="344" t="n">
        <f aca="false">TRUNC(L505+(L505*2/3),2)</f>
        <v>34.6</v>
      </c>
      <c r="O505" s="345" t="n">
        <f aca="false">TRUNC((L505*2),2)</f>
        <v>41.52</v>
      </c>
    </row>
    <row r="506" customFormat="false" ht="15.75" hidden="false" customHeight="true" outlineLevel="0" collapsed="false">
      <c r="A506" s="346" t="n">
        <f aca="false">'Traitements par indices'!A506:C533</f>
        <v>512</v>
      </c>
      <c r="B506" s="347" t="n">
        <f aca="false">'Traitements par indices'!B506:D533</f>
        <v>603</v>
      </c>
      <c r="C506" s="348" t="n">
        <f aca="false">'Traitements par indices'!C506:E533</f>
        <v>30245.58</v>
      </c>
      <c r="D506" s="349" t="n">
        <f aca="false">TRUNC(TRUNC(((C506+('Traitements par indices'!F506*12))/1820),2)*1.25,2)</f>
        <v>21.38</v>
      </c>
      <c r="E506" s="350" t="n">
        <f aca="false">TRUNC(TRUNC(((C506+('Traitements par indices'!F506*12))/1820),2)*1.27,2)</f>
        <v>21.72</v>
      </c>
      <c r="F506" s="350" t="n">
        <f aca="false">TRUNC(D506+(D506*2/3),2)</f>
        <v>35.63</v>
      </c>
      <c r="G506" s="351" t="n">
        <f aca="false">TRUNC(D506*2,2)</f>
        <v>42.76</v>
      </c>
      <c r="H506" s="352" t="n">
        <f aca="false">TRUNC(TRUNC(((C506+('Traitements par indices'!G506*12))/1820),2)*1.25,2)</f>
        <v>20.97</v>
      </c>
      <c r="I506" s="352" t="n">
        <f aca="false">TRUNC(TRUNC(((C506+('Traitements par indices'!G506*12))/1820),2)*1.27,2)</f>
        <v>21.31</v>
      </c>
      <c r="J506" s="352" t="n">
        <f aca="false">TRUNC(H506+(H506*2/3),2)</f>
        <v>34.95</v>
      </c>
      <c r="K506" s="353" t="n">
        <f aca="false">TRUNC((H506*2),2)</f>
        <v>41.94</v>
      </c>
      <c r="L506" s="352" t="n">
        <f aca="false">TRUNC(TRUNC((C506/1820),2)*1.25,2)</f>
        <v>20.76</v>
      </c>
      <c r="M506" s="352" t="n">
        <f aca="false">TRUNC(TRUNC((C506/1820),2)*1.27,2)</f>
        <v>21.09</v>
      </c>
      <c r="N506" s="352" t="n">
        <f aca="false">TRUNC(L506+(L506*2/3),2)</f>
        <v>34.6</v>
      </c>
      <c r="O506" s="353" t="n">
        <f aca="false">TRUNC((L506*2),2)</f>
        <v>41.52</v>
      </c>
    </row>
    <row r="507" customFormat="false" ht="15.75" hidden="false" customHeight="true" outlineLevel="0" collapsed="false">
      <c r="A507" s="338" t="n">
        <f aca="false">'Traitements par indices'!A507:C534</f>
        <v>513</v>
      </c>
      <c r="B507" s="355" t="n">
        <f aca="false">'Traitements par indices'!B507:D534</f>
        <v>604</v>
      </c>
      <c r="C507" s="340" t="n">
        <f aca="false">'Traitements par indices'!C507:E534</f>
        <v>30304.65</v>
      </c>
      <c r="D507" s="341" t="n">
        <f aca="false">TRUNC(TRUNC(((C507+('Traitements par indices'!F507*12))/1820),2)*1.25,2)</f>
        <v>21.43</v>
      </c>
      <c r="E507" s="342" t="n">
        <f aca="false">TRUNC(TRUNC(((C507+('Traitements par indices'!F507*12))/1820),2)*1.27,2)</f>
        <v>21.78</v>
      </c>
      <c r="F507" s="342" t="n">
        <f aca="false">TRUNC(D507+(D507*2/3),2)</f>
        <v>35.71</v>
      </c>
      <c r="G507" s="343" t="n">
        <f aca="false">TRUNC(D507*2,2)</f>
        <v>42.86</v>
      </c>
      <c r="H507" s="344" t="n">
        <f aca="false">TRUNC(TRUNC(((C507+('Traitements par indices'!G507*12))/1820),2)*1.25,2)</f>
        <v>21.01</v>
      </c>
      <c r="I507" s="344" t="n">
        <f aca="false">TRUNC(TRUNC(((C507+('Traitements par indices'!G507*12))/1820),2)*1.27,2)</f>
        <v>21.34</v>
      </c>
      <c r="J507" s="344" t="n">
        <f aca="false">TRUNC(H507+(H507*2/3),2)</f>
        <v>35.01</v>
      </c>
      <c r="K507" s="345" t="n">
        <f aca="false">TRUNC((H507*2),2)</f>
        <v>42.02</v>
      </c>
      <c r="L507" s="344" t="n">
        <f aca="false">TRUNC(TRUNC((C507/1820),2)*1.25,2)</f>
        <v>20.81</v>
      </c>
      <c r="M507" s="344" t="n">
        <f aca="false">TRUNC(TRUNC((C507/1820),2)*1.27,2)</f>
        <v>21.14</v>
      </c>
      <c r="N507" s="344" t="n">
        <f aca="false">TRUNC(L507+(L507*2/3),2)</f>
        <v>34.68</v>
      </c>
      <c r="O507" s="345" t="n">
        <f aca="false">TRUNC((L507*2),2)</f>
        <v>41.62</v>
      </c>
    </row>
    <row r="508" customFormat="false" ht="15.75" hidden="false" customHeight="true" outlineLevel="0" collapsed="false">
      <c r="A508" s="346" t="n">
        <f aca="false">'Traitements par indices'!A508:C535</f>
        <v>514</v>
      </c>
      <c r="B508" s="347" t="n">
        <f aca="false">'Traitements par indices'!B508:D535</f>
        <v>605</v>
      </c>
      <c r="C508" s="348" t="n">
        <f aca="false">'Traitements par indices'!C508:E535</f>
        <v>30363.73</v>
      </c>
      <c r="D508" s="349" t="n">
        <f aca="false">TRUNC(TRUNC(((C508+('Traitements par indices'!F508*12))/1820),2)*1.25,2)</f>
        <v>21.47</v>
      </c>
      <c r="E508" s="350" t="n">
        <f aca="false">TRUNC(TRUNC(((C508+('Traitements par indices'!F508*12))/1820),2)*1.27,2)</f>
        <v>21.81</v>
      </c>
      <c r="F508" s="350" t="n">
        <f aca="false">TRUNC(D508+(D508*2/3),2)</f>
        <v>35.78</v>
      </c>
      <c r="G508" s="351" t="n">
        <f aca="false">TRUNC(D508*2,2)</f>
        <v>42.94</v>
      </c>
      <c r="H508" s="352" t="n">
        <f aca="false">TRUNC(TRUNC(((C508+('Traitements par indices'!G508*12))/1820),2)*1.25,2)</f>
        <v>21.06</v>
      </c>
      <c r="I508" s="352" t="n">
        <f aca="false">TRUNC(TRUNC(((C508+('Traitements par indices'!G508*12))/1820),2)*1.27,2)</f>
        <v>21.39</v>
      </c>
      <c r="J508" s="352" t="n">
        <f aca="false">TRUNC(H508+(H508*2/3),2)</f>
        <v>35.1</v>
      </c>
      <c r="K508" s="353" t="n">
        <f aca="false">TRUNC((H508*2),2)</f>
        <v>42.12</v>
      </c>
      <c r="L508" s="352" t="n">
        <f aca="false">TRUNC(TRUNC((C508/1820),2)*1.25,2)</f>
        <v>20.85</v>
      </c>
      <c r="M508" s="352" t="n">
        <f aca="false">TRUNC(TRUNC((C508/1820),2)*1.27,2)</f>
        <v>21.18</v>
      </c>
      <c r="N508" s="352" t="n">
        <f aca="false">TRUNC(L508+(L508*2/3),2)</f>
        <v>34.75</v>
      </c>
      <c r="O508" s="353" t="n">
        <f aca="false">TRUNC((L508*2),2)</f>
        <v>41.7</v>
      </c>
    </row>
    <row r="509" customFormat="false" ht="15.75" hidden="false" customHeight="true" outlineLevel="0" collapsed="false">
      <c r="A509" s="338" t="n">
        <f aca="false">'Traitements par indices'!A509:C536</f>
        <v>514</v>
      </c>
      <c r="B509" s="355" t="n">
        <f aca="false">'Traitements par indices'!B509:D536</f>
        <v>606</v>
      </c>
      <c r="C509" s="340" t="n">
        <f aca="false">'Traitements par indices'!C509:E536</f>
        <v>30363.73</v>
      </c>
      <c r="D509" s="341" t="n">
        <f aca="false">TRUNC(TRUNC(((C509+('Traitements par indices'!F509*12))/1820),2)*1.25,2)</f>
        <v>21.47</v>
      </c>
      <c r="E509" s="342" t="n">
        <f aca="false">TRUNC(TRUNC(((C509+('Traitements par indices'!F509*12))/1820),2)*1.27,2)</f>
        <v>21.81</v>
      </c>
      <c r="F509" s="342" t="n">
        <f aca="false">TRUNC(D509+(D509*2/3),2)</f>
        <v>35.78</v>
      </c>
      <c r="G509" s="343" t="n">
        <f aca="false">TRUNC(D509*2,2)</f>
        <v>42.94</v>
      </c>
      <c r="H509" s="344" t="n">
        <f aca="false">TRUNC(TRUNC(((C509+('Traitements par indices'!G509*12))/1820),2)*1.25,2)</f>
        <v>21.06</v>
      </c>
      <c r="I509" s="344" t="n">
        <f aca="false">TRUNC(TRUNC(((C509+('Traitements par indices'!G509*12))/1820),2)*1.27,2)</f>
        <v>21.39</v>
      </c>
      <c r="J509" s="344" t="n">
        <f aca="false">TRUNC(H509+(H509*2/3),2)</f>
        <v>35.1</v>
      </c>
      <c r="K509" s="345" t="n">
        <f aca="false">TRUNC((H509*2),2)</f>
        <v>42.12</v>
      </c>
      <c r="L509" s="344" t="n">
        <f aca="false">TRUNC(TRUNC((C509/1820),2)*1.25,2)</f>
        <v>20.85</v>
      </c>
      <c r="M509" s="344" t="n">
        <f aca="false">TRUNC(TRUNC((C509/1820),2)*1.27,2)</f>
        <v>21.18</v>
      </c>
      <c r="N509" s="344" t="n">
        <f aca="false">TRUNC(L509+(L509*2/3),2)</f>
        <v>34.75</v>
      </c>
      <c r="O509" s="345" t="n">
        <f aca="false">TRUNC((L509*2),2)</f>
        <v>41.7</v>
      </c>
    </row>
    <row r="510" customFormat="false" ht="15.75" hidden="false" customHeight="true" outlineLevel="0" collapsed="false">
      <c r="A510" s="346" t="n">
        <f aca="false">'Traitements par indices'!A510:C537</f>
        <v>515</v>
      </c>
      <c r="B510" s="347" t="n">
        <f aca="false">'Traitements par indices'!B510:D537</f>
        <v>607</v>
      </c>
      <c r="C510" s="348" t="n">
        <f aca="false">'Traitements par indices'!C510:E537</f>
        <v>30422.8</v>
      </c>
      <c r="D510" s="349" t="n">
        <f aca="false">TRUNC(TRUNC(((C510+('Traitements par indices'!F510*12))/1820),2)*1.25,2)</f>
        <v>21.51</v>
      </c>
      <c r="E510" s="350" t="n">
        <f aca="false">TRUNC(TRUNC(((C510+('Traitements par indices'!F510*12))/1820),2)*1.27,2)</f>
        <v>21.85</v>
      </c>
      <c r="F510" s="350" t="n">
        <f aca="false">TRUNC(D510+(D510*2/3),2)</f>
        <v>35.85</v>
      </c>
      <c r="G510" s="351" t="n">
        <f aca="false">TRUNC(D510*2,2)</f>
        <v>43.02</v>
      </c>
      <c r="H510" s="352" t="n">
        <f aca="false">TRUNC(TRUNC(((C510+('Traitements par indices'!G510*12))/1820),2)*1.25,2)</f>
        <v>21.1</v>
      </c>
      <c r="I510" s="352" t="n">
        <f aca="false">TRUNC(TRUNC(((C510+('Traitements par indices'!G510*12))/1820),2)*1.27,2)</f>
        <v>21.43</v>
      </c>
      <c r="J510" s="352" t="n">
        <f aca="false">TRUNC(H510+(H510*2/3),2)</f>
        <v>35.16</v>
      </c>
      <c r="K510" s="353" t="n">
        <f aca="false">TRUNC((H510*2),2)</f>
        <v>42.2</v>
      </c>
      <c r="L510" s="352" t="n">
        <f aca="false">TRUNC(TRUNC((C510/1820),2)*1.25,2)</f>
        <v>20.88</v>
      </c>
      <c r="M510" s="352" t="n">
        <f aca="false">TRUNC(TRUNC((C510/1820),2)*1.27,2)</f>
        <v>21.22</v>
      </c>
      <c r="N510" s="352" t="n">
        <f aca="false">TRUNC(L510+(L510*2/3),2)</f>
        <v>34.8</v>
      </c>
      <c r="O510" s="353" t="n">
        <f aca="false">TRUNC((L510*2),2)</f>
        <v>41.76</v>
      </c>
    </row>
    <row r="511" customFormat="false" ht="15.75" hidden="false" customHeight="true" outlineLevel="0" collapsed="false">
      <c r="A511" s="338" t="n">
        <f aca="false">'Traitements par indices'!A511:C538</f>
        <v>516</v>
      </c>
      <c r="B511" s="355" t="n">
        <f aca="false">'Traitements par indices'!B511:D538</f>
        <v>608</v>
      </c>
      <c r="C511" s="340" t="n">
        <f aca="false">'Traitements par indices'!C511:E538</f>
        <v>30481.87</v>
      </c>
      <c r="D511" s="341" t="n">
        <f aca="false">TRUNC(TRUNC(((C511+('Traitements par indices'!F511*12))/1820),2)*1.25,2)</f>
        <v>21.56</v>
      </c>
      <c r="E511" s="342" t="n">
        <f aca="false">TRUNC(TRUNC(((C511+('Traitements par indices'!F511*12))/1820),2)*1.27,2)</f>
        <v>21.9</v>
      </c>
      <c r="F511" s="342" t="n">
        <f aca="false">TRUNC(D511+(D511*2/3),2)</f>
        <v>35.93</v>
      </c>
      <c r="G511" s="343" t="n">
        <f aca="false">TRUNC(D511*2,2)</f>
        <v>43.12</v>
      </c>
      <c r="H511" s="344" t="n">
        <f aca="false">TRUNC(TRUNC(((C511+('Traitements par indices'!G511*12))/1820),2)*1.25,2)</f>
        <v>21.13</v>
      </c>
      <c r="I511" s="344" t="n">
        <f aca="false">TRUNC(TRUNC(((C511+('Traitements par indices'!G511*12))/1820),2)*1.27,2)</f>
        <v>21.47</v>
      </c>
      <c r="J511" s="344" t="n">
        <f aca="false">TRUNC(H511+(H511*2/3),2)</f>
        <v>35.21</v>
      </c>
      <c r="K511" s="345" t="n">
        <f aca="false">TRUNC((H511*2),2)</f>
        <v>42.26</v>
      </c>
      <c r="L511" s="344" t="n">
        <f aca="false">TRUNC(TRUNC((C511/1820),2)*1.25,2)</f>
        <v>20.92</v>
      </c>
      <c r="M511" s="344" t="n">
        <f aca="false">TRUNC(TRUNC((C511/1820),2)*1.27,2)</f>
        <v>21.25</v>
      </c>
      <c r="N511" s="344" t="n">
        <f aca="false">TRUNC(L511+(L511*2/3),2)</f>
        <v>34.86</v>
      </c>
      <c r="O511" s="345" t="n">
        <f aca="false">TRUNC((L511*2),2)</f>
        <v>41.84</v>
      </c>
    </row>
    <row r="512" customFormat="false" ht="15.75" hidden="false" customHeight="true" outlineLevel="0" collapsed="false">
      <c r="A512" s="346" t="n">
        <f aca="false">'Traitements par indices'!A512:C539</f>
        <v>517</v>
      </c>
      <c r="B512" s="347" t="n">
        <f aca="false">'Traitements par indices'!B512:D539</f>
        <v>609</v>
      </c>
      <c r="C512" s="348" t="n">
        <f aca="false">'Traitements par indices'!C512:E539</f>
        <v>30540.95</v>
      </c>
      <c r="D512" s="349" t="n">
        <f aca="false">TRUNC(TRUNC(((C512+('Traitements par indices'!F512*12))/1820),2)*1.25,2)</f>
        <v>21.6</v>
      </c>
      <c r="E512" s="350" t="n">
        <f aca="false">TRUNC(TRUNC(((C512+('Traitements par indices'!F512*12))/1820),2)*1.27,2)</f>
        <v>21.94</v>
      </c>
      <c r="F512" s="350" t="n">
        <f aca="false">TRUNC(D512+(D512*2/3),2)</f>
        <v>36</v>
      </c>
      <c r="G512" s="351" t="n">
        <f aca="false">TRUNC(D512*2,2)</f>
        <v>43.2</v>
      </c>
      <c r="H512" s="352" t="n">
        <f aca="false">TRUNC(TRUNC(((C512+('Traitements par indices'!G512*12))/1820),2)*1.25,2)</f>
        <v>21.17</v>
      </c>
      <c r="I512" s="352" t="n">
        <f aca="false">TRUNC(TRUNC(((C512+('Traitements par indices'!G512*12))/1820),2)*1.27,2)</f>
        <v>21.51</v>
      </c>
      <c r="J512" s="352" t="n">
        <f aca="false">TRUNC(H512+(H512*2/3),2)</f>
        <v>35.28</v>
      </c>
      <c r="K512" s="353" t="n">
        <f aca="false">TRUNC((H512*2),2)</f>
        <v>42.34</v>
      </c>
      <c r="L512" s="352" t="n">
        <f aca="false">TRUNC(TRUNC((C512/1820),2)*1.25,2)</f>
        <v>20.97</v>
      </c>
      <c r="M512" s="352" t="n">
        <f aca="false">TRUNC(TRUNC((C512/1820),2)*1.27,2)</f>
        <v>21.31</v>
      </c>
      <c r="N512" s="352" t="n">
        <f aca="false">TRUNC(L512+(L512*2/3),2)</f>
        <v>34.95</v>
      </c>
      <c r="O512" s="353" t="n">
        <f aca="false">TRUNC((L512*2),2)</f>
        <v>41.94</v>
      </c>
    </row>
    <row r="513" customFormat="false" ht="15.75" hidden="false" customHeight="true" outlineLevel="0" collapsed="false">
      <c r="A513" s="338" t="n">
        <f aca="false">'Traitements par indices'!A513:C540</f>
        <v>517</v>
      </c>
      <c r="B513" s="355" t="n">
        <f aca="false">'Traitements par indices'!B513:D540</f>
        <v>610</v>
      </c>
      <c r="C513" s="340" t="n">
        <f aca="false">'Traitements par indices'!C513:E540</f>
        <v>30540.95</v>
      </c>
      <c r="D513" s="341" t="n">
        <f aca="false">TRUNC(TRUNC(((C513+('Traitements par indices'!F513*12))/1820),2)*1.25,2)</f>
        <v>21.6</v>
      </c>
      <c r="E513" s="342" t="n">
        <f aca="false">TRUNC(TRUNC(((C513+('Traitements par indices'!F513*12))/1820),2)*1.27,2)</f>
        <v>21.94</v>
      </c>
      <c r="F513" s="342" t="n">
        <f aca="false">TRUNC(D513+(D513*2/3),2)</f>
        <v>36</v>
      </c>
      <c r="G513" s="343" t="n">
        <f aca="false">TRUNC(D513*2,2)</f>
        <v>43.2</v>
      </c>
      <c r="H513" s="344" t="n">
        <f aca="false">TRUNC(TRUNC(((C513+('Traitements par indices'!G513*12))/1820),2)*1.25,2)</f>
        <v>21.17</v>
      </c>
      <c r="I513" s="344" t="n">
        <f aca="false">TRUNC(TRUNC(((C513+('Traitements par indices'!G513*12))/1820),2)*1.27,2)</f>
        <v>21.51</v>
      </c>
      <c r="J513" s="344" t="n">
        <f aca="false">TRUNC(H513+(H513*2/3),2)</f>
        <v>35.28</v>
      </c>
      <c r="K513" s="345" t="n">
        <f aca="false">TRUNC((H513*2),2)</f>
        <v>42.34</v>
      </c>
      <c r="L513" s="344" t="n">
        <f aca="false">TRUNC(TRUNC((C513/1820),2)*1.25,2)</f>
        <v>20.97</v>
      </c>
      <c r="M513" s="344" t="n">
        <f aca="false">TRUNC(TRUNC((C513/1820),2)*1.27,2)</f>
        <v>21.31</v>
      </c>
      <c r="N513" s="344" t="n">
        <f aca="false">TRUNC(L513+(L513*2/3),2)</f>
        <v>34.95</v>
      </c>
      <c r="O513" s="345" t="n">
        <f aca="false">TRUNC((L513*2),2)</f>
        <v>41.94</v>
      </c>
    </row>
    <row r="514" customFormat="false" ht="15.75" hidden="false" customHeight="true" outlineLevel="0" collapsed="false">
      <c r="A514" s="346" t="n">
        <f aca="false">'Traitements par indices'!A514:C541</f>
        <v>518</v>
      </c>
      <c r="B514" s="347" t="n">
        <f aca="false">'Traitements par indices'!B514:D541</f>
        <v>611</v>
      </c>
      <c r="C514" s="348" t="n">
        <f aca="false">'Traitements par indices'!C514:E541</f>
        <v>30600.02</v>
      </c>
      <c r="D514" s="349" t="n">
        <f aca="false">TRUNC(TRUNC(((C514+('Traitements par indices'!F514*12))/1820),2)*1.25,2)</f>
        <v>21.63</v>
      </c>
      <c r="E514" s="350" t="n">
        <f aca="false">TRUNC(TRUNC(((C514+('Traitements par indices'!F514*12))/1820),2)*1.27,2)</f>
        <v>21.98</v>
      </c>
      <c r="F514" s="350" t="n">
        <f aca="false">TRUNC(D514+(D514*2/3),2)</f>
        <v>36.05</v>
      </c>
      <c r="G514" s="351" t="n">
        <f aca="false">TRUNC(D514*2,2)</f>
        <v>43.26</v>
      </c>
      <c r="H514" s="352" t="n">
        <f aca="false">TRUNC(TRUNC(((C514+('Traitements par indices'!G514*12))/1820),2)*1.25,2)</f>
        <v>21.22</v>
      </c>
      <c r="I514" s="352" t="n">
        <f aca="false">TRUNC(TRUNC(((C514+('Traitements par indices'!G514*12))/1820),2)*1.27,2)</f>
        <v>21.56</v>
      </c>
      <c r="J514" s="352" t="n">
        <f aca="false">TRUNC(H514+(H514*2/3),2)</f>
        <v>35.36</v>
      </c>
      <c r="K514" s="353" t="n">
        <f aca="false">TRUNC((H514*2),2)</f>
        <v>42.44</v>
      </c>
      <c r="L514" s="352" t="n">
        <f aca="false">TRUNC(TRUNC((C514/1820),2)*1.25,2)</f>
        <v>21.01</v>
      </c>
      <c r="M514" s="352" t="n">
        <f aca="false">TRUNC(TRUNC((C514/1820),2)*1.27,2)</f>
        <v>21.34</v>
      </c>
      <c r="N514" s="352" t="n">
        <f aca="false">TRUNC(L514+(L514*2/3),2)</f>
        <v>35.01</v>
      </c>
      <c r="O514" s="353" t="n">
        <f aca="false">TRUNC((L514*2),2)</f>
        <v>42.02</v>
      </c>
    </row>
    <row r="515" customFormat="false" ht="15.75" hidden="false" customHeight="true" outlineLevel="0" collapsed="false">
      <c r="A515" s="338" t="n">
        <f aca="false">'Traitements par indices'!A515:C542</f>
        <v>519</v>
      </c>
      <c r="B515" s="355" t="n">
        <f aca="false">'Traitements par indices'!B515:D542</f>
        <v>612</v>
      </c>
      <c r="C515" s="340" t="n">
        <f aca="false">'Traitements par indices'!C515:E542</f>
        <v>30659.09</v>
      </c>
      <c r="D515" s="341" t="n">
        <f aca="false">TRUNC(TRUNC(((C515+('Traitements par indices'!F515*12))/1820),2)*1.25,2)</f>
        <v>21.68</v>
      </c>
      <c r="E515" s="342" t="n">
        <f aca="false">TRUNC(TRUNC(((C515+('Traitements par indices'!F515*12))/1820),2)*1.27,2)</f>
        <v>22.03</v>
      </c>
      <c r="F515" s="342" t="n">
        <f aca="false">TRUNC(D515+(D515*2/3),2)</f>
        <v>36.13</v>
      </c>
      <c r="G515" s="343" t="n">
        <f aca="false">TRUNC(D515*2,2)</f>
        <v>43.36</v>
      </c>
      <c r="H515" s="344" t="n">
        <f aca="false">TRUNC(TRUNC(((C515+('Traitements par indices'!G515*12))/1820),2)*1.25,2)</f>
        <v>21.26</v>
      </c>
      <c r="I515" s="344" t="n">
        <f aca="false">TRUNC(TRUNC(((C515+('Traitements par indices'!G515*12))/1820),2)*1.27,2)</f>
        <v>21.6</v>
      </c>
      <c r="J515" s="344" t="n">
        <f aca="false">TRUNC(H515+(H515*2/3),2)</f>
        <v>35.43</v>
      </c>
      <c r="K515" s="345" t="n">
        <f aca="false">TRUNC((H515*2),2)</f>
        <v>42.52</v>
      </c>
      <c r="L515" s="344" t="n">
        <f aca="false">TRUNC(TRUNC((C515/1820),2)*1.25,2)</f>
        <v>21.05</v>
      </c>
      <c r="M515" s="344" t="n">
        <f aca="false">TRUNC(TRUNC((C515/1820),2)*1.27,2)</f>
        <v>21.38</v>
      </c>
      <c r="N515" s="344" t="n">
        <f aca="false">TRUNC(L515+(L515*2/3),2)</f>
        <v>35.08</v>
      </c>
      <c r="O515" s="345" t="n">
        <f aca="false">TRUNC((L515*2),2)</f>
        <v>42.1</v>
      </c>
    </row>
    <row r="516" customFormat="false" ht="15.75" hidden="false" customHeight="true" outlineLevel="0" collapsed="false">
      <c r="A516" s="346" t="n">
        <f aca="false">'Traitements par indices'!A516:C543</f>
        <v>520</v>
      </c>
      <c r="B516" s="347" t="n">
        <f aca="false">'Traitements par indices'!B516:D543</f>
        <v>613</v>
      </c>
      <c r="C516" s="348" t="n">
        <f aca="false">'Traitements par indices'!C516:E543</f>
        <v>30718.17</v>
      </c>
      <c r="D516" s="349" t="n">
        <f aca="false">TRUNC(TRUNC(((C516+('Traitements par indices'!F516*12))/1820),2)*1.25,2)</f>
        <v>21.72</v>
      </c>
      <c r="E516" s="350" t="n">
        <f aca="false">TRUNC(TRUNC(((C516+('Traitements par indices'!F516*12))/1820),2)*1.27,2)</f>
        <v>22.07</v>
      </c>
      <c r="F516" s="350" t="n">
        <f aca="false">TRUNC(D516+(D516*2/3),2)</f>
        <v>36.2</v>
      </c>
      <c r="G516" s="351" t="n">
        <f aca="false">TRUNC(D516*2,2)</f>
        <v>43.44</v>
      </c>
      <c r="H516" s="352" t="n">
        <f aca="false">TRUNC(TRUNC(((C516+('Traitements par indices'!G516*12))/1820),2)*1.25,2)</f>
        <v>21.3</v>
      </c>
      <c r="I516" s="352" t="n">
        <f aca="false">TRUNC(TRUNC(((C516+('Traitements par indices'!G516*12))/1820),2)*1.27,2)</f>
        <v>21.64</v>
      </c>
      <c r="J516" s="352" t="n">
        <f aca="false">TRUNC(H516+(H516*2/3),2)</f>
        <v>35.5</v>
      </c>
      <c r="K516" s="353" t="n">
        <f aca="false">TRUNC((H516*2),2)</f>
        <v>42.6</v>
      </c>
      <c r="L516" s="352" t="n">
        <f aca="false">TRUNC(TRUNC((C516/1820),2)*1.25,2)</f>
        <v>21.08</v>
      </c>
      <c r="M516" s="352" t="n">
        <f aca="false">TRUNC(TRUNC((C516/1820),2)*1.27,2)</f>
        <v>21.42</v>
      </c>
      <c r="N516" s="352" t="n">
        <f aca="false">TRUNC(L516+(L516*2/3),2)</f>
        <v>35.13</v>
      </c>
      <c r="O516" s="353" t="n">
        <f aca="false">TRUNC((L516*2),2)</f>
        <v>42.16</v>
      </c>
    </row>
    <row r="517" customFormat="false" ht="15.75" hidden="false" customHeight="true" outlineLevel="0" collapsed="false">
      <c r="A517" s="338" t="n">
        <f aca="false">'Traitements par indices'!A517:C544</f>
        <v>520</v>
      </c>
      <c r="B517" s="355" t="n">
        <f aca="false">'Traitements par indices'!B517:D544</f>
        <v>614</v>
      </c>
      <c r="C517" s="340" t="n">
        <f aca="false">'Traitements par indices'!C517:E544</f>
        <v>30718.17</v>
      </c>
      <c r="D517" s="341" t="n">
        <f aca="false">TRUNC(TRUNC(((C517+('Traitements par indices'!F517*12))/1820),2)*1.25,2)</f>
        <v>21.72</v>
      </c>
      <c r="E517" s="342" t="n">
        <f aca="false">TRUNC(TRUNC(((C517+('Traitements par indices'!F517*12))/1820),2)*1.27,2)</f>
        <v>22.07</v>
      </c>
      <c r="F517" s="342" t="n">
        <f aca="false">TRUNC(D517+(D517*2/3),2)</f>
        <v>36.2</v>
      </c>
      <c r="G517" s="343" t="n">
        <f aca="false">TRUNC(D517*2,2)</f>
        <v>43.44</v>
      </c>
      <c r="H517" s="344" t="n">
        <f aca="false">TRUNC(TRUNC(((C517+('Traitements par indices'!G517*12))/1820),2)*1.25,2)</f>
        <v>21.3</v>
      </c>
      <c r="I517" s="344" t="n">
        <f aca="false">TRUNC(TRUNC(((C517+('Traitements par indices'!G517*12))/1820),2)*1.27,2)</f>
        <v>21.64</v>
      </c>
      <c r="J517" s="344" t="n">
        <f aca="false">TRUNC(H517+(H517*2/3),2)</f>
        <v>35.5</v>
      </c>
      <c r="K517" s="345" t="n">
        <f aca="false">TRUNC((H517*2),2)</f>
        <v>42.6</v>
      </c>
      <c r="L517" s="344" t="n">
        <f aca="false">TRUNC(TRUNC((C517/1820),2)*1.25,2)</f>
        <v>21.08</v>
      </c>
      <c r="M517" s="344" t="n">
        <f aca="false">TRUNC(TRUNC((C517/1820),2)*1.27,2)</f>
        <v>21.42</v>
      </c>
      <c r="N517" s="344" t="n">
        <f aca="false">TRUNC(L517+(L517*2/3),2)</f>
        <v>35.13</v>
      </c>
      <c r="O517" s="345" t="n">
        <f aca="false">TRUNC((L517*2),2)</f>
        <v>42.16</v>
      </c>
    </row>
    <row r="518" customFormat="false" ht="15.75" hidden="false" customHeight="true" outlineLevel="0" collapsed="false">
      <c r="A518" s="346" t="n">
        <f aca="false">'Traitements par indices'!A518:C545</f>
        <v>521</v>
      </c>
      <c r="B518" s="347" t="n">
        <f aca="false">'Traitements par indices'!B518:D545</f>
        <v>615</v>
      </c>
      <c r="C518" s="348" t="n">
        <f aca="false">'Traitements par indices'!C518:E545</f>
        <v>30777.24</v>
      </c>
      <c r="D518" s="349" t="n">
        <f aca="false">TRUNC(TRUNC(((C518+('Traitements par indices'!F518*12))/1820),2)*1.25,2)</f>
        <v>21.76</v>
      </c>
      <c r="E518" s="350" t="n">
        <f aca="false">TRUNC(TRUNC(((C518+('Traitements par indices'!F518*12))/1820),2)*1.27,2)</f>
        <v>22.11</v>
      </c>
      <c r="F518" s="350" t="n">
        <f aca="false">TRUNC(D518+(D518*2/3),2)</f>
        <v>36.26</v>
      </c>
      <c r="G518" s="351" t="n">
        <f aca="false">TRUNC(D518*2,2)</f>
        <v>43.52</v>
      </c>
      <c r="H518" s="352" t="n">
        <f aca="false">TRUNC(TRUNC(((C518+('Traitements par indices'!G518*12))/1820),2)*1.25,2)</f>
        <v>21.33</v>
      </c>
      <c r="I518" s="352" t="n">
        <f aca="false">TRUNC(TRUNC(((C518+('Traitements par indices'!G518*12))/1820),2)*1.27,2)</f>
        <v>21.67</v>
      </c>
      <c r="J518" s="352" t="n">
        <f aca="false">TRUNC(H518+(H518*2/3),2)</f>
        <v>35.55</v>
      </c>
      <c r="K518" s="353" t="n">
        <f aca="false">TRUNC((H518*2),2)</f>
        <v>42.66</v>
      </c>
      <c r="L518" s="352" t="n">
        <f aca="false">TRUNC(TRUNC((C518/1820),2)*1.25,2)</f>
        <v>21.13</v>
      </c>
      <c r="M518" s="352" t="n">
        <f aca="false">TRUNC(TRUNC((C518/1820),2)*1.27,2)</f>
        <v>21.47</v>
      </c>
      <c r="N518" s="352" t="n">
        <f aca="false">TRUNC(L518+(L518*2/3),2)</f>
        <v>35.21</v>
      </c>
      <c r="O518" s="353" t="n">
        <f aca="false">TRUNC((L518*2),2)</f>
        <v>42.26</v>
      </c>
    </row>
    <row r="519" customFormat="false" ht="15.75" hidden="false" customHeight="true" outlineLevel="0" collapsed="false">
      <c r="A519" s="338" t="n">
        <f aca="false">'Traitements par indices'!A519:C546</f>
        <v>522</v>
      </c>
      <c r="B519" s="355" t="n">
        <f aca="false">'Traitements par indices'!B519:D546</f>
        <v>616</v>
      </c>
      <c r="C519" s="340" t="n">
        <f aca="false">'Traitements par indices'!C519:E546</f>
        <v>30836.31</v>
      </c>
      <c r="D519" s="341" t="n">
        <f aca="false">TRUNC(TRUNC(((C519+('Traitements par indices'!F519*12))/1820),2)*1.25,2)</f>
        <v>21.81</v>
      </c>
      <c r="E519" s="342" t="n">
        <f aca="false">TRUNC(TRUNC(((C519+('Traitements par indices'!F519*12))/1820),2)*1.27,2)</f>
        <v>22.16</v>
      </c>
      <c r="F519" s="342" t="n">
        <f aca="false">TRUNC(D519+(D519*2/3),2)</f>
        <v>36.35</v>
      </c>
      <c r="G519" s="343" t="n">
        <f aca="false">TRUNC(D519*2,2)</f>
        <v>43.62</v>
      </c>
      <c r="H519" s="344" t="n">
        <f aca="false">TRUNC(TRUNC(((C519+('Traitements par indices'!G519*12))/1820),2)*1.25,2)</f>
        <v>21.38</v>
      </c>
      <c r="I519" s="344" t="n">
        <f aca="false">TRUNC(TRUNC(((C519+('Traitements par indices'!G519*12))/1820),2)*1.27,2)</f>
        <v>21.72</v>
      </c>
      <c r="J519" s="344" t="n">
        <f aca="false">TRUNC(H519+(H519*2/3),2)</f>
        <v>35.63</v>
      </c>
      <c r="K519" s="345" t="n">
        <f aca="false">TRUNC((H519*2),2)</f>
        <v>42.76</v>
      </c>
      <c r="L519" s="344" t="n">
        <f aca="false">TRUNC(TRUNC((C519/1820),2)*1.25,2)</f>
        <v>21.17</v>
      </c>
      <c r="M519" s="344" t="n">
        <f aca="false">TRUNC(TRUNC((C519/1820),2)*1.27,2)</f>
        <v>21.51</v>
      </c>
      <c r="N519" s="344" t="n">
        <f aca="false">TRUNC(L519+(L519*2/3),2)</f>
        <v>35.28</v>
      </c>
      <c r="O519" s="345" t="n">
        <f aca="false">TRUNC((L519*2),2)</f>
        <v>42.34</v>
      </c>
    </row>
    <row r="520" customFormat="false" ht="15.75" hidden="false" customHeight="true" outlineLevel="0" collapsed="false">
      <c r="A520" s="346" t="n">
        <f aca="false">'Traitements par indices'!A520:C547</f>
        <v>523</v>
      </c>
      <c r="B520" s="347" t="n">
        <f aca="false">'Traitements par indices'!B520:D547</f>
        <v>617</v>
      </c>
      <c r="C520" s="348" t="n">
        <f aca="false">'Traitements par indices'!C520:E547</f>
        <v>30895.39</v>
      </c>
      <c r="D520" s="349" t="n">
        <f aca="false">TRUNC(TRUNC(((C520+('Traitements par indices'!F520*12))/1820),2)*1.25,2)</f>
        <v>21.85</v>
      </c>
      <c r="E520" s="350" t="n">
        <f aca="false">TRUNC(TRUNC(((C520+('Traitements par indices'!F520*12))/1820),2)*1.27,2)</f>
        <v>22.19</v>
      </c>
      <c r="F520" s="350" t="n">
        <f aca="false">TRUNC(D520+(D520*2/3),2)</f>
        <v>36.41</v>
      </c>
      <c r="G520" s="351" t="n">
        <f aca="false">TRUNC(D520*2,2)</f>
        <v>43.7</v>
      </c>
      <c r="H520" s="352" t="n">
        <f aca="false">TRUNC(TRUNC(((C520+('Traitements par indices'!G520*12))/1820),2)*1.25,2)</f>
        <v>21.42</v>
      </c>
      <c r="I520" s="352" t="n">
        <f aca="false">TRUNC(TRUNC(((C520+('Traitements par indices'!G520*12))/1820),2)*1.27,2)</f>
        <v>21.76</v>
      </c>
      <c r="J520" s="352" t="n">
        <f aca="false">TRUNC(H520+(H520*2/3),2)</f>
        <v>35.7</v>
      </c>
      <c r="K520" s="353" t="n">
        <f aca="false">TRUNC((H520*2),2)</f>
        <v>42.84</v>
      </c>
      <c r="L520" s="352" t="n">
        <f aca="false">TRUNC(TRUNC((C520/1820),2)*1.25,2)</f>
        <v>21.21</v>
      </c>
      <c r="M520" s="352" t="n">
        <f aca="false">TRUNC(TRUNC((C520/1820),2)*1.27,2)</f>
        <v>21.55</v>
      </c>
      <c r="N520" s="352" t="n">
        <f aca="false">TRUNC(L520+(L520*2/3),2)</f>
        <v>35.35</v>
      </c>
      <c r="O520" s="353" t="n">
        <f aca="false">TRUNC((L520*2),2)</f>
        <v>42.42</v>
      </c>
    </row>
    <row r="521" customFormat="false" ht="15.75" hidden="false" customHeight="true" outlineLevel="0" collapsed="false">
      <c r="A521" s="338" t="n">
        <f aca="false">'Traitements par indices'!A521:C548</f>
        <v>523</v>
      </c>
      <c r="B521" s="355" t="n">
        <f aca="false">'Traitements par indices'!B521:D548</f>
        <v>618</v>
      </c>
      <c r="C521" s="340" t="n">
        <f aca="false">'Traitements par indices'!C521:E548</f>
        <v>30895.39</v>
      </c>
      <c r="D521" s="341" t="n">
        <f aca="false">TRUNC(TRUNC(((C521+('Traitements par indices'!F521*12))/1820),2)*1.25,2)</f>
        <v>21.85</v>
      </c>
      <c r="E521" s="342" t="n">
        <f aca="false">TRUNC(TRUNC(((C521+('Traitements par indices'!F521*12))/1820),2)*1.27,2)</f>
        <v>22.19</v>
      </c>
      <c r="F521" s="342" t="n">
        <f aca="false">TRUNC(D521+(D521*2/3),2)</f>
        <v>36.41</v>
      </c>
      <c r="G521" s="343" t="n">
        <f aca="false">TRUNC(D521*2,2)</f>
        <v>43.7</v>
      </c>
      <c r="H521" s="344" t="n">
        <f aca="false">TRUNC(TRUNC(((C521+('Traitements par indices'!G521*12))/1820),2)*1.25,2)</f>
        <v>21.42</v>
      </c>
      <c r="I521" s="344" t="n">
        <f aca="false">TRUNC(TRUNC(((C521+('Traitements par indices'!G521*12))/1820),2)*1.27,2)</f>
        <v>21.76</v>
      </c>
      <c r="J521" s="344" t="n">
        <f aca="false">TRUNC(H521+(H521*2/3),2)</f>
        <v>35.7</v>
      </c>
      <c r="K521" s="345" t="n">
        <f aca="false">TRUNC((H521*2),2)</f>
        <v>42.84</v>
      </c>
      <c r="L521" s="344" t="n">
        <f aca="false">TRUNC(TRUNC((C521/1820),2)*1.25,2)</f>
        <v>21.21</v>
      </c>
      <c r="M521" s="344" t="n">
        <f aca="false">TRUNC(TRUNC((C521/1820),2)*1.27,2)</f>
        <v>21.55</v>
      </c>
      <c r="N521" s="344" t="n">
        <f aca="false">TRUNC(L521+(L521*2/3),2)</f>
        <v>35.35</v>
      </c>
      <c r="O521" s="345" t="n">
        <f aca="false">TRUNC((L521*2),2)</f>
        <v>42.42</v>
      </c>
    </row>
    <row r="522" customFormat="false" ht="15.75" hidden="false" customHeight="true" outlineLevel="0" collapsed="false">
      <c r="A522" s="346" t="n">
        <f aca="false">'Traitements par indices'!A522:C549</f>
        <v>524</v>
      </c>
      <c r="B522" s="347" t="n">
        <f aca="false">'Traitements par indices'!B522:D549</f>
        <v>619</v>
      </c>
      <c r="C522" s="348" t="n">
        <f aca="false">'Traitements par indices'!C522:E549</f>
        <v>30954.46</v>
      </c>
      <c r="D522" s="349" t="n">
        <f aca="false">TRUNC(TRUNC(((C522+('Traitements par indices'!F522*12))/1820),2)*1.25,2)</f>
        <v>21.88</v>
      </c>
      <c r="E522" s="350" t="n">
        <f aca="false">TRUNC(TRUNC(((C522+('Traitements par indices'!F522*12))/1820),2)*1.27,2)</f>
        <v>22.23</v>
      </c>
      <c r="F522" s="350" t="n">
        <f aca="false">TRUNC(D522+(D522*2/3),2)</f>
        <v>36.46</v>
      </c>
      <c r="G522" s="351" t="n">
        <f aca="false">TRUNC(D522*2,2)</f>
        <v>43.76</v>
      </c>
      <c r="H522" s="352" t="n">
        <f aca="false">TRUNC(TRUNC(((C522+('Traitements par indices'!G522*12))/1820),2)*1.25,2)</f>
        <v>21.46</v>
      </c>
      <c r="I522" s="352" t="n">
        <f aca="false">TRUNC(TRUNC(((C522+('Traitements par indices'!G522*12))/1820),2)*1.27,2)</f>
        <v>21.8</v>
      </c>
      <c r="J522" s="352" t="n">
        <f aca="false">TRUNC(H522+(H522*2/3),2)</f>
        <v>35.76</v>
      </c>
      <c r="K522" s="353" t="n">
        <f aca="false">TRUNC((H522*2),2)</f>
        <v>42.92</v>
      </c>
      <c r="L522" s="352" t="n">
        <f aca="false">TRUNC(TRUNC((C522/1820),2)*1.25,2)</f>
        <v>21.25</v>
      </c>
      <c r="M522" s="352" t="n">
        <f aca="false">TRUNC(TRUNC((C522/1820),2)*1.27,2)</f>
        <v>21.59</v>
      </c>
      <c r="N522" s="352" t="n">
        <f aca="false">TRUNC(L522+(L522*2/3),2)</f>
        <v>35.41</v>
      </c>
      <c r="O522" s="353" t="n">
        <f aca="false">TRUNC((L522*2),2)</f>
        <v>42.5</v>
      </c>
    </row>
    <row r="523" customFormat="false" ht="15.75" hidden="false" customHeight="true" outlineLevel="0" collapsed="false">
      <c r="A523" s="338" t="n">
        <f aca="false">'Traitements par indices'!A523:C550</f>
        <v>525</v>
      </c>
      <c r="B523" s="355" t="n">
        <f aca="false">'Traitements par indices'!B523:D550</f>
        <v>620</v>
      </c>
      <c r="C523" s="340" t="n">
        <f aca="false">'Traitements par indices'!C523:E550</f>
        <v>31013.54</v>
      </c>
      <c r="D523" s="341" t="n">
        <f aca="false">TRUNC(TRUNC(((C523+('Traitements par indices'!F523*12))/1820),2)*1.25,2)</f>
        <v>21.93</v>
      </c>
      <c r="E523" s="342" t="n">
        <f aca="false">TRUNC(TRUNC(((C523+('Traitements par indices'!F523*12))/1820),2)*1.27,2)</f>
        <v>22.28</v>
      </c>
      <c r="F523" s="342" t="n">
        <f aca="false">TRUNC(D523+(D523*2/3),2)</f>
        <v>36.55</v>
      </c>
      <c r="G523" s="343" t="n">
        <f aca="false">TRUNC(D523*2,2)</f>
        <v>43.86</v>
      </c>
      <c r="H523" s="344" t="n">
        <f aca="false">TRUNC(TRUNC(((C523+('Traitements par indices'!G523*12))/1820),2)*1.25,2)</f>
        <v>21.51</v>
      </c>
      <c r="I523" s="344" t="n">
        <f aca="false">TRUNC(TRUNC(((C523+('Traitements par indices'!G523*12))/1820),2)*1.27,2)</f>
        <v>21.85</v>
      </c>
      <c r="J523" s="344" t="n">
        <f aca="false">TRUNC(H523+(H523*2/3),2)</f>
        <v>35.85</v>
      </c>
      <c r="K523" s="345" t="n">
        <f aca="false">TRUNC((H523*2),2)</f>
        <v>43.02</v>
      </c>
      <c r="L523" s="344" t="n">
        <f aca="false">TRUNC(TRUNC((C523/1820),2)*1.25,2)</f>
        <v>21.3</v>
      </c>
      <c r="M523" s="344" t="n">
        <f aca="false">TRUNC(TRUNC((C523/1820),2)*1.27,2)</f>
        <v>21.64</v>
      </c>
      <c r="N523" s="344" t="n">
        <f aca="false">TRUNC(L523+(L523*2/3),2)</f>
        <v>35.5</v>
      </c>
      <c r="O523" s="345" t="n">
        <f aca="false">TRUNC((L523*2),2)</f>
        <v>42.6</v>
      </c>
    </row>
    <row r="524" customFormat="false" ht="15.75" hidden="false" customHeight="true" outlineLevel="0" collapsed="false">
      <c r="A524" s="346" t="n">
        <f aca="false">'Traitements par indices'!A524:C551</f>
        <v>526</v>
      </c>
      <c r="B524" s="347" t="n">
        <f aca="false">'Traitements par indices'!B524:D551</f>
        <v>621</v>
      </c>
      <c r="C524" s="348" t="n">
        <f aca="false">'Traitements par indices'!C524:E551</f>
        <v>31072.61</v>
      </c>
      <c r="D524" s="349" t="n">
        <f aca="false">TRUNC(TRUNC(((C524+('Traitements par indices'!F524*12))/1820),2)*1.25,2)</f>
        <v>21.97</v>
      </c>
      <c r="E524" s="350" t="n">
        <f aca="false">TRUNC(TRUNC(((C524+('Traitements par indices'!F524*12))/1820),2)*1.27,2)</f>
        <v>22.32</v>
      </c>
      <c r="F524" s="350" t="n">
        <f aca="false">TRUNC(D524+(D524*2/3),2)</f>
        <v>36.61</v>
      </c>
      <c r="G524" s="351" t="n">
        <f aca="false">TRUNC(D524*2,2)</f>
        <v>43.94</v>
      </c>
      <c r="H524" s="352" t="n">
        <f aca="false">TRUNC(TRUNC(((C524+('Traitements par indices'!G524*12))/1820),2)*1.25,2)</f>
        <v>21.55</v>
      </c>
      <c r="I524" s="352" t="n">
        <f aca="false">TRUNC(TRUNC(((C524+('Traitements par indices'!G524*12))/1820),2)*1.27,2)</f>
        <v>21.89</v>
      </c>
      <c r="J524" s="352" t="n">
        <f aca="false">TRUNC(H524+(H524*2/3),2)</f>
        <v>35.91</v>
      </c>
      <c r="K524" s="353" t="n">
        <f aca="false">TRUNC((H524*2),2)</f>
        <v>43.1</v>
      </c>
      <c r="L524" s="352" t="n">
        <f aca="false">TRUNC(TRUNC((C524/1820),2)*1.25,2)</f>
        <v>21.33</v>
      </c>
      <c r="M524" s="352" t="n">
        <f aca="false">TRUNC(TRUNC((C524/1820),2)*1.27,2)</f>
        <v>21.67</v>
      </c>
      <c r="N524" s="352" t="n">
        <f aca="false">TRUNC(L524+(L524*2/3),2)</f>
        <v>35.55</v>
      </c>
      <c r="O524" s="353" t="n">
        <f aca="false">TRUNC((L524*2),2)</f>
        <v>42.66</v>
      </c>
    </row>
    <row r="525" customFormat="false" ht="15.75" hidden="false" customHeight="true" outlineLevel="0" collapsed="false">
      <c r="A525" s="338" t="n">
        <f aca="false">'Traitements par indices'!A525:C552</f>
        <v>527</v>
      </c>
      <c r="B525" s="355" t="n">
        <f aca="false">'Traitements par indices'!B525:D552</f>
        <v>622</v>
      </c>
      <c r="C525" s="340" t="n">
        <f aca="false">'Traitements par indices'!C525:E552</f>
        <v>31131.68</v>
      </c>
      <c r="D525" s="341" t="n">
        <f aca="false">TRUNC(TRUNC(((C525+('Traitements par indices'!F525*12))/1820),2)*1.25,2)</f>
        <v>22.01</v>
      </c>
      <c r="E525" s="342" t="n">
        <f aca="false">TRUNC(TRUNC(((C525+('Traitements par indices'!F525*12))/1820),2)*1.27,2)</f>
        <v>22.36</v>
      </c>
      <c r="F525" s="342" t="n">
        <f aca="false">TRUNC(D525+(D525*2/3),2)</f>
        <v>36.68</v>
      </c>
      <c r="G525" s="343" t="n">
        <f aca="false">TRUNC(D525*2,2)</f>
        <v>44.02</v>
      </c>
      <c r="H525" s="344" t="n">
        <f aca="false">TRUNC(TRUNC(((C525+('Traitements par indices'!G525*12))/1820),2)*1.25,2)</f>
        <v>21.58</v>
      </c>
      <c r="I525" s="344" t="n">
        <f aca="false">TRUNC(TRUNC(((C525+('Traitements par indices'!G525*12))/1820),2)*1.27,2)</f>
        <v>21.93</v>
      </c>
      <c r="J525" s="344" t="n">
        <f aca="false">TRUNC(H525+(H525*2/3),2)</f>
        <v>35.96</v>
      </c>
      <c r="K525" s="345" t="n">
        <f aca="false">TRUNC((H525*2),2)</f>
        <v>43.16</v>
      </c>
      <c r="L525" s="344" t="n">
        <f aca="false">TRUNC(TRUNC((C525/1820),2)*1.25,2)</f>
        <v>21.37</v>
      </c>
      <c r="M525" s="344" t="n">
        <f aca="false">TRUNC(TRUNC((C525/1820),2)*1.27,2)</f>
        <v>21.71</v>
      </c>
      <c r="N525" s="344" t="n">
        <f aca="false">TRUNC(L525+(L525*2/3),2)</f>
        <v>35.61</v>
      </c>
      <c r="O525" s="345" t="n">
        <f aca="false">TRUNC((L525*2),2)</f>
        <v>42.74</v>
      </c>
    </row>
    <row r="526" customFormat="false" ht="15.75" hidden="false" customHeight="true" outlineLevel="0" collapsed="false">
      <c r="A526" s="346" t="n">
        <f aca="false">'Traitements par indices'!A526:C553</f>
        <v>528</v>
      </c>
      <c r="B526" s="347" t="n">
        <f aca="false">'Traitements par indices'!B526:D553</f>
        <v>623</v>
      </c>
      <c r="C526" s="348" t="n">
        <f aca="false">'Traitements par indices'!C526:E553</f>
        <v>31190.76</v>
      </c>
      <c r="D526" s="349" t="n">
        <f aca="false">TRUNC(TRUNC(((C526+('Traitements par indices'!F526*12))/1820),2)*1.25,2)</f>
        <v>22.06</v>
      </c>
      <c r="E526" s="350" t="n">
        <f aca="false">TRUNC(TRUNC(((C526+('Traitements par indices'!F526*12))/1820),2)*1.27,2)</f>
        <v>22.41</v>
      </c>
      <c r="F526" s="350" t="n">
        <f aca="false">TRUNC(D526+(D526*2/3),2)</f>
        <v>36.76</v>
      </c>
      <c r="G526" s="351" t="n">
        <f aca="false">TRUNC(D526*2,2)</f>
        <v>44.12</v>
      </c>
      <c r="H526" s="352" t="n">
        <f aca="false">TRUNC(TRUNC(((C526+('Traitements par indices'!G526*12))/1820),2)*1.25,2)</f>
        <v>21.62</v>
      </c>
      <c r="I526" s="352" t="n">
        <f aca="false">TRUNC(TRUNC(((C526+('Traitements par indices'!G526*12))/1820),2)*1.27,2)</f>
        <v>21.97</v>
      </c>
      <c r="J526" s="352" t="n">
        <f aca="false">TRUNC(H526+(H526*2/3),2)</f>
        <v>36.03</v>
      </c>
      <c r="K526" s="353" t="n">
        <f aca="false">TRUNC((H526*2),2)</f>
        <v>43.24</v>
      </c>
      <c r="L526" s="352" t="n">
        <f aca="false">TRUNC(TRUNC((C526/1820),2)*1.25,2)</f>
        <v>21.41</v>
      </c>
      <c r="M526" s="352" t="n">
        <f aca="false">TRUNC(TRUNC((C526/1820),2)*1.27,2)</f>
        <v>21.75</v>
      </c>
      <c r="N526" s="352" t="n">
        <f aca="false">TRUNC(L526+(L526*2/3),2)</f>
        <v>35.68</v>
      </c>
      <c r="O526" s="353" t="n">
        <f aca="false">TRUNC((L526*2),2)</f>
        <v>42.82</v>
      </c>
    </row>
    <row r="527" customFormat="false" ht="15.75" hidden="false" customHeight="true" outlineLevel="0" collapsed="false">
      <c r="A527" s="338" t="n">
        <f aca="false">'Traitements par indices'!A527:C554</f>
        <v>529</v>
      </c>
      <c r="B527" s="355" t="n">
        <f aca="false">'Traitements par indices'!B527:D554</f>
        <v>624</v>
      </c>
      <c r="C527" s="340" t="n">
        <f aca="false">'Traitements par indices'!C527:E554</f>
        <v>31249.83</v>
      </c>
      <c r="D527" s="341" t="n">
        <f aca="false">TRUNC(TRUNC(((C527+('Traitements par indices'!F527*12))/1820),2)*1.25,2)</f>
        <v>22.1</v>
      </c>
      <c r="E527" s="342" t="n">
        <f aca="false">TRUNC(TRUNC(((C527+('Traitements par indices'!F527*12))/1820),2)*1.27,2)</f>
        <v>22.45</v>
      </c>
      <c r="F527" s="342" t="n">
        <f aca="false">TRUNC(D527+(D527*2/3),2)</f>
        <v>36.83</v>
      </c>
      <c r="G527" s="343" t="n">
        <f aca="false">TRUNC(D527*2,2)</f>
        <v>44.2</v>
      </c>
      <c r="H527" s="344" t="n">
        <f aca="false">TRUNC(TRUNC(((C527+('Traitements par indices'!G527*12))/1820),2)*1.25,2)</f>
        <v>21.67</v>
      </c>
      <c r="I527" s="344" t="n">
        <f aca="false">TRUNC(TRUNC(((C527+('Traitements par indices'!G527*12))/1820),2)*1.27,2)</f>
        <v>22.02</v>
      </c>
      <c r="J527" s="344" t="n">
        <f aca="false">TRUNC(H527+(H527*2/3),2)</f>
        <v>36.11</v>
      </c>
      <c r="K527" s="345" t="n">
        <f aca="false">TRUNC((H527*2),2)</f>
        <v>43.34</v>
      </c>
      <c r="L527" s="344" t="n">
        <f aca="false">TRUNC(TRUNC((C527/1820),2)*1.25,2)</f>
        <v>21.46</v>
      </c>
      <c r="M527" s="344" t="n">
        <f aca="false">TRUNC(TRUNC((C527/1820),2)*1.27,2)</f>
        <v>21.8</v>
      </c>
      <c r="N527" s="344" t="n">
        <f aca="false">TRUNC(L527+(L527*2/3),2)</f>
        <v>35.76</v>
      </c>
      <c r="O527" s="345" t="n">
        <f aca="false">TRUNC((L527*2),2)</f>
        <v>42.92</v>
      </c>
    </row>
    <row r="528" customFormat="false" ht="15.75" hidden="false" customHeight="true" outlineLevel="0" collapsed="false">
      <c r="A528" s="346" t="n">
        <f aca="false">'Traitements par indices'!A528:C555</f>
        <v>529</v>
      </c>
      <c r="B528" s="347" t="n">
        <f aca="false">'Traitements par indices'!B528:D555</f>
        <v>625</v>
      </c>
      <c r="C528" s="348" t="n">
        <f aca="false">'Traitements par indices'!C528:E555</f>
        <v>31249.83</v>
      </c>
      <c r="D528" s="349" t="n">
        <f aca="false">TRUNC(TRUNC(((C528+('Traitements par indices'!F528*12))/1820),2)*1.25,2)</f>
        <v>22.1</v>
      </c>
      <c r="E528" s="350" t="n">
        <f aca="false">TRUNC(TRUNC(((C528+('Traitements par indices'!F528*12))/1820),2)*1.27,2)</f>
        <v>22.45</v>
      </c>
      <c r="F528" s="350" t="n">
        <f aca="false">TRUNC(D528+(D528*2/3),2)</f>
        <v>36.83</v>
      </c>
      <c r="G528" s="351" t="n">
        <f aca="false">TRUNC(D528*2,2)</f>
        <v>44.2</v>
      </c>
      <c r="H528" s="352" t="n">
        <f aca="false">TRUNC(TRUNC(((C528+('Traitements par indices'!G528*12))/1820),2)*1.25,2)</f>
        <v>21.67</v>
      </c>
      <c r="I528" s="352" t="n">
        <f aca="false">TRUNC(TRUNC(((C528+('Traitements par indices'!G528*12))/1820),2)*1.27,2)</f>
        <v>22.02</v>
      </c>
      <c r="J528" s="352" t="n">
        <f aca="false">TRUNC(H528+(H528*2/3),2)</f>
        <v>36.11</v>
      </c>
      <c r="K528" s="353" t="n">
        <f aca="false">TRUNC((H528*2),2)</f>
        <v>43.34</v>
      </c>
      <c r="L528" s="352" t="n">
        <f aca="false">TRUNC(TRUNC((C528/1820),2)*1.25,2)</f>
        <v>21.46</v>
      </c>
      <c r="M528" s="352" t="n">
        <f aca="false">TRUNC(TRUNC((C528/1820),2)*1.27,2)</f>
        <v>21.8</v>
      </c>
      <c r="N528" s="352" t="n">
        <f aca="false">TRUNC(L528+(L528*2/3),2)</f>
        <v>35.76</v>
      </c>
      <c r="O528" s="353" t="n">
        <f aca="false">TRUNC((L528*2),2)</f>
        <v>42.92</v>
      </c>
    </row>
    <row r="529" customFormat="false" ht="15.75" hidden="false" customHeight="true" outlineLevel="0" collapsed="false">
      <c r="A529" s="338" t="n">
        <f aca="false">'Traitements par indices'!A529:C556</f>
        <v>530</v>
      </c>
      <c r="B529" s="355" t="n">
        <f aca="false">'Traitements par indices'!B529:D556</f>
        <v>626</v>
      </c>
      <c r="C529" s="340" t="n">
        <f aca="false">'Traitements par indices'!C529:E556</f>
        <v>31308.9</v>
      </c>
      <c r="D529" s="341" t="n">
        <f aca="false">TRUNC(TRUNC(((C529+('Traitements par indices'!F529*12))/1820),2)*1.25,2)</f>
        <v>22.13</v>
      </c>
      <c r="E529" s="342" t="n">
        <f aca="false">TRUNC(TRUNC(((C529+('Traitements par indices'!F529*12))/1820),2)*1.27,2)</f>
        <v>22.49</v>
      </c>
      <c r="F529" s="342" t="n">
        <f aca="false">TRUNC(D529+(D529*2/3),2)</f>
        <v>36.88</v>
      </c>
      <c r="G529" s="343" t="n">
        <f aca="false">TRUNC(D529*2,2)</f>
        <v>44.26</v>
      </c>
      <c r="H529" s="344" t="n">
        <f aca="false">TRUNC(TRUNC(((C529+('Traitements par indices'!G529*12))/1820),2)*1.25,2)</f>
        <v>21.71</v>
      </c>
      <c r="I529" s="344" t="n">
        <f aca="false">TRUNC(TRUNC(((C529+('Traitements par indices'!G529*12))/1820),2)*1.27,2)</f>
        <v>22.05</v>
      </c>
      <c r="J529" s="344" t="n">
        <f aca="false">TRUNC(H529+(H529*2/3),2)</f>
        <v>36.18</v>
      </c>
      <c r="K529" s="345" t="n">
        <f aca="false">TRUNC((H529*2),2)</f>
        <v>43.42</v>
      </c>
      <c r="L529" s="344" t="n">
        <f aca="false">TRUNC(TRUNC((C529/1820),2)*1.25,2)</f>
        <v>21.5</v>
      </c>
      <c r="M529" s="344" t="n">
        <f aca="false">TRUNC(TRUNC((C529/1820),2)*1.27,2)</f>
        <v>21.84</v>
      </c>
      <c r="N529" s="344" t="n">
        <f aca="false">TRUNC(L529+(L529*2/3),2)</f>
        <v>35.83</v>
      </c>
      <c r="O529" s="345" t="n">
        <f aca="false">TRUNC((L529*2),2)</f>
        <v>43</v>
      </c>
    </row>
    <row r="530" customFormat="false" ht="15.75" hidden="false" customHeight="true" outlineLevel="0" collapsed="false">
      <c r="A530" s="346" t="n">
        <f aca="false">'Traitements par indices'!A530:C557</f>
        <v>531</v>
      </c>
      <c r="B530" s="347" t="n">
        <f aca="false">'Traitements par indices'!B530:D557</f>
        <v>627</v>
      </c>
      <c r="C530" s="348" t="n">
        <f aca="false">'Traitements par indices'!C530:E557</f>
        <v>31367.98</v>
      </c>
      <c r="D530" s="349" t="n">
        <f aca="false">TRUNC(TRUNC(((C530+('Traitements par indices'!F530*12))/1820),2)*1.25,2)</f>
        <v>22.18</v>
      </c>
      <c r="E530" s="350" t="n">
        <f aca="false">TRUNC(TRUNC(((C530+('Traitements par indices'!F530*12))/1820),2)*1.27,2)</f>
        <v>22.54</v>
      </c>
      <c r="F530" s="350" t="n">
        <f aca="false">TRUNC(D530+(D530*2/3),2)</f>
        <v>36.96</v>
      </c>
      <c r="G530" s="351" t="n">
        <f aca="false">TRUNC(D530*2,2)</f>
        <v>44.36</v>
      </c>
      <c r="H530" s="352" t="n">
        <f aca="false">TRUNC(TRUNC(((C530+('Traitements par indices'!G530*12))/1820),2)*1.25,2)</f>
        <v>21.75</v>
      </c>
      <c r="I530" s="352" t="n">
        <f aca="false">TRUNC(TRUNC(((C530+('Traitements par indices'!G530*12))/1820),2)*1.27,2)</f>
        <v>22.09</v>
      </c>
      <c r="J530" s="352" t="n">
        <f aca="false">TRUNC(H530+(H530*2/3),2)</f>
        <v>36.25</v>
      </c>
      <c r="K530" s="353" t="n">
        <f aca="false">TRUNC((H530*2),2)</f>
        <v>43.5</v>
      </c>
      <c r="L530" s="352" t="n">
        <f aca="false">TRUNC(TRUNC((C530/1820),2)*1.25,2)</f>
        <v>21.53</v>
      </c>
      <c r="M530" s="352" t="n">
        <f aca="false">TRUNC(TRUNC((C530/1820),2)*1.27,2)</f>
        <v>21.88</v>
      </c>
      <c r="N530" s="352" t="n">
        <f aca="false">TRUNC(L530+(L530*2/3),2)</f>
        <v>35.88</v>
      </c>
      <c r="O530" s="353" t="n">
        <f aca="false">TRUNC((L530*2),2)</f>
        <v>43.06</v>
      </c>
    </row>
    <row r="531" customFormat="false" ht="15.75" hidden="false" customHeight="true" outlineLevel="0" collapsed="false">
      <c r="A531" s="338" t="n">
        <f aca="false">'Traitements par indices'!A531:C558</f>
        <v>532</v>
      </c>
      <c r="B531" s="355" t="n">
        <f aca="false">'Traitements par indices'!B531:D558</f>
        <v>628</v>
      </c>
      <c r="C531" s="340" t="n">
        <f aca="false">'Traitements par indices'!C531:E558</f>
        <v>31427.05</v>
      </c>
      <c r="D531" s="341" t="n">
        <f aca="false">TRUNC(TRUNC(((C531+('Traitements par indices'!F531*12))/1820),2)*1.25,2)</f>
        <v>22.22</v>
      </c>
      <c r="E531" s="342" t="n">
        <f aca="false">TRUNC(TRUNC(((C531+('Traitements par indices'!F531*12))/1820),2)*1.27,2)</f>
        <v>22.58</v>
      </c>
      <c r="F531" s="342" t="n">
        <f aca="false">TRUNC(D531+(D531*2/3),2)</f>
        <v>37.03</v>
      </c>
      <c r="G531" s="343" t="n">
        <f aca="false">TRUNC(D531*2,2)</f>
        <v>44.44</v>
      </c>
      <c r="H531" s="344" t="n">
        <f aca="false">TRUNC(TRUNC(((C531+('Traitements par indices'!G531*12))/1820),2)*1.25,2)</f>
        <v>21.8</v>
      </c>
      <c r="I531" s="344" t="n">
        <f aca="false">TRUNC(TRUNC(((C531+('Traitements par indices'!G531*12))/1820),2)*1.27,2)</f>
        <v>22.14</v>
      </c>
      <c r="J531" s="344" t="n">
        <f aca="false">TRUNC(H531+(H531*2/3),2)</f>
        <v>36.33</v>
      </c>
      <c r="K531" s="345" t="n">
        <f aca="false">TRUNC((H531*2),2)</f>
        <v>43.6</v>
      </c>
      <c r="L531" s="344" t="n">
        <f aca="false">TRUNC(TRUNC((C531/1820),2)*1.25,2)</f>
        <v>21.57</v>
      </c>
      <c r="M531" s="344" t="n">
        <f aca="false">TRUNC(TRUNC((C531/1820),2)*1.27,2)</f>
        <v>21.92</v>
      </c>
      <c r="N531" s="344" t="n">
        <f aca="false">TRUNC(L531+(L531*2/3),2)</f>
        <v>35.95</v>
      </c>
      <c r="O531" s="345" t="n">
        <f aca="false">TRUNC((L531*2),2)</f>
        <v>43.14</v>
      </c>
    </row>
    <row r="532" customFormat="false" ht="15.75" hidden="false" customHeight="true" outlineLevel="0" collapsed="false">
      <c r="A532" s="346" t="n">
        <f aca="false">'Traitements par indices'!A532:C559</f>
        <v>532</v>
      </c>
      <c r="B532" s="347" t="n">
        <f aca="false">'Traitements par indices'!B532:D559</f>
        <v>629</v>
      </c>
      <c r="C532" s="348" t="n">
        <f aca="false">'Traitements par indices'!C532:E559</f>
        <v>31427.05</v>
      </c>
      <c r="D532" s="349" t="n">
        <f aca="false">TRUNC(TRUNC(((C532+('Traitements par indices'!F532*12))/1820),2)*1.25,2)</f>
        <v>22.22</v>
      </c>
      <c r="E532" s="350" t="n">
        <f aca="false">TRUNC(TRUNC(((C532+('Traitements par indices'!F532*12))/1820),2)*1.27,2)</f>
        <v>22.58</v>
      </c>
      <c r="F532" s="350" t="n">
        <f aca="false">TRUNC(D532+(D532*2/3),2)</f>
        <v>37.03</v>
      </c>
      <c r="G532" s="351" t="n">
        <f aca="false">TRUNC(D532*2,2)</f>
        <v>44.44</v>
      </c>
      <c r="H532" s="352" t="n">
        <f aca="false">TRUNC(TRUNC(((C532+('Traitements par indices'!G532*12))/1820),2)*1.25,2)</f>
        <v>21.8</v>
      </c>
      <c r="I532" s="352" t="n">
        <f aca="false">TRUNC(TRUNC(((C532+('Traitements par indices'!G532*12))/1820),2)*1.27,2)</f>
        <v>22.14</v>
      </c>
      <c r="J532" s="352" t="n">
        <f aca="false">TRUNC(H532+(H532*2/3),2)</f>
        <v>36.33</v>
      </c>
      <c r="K532" s="353" t="n">
        <f aca="false">TRUNC((H532*2),2)</f>
        <v>43.6</v>
      </c>
      <c r="L532" s="352" t="n">
        <f aca="false">TRUNC(TRUNC((C532/1820),2)*1.25,2)</f>
        <v>21.57</v>
      </c>
      <c r="M532" s="352" t="n">
        <f aca="false">TRUNC(TRUNC((C532/1820),2)*1.27,2)</f>
        <v>21.92</v>
      </c>
      <c r="N532" s="352" t="n">
        <f aca="false">TRUNC(L532+(L532*2/3),2)</f>
        <v>35.95</v>
      </c>
      <c r="O532" s="353" t="n">
        <f aca="false">TRUNC((L532*2),2)</f>
        <v>43.14</v>
      </c>
    </row>
    <row r="533" customFormat="false" ht="15.75" hidden="false" customHeight="true" outlineLevel="0" collapsed="false">
      <c r="A533" s="338" t="n">
        <f aca="false">'Traitements par indices'!A533:C560</f>
        <v>533</v>
      </c>
      <c r="B533" s="355" t="n">
        <f aca="false">'Traitements par indices'!B533:D560</f>
        <v>630</v>
      </c>
      <c r="C533" s="340" t="n">
        <f aca="false">'Traitements par indices'!C533:E560</f>
        <v>31486.12</v>
      </c>
      <c r="D533" s="341" t="n">
        <f aca="false">TRUNC(TRUNC(((C533+('Traitements par indices'!F533*12))/1820),2)*1.25,2)</f>
        <v>22.26</v>
      </c>
      <c r="E533" s="342" t="n">
        <f aca="false">TRUNC(TRUNC(((C533+('Traitements par indices'!F533*12))/1820),2)*1.27,2)</f>
        <v>22.61</v>
      </c>
      <c r="F533" s="342" t="n">
        <f aca="false">TRUNC(D533+(D533*2/3),2)</f>
        <v>37.1</v>
      </c>
      <c r="G533" s="343" t="n">
        <f aca="false">TRUNC(D533*2,2)</f>
        <v>44.52</v>
      </c>
      <c r="H533" s="344" t="n">
        <f aca="false">TRUNC(TRUNC(((C533+('Traitements par indices'!G533*12))/1820),2)*1.25,2)</f>
        <v>21.83</v>
      </c>
      <c r="I533" s="344" t="n">
        <f aca="false">TRUNC(TRUNC(((C533+('Traitements par indices'!G533*12))/1820),2)*1.27,2)</f>
        <v>22.18</v>
      </c>
      <c r="J533" s="344" t="n">
        <f aca="false">TRUNC(H533+(H533*2/3),2)</f>
        <v>36.38</v>
      </c>
      <c r="K533" s="345" t="n">
        <f aca="false">TRUNC((H533*2),2)</f>
        <v>43.66</v>
      </c>
      <c r="L533" s="344" t="n">
        <f aca="false">TRUNC(TRUNC((C533/1820),2)*1.25,2)</f>
        <v>21.62</v>
      </c>
      <c r="M533" s="344" t="n">
        <f aca="false">TRUNC(TRUNC((C533/1820),2)*1.27,2)</f>
        <v>21.97</v>
      </c>
      <c r="N533" s="344" t="n">
        <f aca="false">TRUNC(L533+(L533*2/3),2)</f>
        <v>36.03</v>
      </c>
      <c r="O533" s="345" t="n">
        <f aca="false">TRUNC((L533*2),2)</f>
        <v>43.24</v>
      </c>
    </row>
    <row r="534" customFormat="false" ht="15.75" hidden="false" customHeight="true" outlineLevel="0" collapsed="false">
      <c r="A534" s="346" t="n">
        <f aca="false">'Traitements par indices'!A534:C561</f>
        <v>534</v>
      </c>
      <c r="B534" s="347" t="n">
        <f aca="false">'Traitements par indices'!B534:D561</f>
        <v>631</v>
      </c>
      <c r="C534" s="348" t="n">
        <f aca="false">'Traitements par indices'!C534:E561</f>
        <v>31545.2</v>
      </c>
      <c r="D534" s="349" t="n">
        <f aca="false">TRUNC(TRUNC(((C534+('Traitements par indices'!F534*12))/1820),2)*1.25,2)</f>
        <v>22.31</v>
      </c>
      <c r="E534" s="350" t="n">
        <f aca="false">TRUNC(TRUNC(((C534+('Traitements par indices'!F534*12))/1820),2)*1.27,2)</f>
        <v>22.66</v>
      </c>
      <c r="F534" s="350" t="n">
        <f aca="false">TRUNC(D534+(D534*2/3),2)</f>
        <v>37.18</v>
      </c>
      <c r="G534" s="351" t="n">
        <f aca="false">TRUNC(D534*2,2)</f>
        <v>44.62</v>
      </c>
      <c r="H534" s="352" t="n">
        <f aca="false">TRUNC(TRUNC(((C534+('Traitements par indices'!G534*12))/1820),2)*1.25,2)</f>
        <v>21.87</v>
      </c>
      <c r="I534" s="352" t="n">
        <f aca="false">TRUNC(TRUNC(((C534+('Traitements par indices'!G534*12))/1820),2)*1.27,2)</f>
        <v>22.22</v>
      </c>
      <c r="J534" s="352" t="n">
        <f aca="false">TRUNC(H534+(H534*2/3),2)</f>
        <v>36.45</v>
      </c>
      <c r="K534" s="353" t="n">
        <f aca="false">TRUNC((H534*2),2)</f>
        <v>43.74</v>
      </c>
      <c r="L534" s="352" t="n">
        <f aca="false">TRUNC(TRUNC((C534/1820),2)*1.25,2)</f>
        <v>21.66</v>
      </c>
      <c r="M534" s="352" t="n">
        <f aca="false">TRUNC(TRUNC((C534/1820),2)*1.27,2)</f>
        <v>22</v>
      </c>
      <c r="N534" s="352" t="n">
        <f aca="false">TRUNC(L534+(L534*2/3),2)</f>
        <v>36.1</v>
      </c>
      <c r="O534" s="353" t="n">
        <f aca="false">TRUNC((L534*2),2)</f>
        <v>43.32</v>
      </c>
    </row>
    <row r="535" customFormat="false" ht="15.75" hidden="false" customHeight="true" outlineLevel="0" collapsed="false">
      <c r="A535" s="338" t="n">
        <f aca="false">'Traitements par indices'!A535:C562</f>
        <v>535</v>
      </c>
      <c r="B535" s="355" t="n">
        <f aca="false">'Traitements par indices'!B535:D562</f>
        <v>632</v>
      </c>
      <c r="C535" s="340" t="n">
        <f aca="false">'Traitements par indices'!C535:E562</f>
        <v>31604.27</v>
      </c>
      <c r="D535" s="341" t="n">
        <f aca="false">TRUNC(TRUNC(((C535+('Traitements par indices'!F535*12))/1820),2)*1.25,2)</f>
        <v>22.35</v>
      </c>
      <c r="E535" s="342" t="n">
        <f aca="false">TRUNC(TRUNC(((C535+('Traitements par indices'!F535*12))/1820),2)*1.27,2)</f>
        <v>22.7</v>
      </c>
      <c r="F535" s="342" t="n">
        <f aca="false">TRUNC(D535+(D535*2/3),2)</f>
        <v>37.25</v>
      </c>
      <c r="G535" s="343" t="n">
        <f aca="false">TRUNC(D535*2,2)</f>
        <v>44.7</v>
      </c>
      <c r="H535" s="344" t="n">
        <f aca="false">TRUNC(TRUNC(((C535+('Traitements par indices'!G535*12))/1820),2)*1.25,2)</f>
        <v>21.91</v>
      </c>
      <c r="I535" s="344" t="n">
        <f aca="false">TRUNC(TRUNC(((C535+('Traitements par indices'!G535*12))/1820),2)*1.27,2)</f>
        <v>22.26</v>
      </c>
      <c r="J535" s="344" t="n">
        <f aca="false">TRUNC(H535+(H535*2/3),2)</f>
        <v>36.51</v>
      </c>
      <c r="K535" s="345" t="n">
        <f aca="false">TRUNC((H535*2),2)</f>
        <v>43.82</v>
      </c>
      <c r="L535" s="344" t="n">
        <f aca="false">TRUNC(TRUNC((C535/1820),2)*1.25,2)</f>
        <v>21.7</v>
      </c>
      <c r="M535" s="344" t="n">
        <f aca="false">TRUNC(TRUNC((C535/1820),2)*1.27,2)</f>
        <v>22.04</v>
      </c>
      <c r="N535" s="344" t="n">
        <f aca="false">TRUNC(L535+(L535*2/3),2)</f>
        <v>36.16</v>
      </c>
      <c r="O535" s="345" t="n">
        <f aca="false">TRUNC((L535*2),2)</f>
        <v>43.4</v>
      </c>
    </row>
    <row r="536" customFormat="false" ht="15.75" hidden="false" customHeight="true" outlineLevel="0" collapsed="false">
      <c r="A536" s="346" t="n">
        <f aca="false">'Traitements par indices'!A536:C563</f>
        <v>535</v>
      </c>
      <c r="B536" s="347" t="n">
        <f aca="false">'Traitements par indices'!B536:D563</f>
        <v>633</v>
      </c>
      <c r="C536" s="348" t="n">
        <f aca="false">'Traitements par indices'!C536:E563</f>
        <v>31604.27</v>
      </c>
      <c r="D536" s="349" t="n">
        <f aca="false">TRUNC(TRUNC(((C536+('Traitements par indices'!F536*12))/1820),2)*1.25,2)</f>
        <v>22.35</v>
      </c>
      <c r="E536" s="350" t="n">
        <f aca="false">TRUNC(TRUNC(((C536+('Traitements par indices'!F536*12))/1820),2)*1.27,2)</f>
        <v>22.7</v>
      </c>
      <c r="F536" s="350" t="n">
        <f aca="false">TRUNC(D536+(D536*2/3),2)</f>
        <v>37.25</v>
      </c>
      <c r="G536" s="351" t="n">
        <f aca="false">TRUNC(D536*2,2)</f>
        <v>44.7</v>
      </c>
      <c r="H536" s="352" t="n">
        <f aca="false">TRUNC(TRUNC(((C536+('Traitements par indices'!G536*12))/1820),2)*1.25,2)</f>
        <v>21.91</v>
      </c>
      <c r="I536" s="352" t="n">
        <f aca="false">TRUNC(TRUNC(((C536+('Traitements par indices'!G536*12))/1820),2)*1.27,2)</f>
        <v>22.26</v>
      </c>
      <c r="J536" s="352" t="n">
        <f aca="false">TRUNC(H536+(H536*2/3),2)</f>
        <v>36.51</v>
      </c>
      <c r="K536" s="353" t="n">
        <f aca="false">TRUNC((H536*2),2)</f>
        <v>43.82</v>
      </c>
      <c r="L536" s="352" t="n">
        <f aca="false">TRUNC(TRUNC((C536/1820),2)*1.25,2)</f>
        <v>21.7</v>
      </c>
      <c r="M536" s="352" t="n">
        <f aca="false">TRUNC(TRUNC((C536/1820),2)*1.27,2)</f>
        <v>22.04</v>
      </c>
      <c r="N536" s="352" t="n">
        <f aca="false">TRUNC(L536+(L536*2/3),2)</f>
        <v>36.16</v>
      </c>
      <c r="O536" s="353" t="n">
        <f aca="false">TRUNC((L536*2),2)</f>
        <v>43.4</v>
      </c>
    </row>
    <row r="537" customFormat="false" ht="15.75" hidden="false" customHeight="true" outlineLevel="0" collapsed="false">
      <c r="A537" s="338" t="n">
        <f aca="false">'Traitements par indices'!A537:C564</f>
        <v>536</v>
      </c>
      <c r="B537" s="355" t="n">
        <f aca="false">'Traitements par indices'!B537:D564</f>
        <v>634</v>
      </c>
      <c r="C537" s="340" t="n">
        <f aca="false">'Traitements par indices'!C537:E564</f>
        <v>31663.34</v>
      </c>
      <c r="D537" s="341" t="n">
        <f aca="false">TRUNC(TRUNC(((C537+('Traitements par indices'!F537*12))/1820),2)*1.25,2)</f>
        <v>22.38</v>
      </c>
      <c r="E537" s="342" t="n">
        <f aca="false">TRUNC(TRUNC(((C537+('Traitements par indices'!F537*12))/1820),2)*1.27,2)</f>
        <v>22.74</v>
      </c>
      <c r="F537" s="342" t="n">
        <f aca="false">TRUNC(D537+(D537*2/3),2)</f>
        <v>37.3</v>
      </c>
      <c r="G537" s="343" t="n">
        <f aca="false">TRUNC(D537*2,2)</f>
        <v>44.76</v>
      </c>
      <c r="H537" s="344" t="n">
        <f aca="false">TRUNC(TRUNC(((C537+('Traitements par indices'!G537*12))/1820),2)*1.25,2)</f>
        <v>21.96</v>
      </c>
      <c r="I537" s="344" t="n">
        <f aca="false">TRUNC(TRUNC(((C537+('Traitements par indices'!G537*12))/1820),2)*1.27,2)</f>
        <v>22.31</v>
      </c>
      <c r="J537" s="344" t="n">
        <f aca="false">TRUNC(H537+(H537*2/3),2)</f>
        <v>36.6</v>
      </c>
      <c r="K537" s="345" t="n">
        <f aca="false">TRUNC((H537*2),2)</f>
        <v>43.92</v>
      </c>
      <c r="L537" s="344" t="n">
        <f aca="false">TRUNC(TRUNC((C537/1820),2)*1.25,2)</f>
        <v>21.73</v>
      </c>
      <c r="M537" s="344" t="n">
        <f aca="false">TRUNC(TRUNC((C537/1820),2)*1.27,2)</f>
        <v>22.08</v>
      </c>
      <c r="N537" s="344" t="n">
        <f aca="false">TRUNC(L537+(L537*2/3),2)</f>
        <v>36.21</v>
      </c>
      <c r="O537" s="345" t="n">
        <f aca="false">TRUNC((L537*2),2)</f>
        <v>43.46</v>
      </c>
    </row>
    <row r="538" customFormat="false" ht="15.75" hidden="false" customHeight="true" outlineLevel="0" collapsed="false">
      <c r="A538" s="346" t="n">
        <f aca="false">'Traitements par indices'!A538:C565</f>
        <v>537</v>
      </c>
      <c r="B538" s="347" t="n">
        <f aca="false">'Traitements par indices'!B538:D565</f>
        <v>635</v>
      </c>
      <c r="C538" s="348" t="n">
        <f aca="false">'Traitements par indices'!C538:E565</f>
        <v>31722.42</v>
      </c>
      <c r="D538" s="349" t="n">
        <f aca="false">TRUNC(TRUNC(((C538+('Traitements par indices'!F538*12))/1820),2)*1.25,2)</f>
        <v>22.43</v>
      </c>
      <c r="E538" s="350" t="n">
        <f aca="false">TRUNC(TRUNC(((C538+('Traitements par indices'!F538*12))/1820),2)*1.27,2)</f>
        <v>22.79</v>
      </c>
      <c r="F538" s="350" t="n">
        <f aca="false">TRUNC(D538+(D538*2/3),2)</f>
        <v>37.38</v>
      </c>
      <c r="G538" s="351" t="n">
        <f aca="false">TRUNC(D538*2,2)</f>
        <v>44.86</v>
      </c>
      <c r="H538" s="352" t="n">
        <f aca="false">TRUNC(TRUNC(((C538+('Traitements par indices'!G538*12))/1820),2)*1.25,2)</f>
        <v>22</v>
      </c>
      <c r="I538" s="352" t="n">
        <f aca="false">TRUNC(TRUNC(((C538+('Traitements par indices'!G538*12))/1820),2)*1.27,2)</f>
        <v>22.35</v>
      </c>
      <c r="J538" s="352" t="n">
        <f aca="false">TRUNC(H538+(H538*2/3),2)</f>
        <v>36.66</v>
      </c>
      <c r="K538" s="353" t="n">
        <f aca="false">TRUNC((H538*2),2)</f>
        <v>44</v>
      </c>
      <c r="L538" s="352" t="n">
        <f aca="false">TRUNC(TRUNC((C538/1820),2)*1.25,2)</f>
        <v>21.77</v>
      </c>
      <c r="M538" s="352" t="n">
        <f aca="false">TRUNC(TRUNC((C538/1820),2)*1.27,2)</f>
        <v>22.12</v>
      </c>
      <c r="N538" s="352" t="n">
        <f aca="false">TRUNC(L538+(L538*2/3),2)</f>
        <v>36.28</v>
      </c>
      <c r="O538" s="353" t="n">
        <f aca="false">TRUNC((L538*2),2)</f>
        <v>43.54</v>
      </c>
    </row>
    <row r="539" customFormat="false" ht="15.75" hidden="false" customHeight="true" outlineLevel="0" collapsed="false">
      <c r="A539" s="338" t="n">
        <f aca="false">'Traitements par indices'!A539:C566</f>
        <v>538</v>
      </c>
      <c r="B539" s="355" t="n">
        <f aca="false">'Traitements par indices'!B539:D566</f>
        <v>636</v>
      </c>
      <c r="C539" s="340" t="n">
        <f aca="false">'Traitements par indices'!C539:E566</f>
        <v>31781.49</v>
      </c>
      <c r="D539" s="341" t="n">
        <f aca="false">TRUNC(TRUNC(((C539+('Traitements par indices'!F539*12))/1820),2)*1.25,2)</f>
        <v>22.47</v>
      </c>
      <c r="E539" s="342" t="n">
        <f aca="false">TRUNC(TRUNC(((C539+('Traitements par indices'!F539*12))/1820),2)*1.27,2)</f>
        <v>22.83</v>
      </c>
      <c r="F539" s="342" t="n">
        <f aca="false">TRUNC(D539+(D539*2/3),2)</f>
        <v>37.45</v>
      </c>
      <c r="G539" s="343" t="n">
        <f aca="false">TRUNC(D539*2,2)</f>
        <v>44.94</v>
      </c>
      <c r="H539" s="344" t="n">
        <f aca="false">TRUNC(TRUNC(((C539+('Traitements par indices'!G539*12))/1820),2)*1.25,2)</f>
        <v>22.03</v>
      </c>
      <c r="I539" s="344" t="n">
        <f aca="false">TRUNC(TRUNC(((C539+('Traitements par indices'!G539*12))/1820),2)*1.27,2)</f>
        <v>22.39</v>
      </c>
      <c r="J539" s="344" t="n">
        <f aca="false">TRUNC(H539+(H539*2/3),2)</f>
        <v>36.71</v>
      </c>
      <c r="K539" s="345" t="n">
        <f aca="false">TRUNC((H539*2),2)</f>
        <v>44.06</v>
      </c>
      <c r="L539" s="344" t="n">
        <f aca="false">TRUNC(TRUNC((C539/1820),2)*1.25,2)</f>
        <v>21.82</v>
      </c>
      <c r="M539" s="344" t="n">
        <f aca="false">TRUNC(TRUNC((C539/1820),2)*1.27,2)</f>
        <v>22.17</v>
      </c>
      <c r="N539" s="344" t="n">
        <f aca="false">TRUNC(L539+(L539*2/3),2)</f>
        <v>36.36</v>
      </c>
      <c r="O539" s="345" t="n">
        <f aca="false">TRUNC((L539*2),2)</f>
        <v>43.64</v>
      </c>
    </row>
    <row r="540" customFormat="false" ht="15.75" hidden="false" customHeight="true" outlineLevel="0" collapsed="false">
      <c r="A540" s="346" t="n">
        <f aca="false">'Traitements par indices'!A540:C567</f>
        <v>538</v>
      </c>
      <c r="B540" s="347" t="n">
        <f aca="false">'Traitements par indices'!B540:D567</f>
        <v>637</v>
      </c>
      <c r="C540" s="348" t="n">
        <f aca="false">'Traitements par indices'!C540:E567</f>
        <v>31781.49</v>
      </c>
      <c r="D540" s="349" t="n">
        <f aca="false">TRUNC(TRUNC(((C540+('Traitements par indices'!F540*12))/1820),2)*1.25,2)</f>
        <v>22.47</v>
      </c>
      <c r="E540" s="350" t="n">
        <f aca="false">TRUNC(TRUNC(((C540+('Traitements par indices'!F540*12))/1820),2)*1.27,2)</f>
        <v>22.83</v>
      </c>
      <c r="F540" s="350" t="n">
        <f aca="false">TRUNC(D540+(D540*2/3),2)</f>
        <v>37.45</v>
      </c>
      <c r="G540" s="351" t="n">
        <f aca="false">TRUNC(D540*2,2)</f>
        <v>44.94</v>
      </c>
      <c r="H540" s="352" t="n">
        <f aca="false">TRUNC(TRUNC(((C540+('Traitements par indices'!G540*12))/1820),2)*1.25,2)</f>
        <v>22.03</v>
      </c>
      <c r="I540" s="352" t="n">
        <f aca="false">TRUNC(TRUNC(((C540+('Traitements par indices'!G540*12))/1820),2)*1.27,2)</f>
        <v>22.39</v>
      </c>
      <c r="J540" s="352" t="n">
        <f aca="false">TRUNC(H540+(H540*2/3),2)</f>
        <v>36.71</v>
      </c>
      <c r="K540" s="353" t="n">
        <f aca="false">TRUNC((H540*2),2)</f>
        <v>44.06</v>
      </c>
      <c r="L540" s="352" t="n">
        <f aca="false">TRUNC(TRUNC((C540/1820),2)*1.25,2)</f>
        <v>21.82</v>
      </c>
      <c r="M540" s="352" t="n">
        <f aca="false">TRUNC(TRUNC((C540/1820),2)*1.27,2)</f>
        <v>22.17</v>
      </c>
      <c r="N540" s="352" t="n">
        <f aca="false">TRUNC(L540+(L540*2/3),2)</f>
        <v>36.36</v>
      </c>
      <c r="O540" s="353" t="n">
        <f aca="false">TRUNC((L540*2),2)</f>
        <v>43.64</v>
      </c>
    </row>
    <row r="541" customFormat="false" ht="15.75" hidden="false" customHeight="true" outlineLevel="0" collapsed="false">
      <c r="A541" s="338" t="n">
        <f aca="false">'Traitements par indices'!A541:C568</f>
        <v>539</v>
      </c>
      <c r="B541" s="355" t="n">
        <f aca="false">'Traitements par indices'!B541:D568</f>
        <v>638</v>
      </c>
      <c r="C541" s="340" t="n">
        <f aca="false">'Traitements par indices'!C541:E568</f>
        <v>31840.56</v>
      </c>
      <c r="D541" s="341" t="n">
        <f aca="false">TRUNC(TRUNC(((C541+('Traitements par indices'!F541*12))/1820),2)*1.25,2)</f>
        <v>22.51</v>
      </c>
      <c r="E541" s="342" t="n">
        <f aca="false">TRUNC(TRUNC(((C541+('Traitements par indices'!F541*12))/1820),2)*1.27,2)</f>
        <v>22.87</v>
      </c>
      <c r="F541" s="342" t="n">
        <f aca="false">TRUNC(D541+(D541*2/3),2)</f>
        <v>37.51</v>
      </c>
      <c r="G541" s="343" t="n">
        <f aca="false">TRUNC(D541*2,2)</f>
        <v>45.02</v>
      </c>
      <c r="H541" s="344" t="n">
        <f aca="false">TRUNC(TRUNC(((C541+('Traitements par indices'!G541*12))/1820),2)*1.25,2)</f>
        <v>22.07</v>
      </c>
      <c r="I541" s="344" t="n">
        <f aca="false">TRUNC(TRUNC(((C541+('Traitements par indices'!G541*12))/1820),2)*1.27,2)</f>
        <v>22.42</v>
      </c>
      <c r="J541" s="344" t="n">
        <f aca="false">TRUNC(H541+(H541*2/3),2)</f>
        <v>36.78</v>
      </c>
      <c r="K541" s="345" t="n">
        <f aca="false">TRUNC((H541*2),2)</f>
        <v>44.14</v>
      </c>
      <c r="L541" s="344" t="n">
        <f aca="false">TRUNC(TRUNC((C541/1820),2)*1.25,2)</f>
        <v>21.86</v>
      </c>
      <c r="M541" s="344" t="n">
        <f aca="false">TRUNC(TRUNC((C541/1820),2)*1.27,2)</f>
        <v>22.21</v>
      </c>
      <c r="N541" s="344" t="n">
        <f aca="false">TRUNC(L541+(L541*2/3),2)</f>
        <v>36.43</v>
      </c>
      <c r="O541" s="345" t="n">
        <f aca="false">TRUNC((L541*2),2)</f>
        <v>43.72</v>
      </c>
    </row>
    <row r="542" customFormat="false" ht="16.5" hidden="false" customHeight="true" outlineLevel="0" collapsed="false">
      <c r="A542" s="346" t="n">
        <f aca="false">'Traitements par indices'!A542:C569</f>
        <v>540</v>
      </c>
      <c r="B542" s="347" t="n">
        <f aca="false">'Traitements par indices'!B542:D569</f>
        <v>639</v>
      </c>
      <c r="C542" s="348" t="n">
        <f aca="false">'Traitements par indices'!C542:E569</f>
        <v>31899.64</v>
      </c>
      <c r="D542" s="349" t="n">
        <f aca="false">TRUNC(TRUNC(((C542+('Traitements par indices'!F542*12))/1820),2)*1.25,2)</f>
        <v>22.56</v>
      </c>
      <c r="E542" s="350" t="n">
        <f aca="false">TRUNC(TRUNC(((C542+('Traitements par indices'!F542*12))/1820),2)*1.27,2)</f>
        <v>22.92</v>
      </c>
      <c r="F542" s="350" t="n">
        <f aca="false">TRUNC(D542+(D542*2/3),2)</f>
        <v>37.6</v>
      </c>
      <c r="G542" s="351" t="n">
        <f aca="false">TRUNC(D542*2,2)</f>
        <v>45.12</v>
      </c>
      <c r="H542" s="352" t="n">
        <f aca="false">TRUNC(TRUNC(((C542+('Traitements par indices'!G542*12))/1820),2)*1.25,2)</f>
        <v>22.12</v>
      </c>
      <c r="I542" s="352" t="n">
        <f aca="false">TRUNC(TRUNC(((C542+('Traitements par indices'!G542*12))/1820),2)*1.27,2)</f>
        <v>22.47</v>
      </c>
      <c r="J542" s="352" t="n">
        <f aca="false">TRUNC(H542+(H542*2/3),2)</f>
        <v>36.86</v>
      </c>
      <c r="K542" s="353" t="n">
        <f aca="false">TRUNC((H542*2),2)</f>
        <v>44.24</v>
      </c>
      <c r="L542" s="352" t="n">
        <f aca="false">TRUNC(TRUNC((C542/1820),2)*1.25,2)</f>
        <v>21.9</v>
      </c>
      <c r="M542" s="352" t="n">
        <f aca="false">TRUNC(TRUNC((C542/1820),2)*1.27,2)</f>
        <v>22.25</v>
      </c>
      <c r="N542" s="352" t="n">
        <f aca="false">TRUNC(L542+(L542*2/3),2)</f>
        <v>36.5</v>
      </c>
      <c r="O542" s="353" t="n">
        <f aca="false">TRUNC((L542*2),2)</f>
        <v>43.8</v>
      </c>
    </row>
    <row r="543" customFormat="false" ht="16.5" hidden="false" customHeight="true" outlineLevel="0" collapsed="false">
      <c r="A543" s="338" t="n">
        <f aca="false">'Traitements par indices'!A543:C570</f>
        <v>540</v>
      </c>
      <c r="B543" s="355" t="n">
        <f aca="false">'Traitements par indices'!B543:D570</f>
        <v>640</v>
      </c>
      <c r="C543" s="340" t="n">
        <f aca="false">'Traitements par indices'!C543:E570</f>
        <v>31899.64</v>
      </c>
      <c r="D543" s="341" t="n">
        <f aca="false">TRUNC(TRUNC(((C543+('Traitements par indices'!F543*12))/1820),2)*1.25,2)</f>
        <v>22.56</v>
      </c>
      <c r="E543" s="342" t="n">
        <f aca="false">TRUNC(TRUNC(((C543+('Traitements par indices'!F543*12))/1820),2)*1.27,2)</f>
        <v>22.92</v>
      </c>
      <c r="F543" s="342" t="n">
        <f aca="false">TRUNC(D543+(D543*2/3),2)</f>
        <v>37.6</v>
      </c>
      <c r="G543" s="343" t="n">
        <f aca="false">TRUNC(D543*2,2)</f>
        <v>45.12</v>
      </c>
      <c r="H543" s="344" t="n">
        <f aca="false">TRUNC(TRUNC(((C543+('Traitements par indices'!G543*12))/1820),2)*1.25,2)</f>
        <v>22.12</v>
      </c>
      <c r="I543" s="344" t="n">
        <f aca="false">TRUNC(TRUNC(((C543+('Traitements par indices'!G543*12))/1820),2)*1.27,2)</f>
        <v>22.47</v>
      </c>
      <c r="J543" s="344" t="n">
        <f aca="false">TRUNC(H543+(H543*2/3),2)</f>
        <v>36.86</v>
      </c>
      <c r="K543" s="345" t="n">
        <f aca="false">TRUNC((H543*2),2)</f>
        <v>44.24</v>
      </c>
      <c r="L543" s="344" t="n">
        <f aca="false">TRUNC(TRUNC((C543/1820),2)*1.25,2)</f>
        <v>21.9</v>
      </c>
      <c r="M543" s="344" t="n">
        <f aca="false">TRUNC(TRUNC((C543/1820),2)*1.27,2)</f>
        <v>22.25</v>
      </c>
      <c r="N543" s="344" t="n">
        <f aca="false">TRUNC(L543+(L543*2/3),2)</f>
        <v>36.5</v>
      </c>
      <c r="O543" s="345" t="n">
        <f aca="false">TRUNC((L543*2),2)</f>
        <v>43.8</v>
      </c>
    </row>
    <row r="544" customFormat="false" ht="16.5" hidden="false" customHeight="true" outlineLevel="0" collapsed="false">
      <c r="A544" s="346" t="n">
        <f aca="false">'Traitements par indices'!A544:C571</f>
        <v>541</v>
      </c>
      <c r="B544" s="347" t="n">
        <f aca="false">'Traitements par indices'!B544:D571</f>
        <v>641</v>
      </c>
      <c r="C544" s="348" t="n">
        <f aca="false">'Traitements par indices'!C544:E571</f>
        <v>31958.71</v>
      </c>
      <c r="D544" s="349" t="n">
        <f aca="false">TRUNC(TRUNC(((C544+('Traitements par indices'!F544*12))/1820),2)*1.25,2)</f>
        <v>22.6</v>
      </c>
      <c r="E544" s="350" t="n">
        <f aca="false">TRUNC(TRUNC(((C544+('Traitements par indices'!F544*12))/1820),2)*1.27,2)</f>
        <v>22.96</v>
      </c>
      <c r="F544" s="350" t="n">
        <f aca="false">TRUNC(D544+(D544*2/3),2)</f>
        <v>37.66</v>
      </c>
      <c r="G544" s="351" t="n">
        <f aca="false">TRUNC(D544*2,2)</f>
        <v>45.2</v>
      </c>
      <c r="H544" s="352" t="n">
        <f aca="false">TRUNC(TRUNC(((C544+('Traitements par indices'!G544*12))/1820),2)*1.25,2)</f>
        <v>22.16</v>
      </c>
      <c r="I544" s="352" t="n">
        <f aca="false">TRUNC(TRUNC(((C544+('Traitements par indices'!G544*12))/1820),2)*1.27,2)</f>
        <v>22.51</v>
      </c>
      <c r="J544" s="352" t="n">
        <f aca="false">TRUNC(H544+(H544*2/3),2)</f>
        <v>36.93</v>
      </c>
      <c r="K544" s="353" t="n">
        <f aca="false">TRUNC((H544*2),2)</f>
        <v>44.32</v>
      </c>
      <c r="L544" s="352" t="n">
        <f aca="false">TRUNC(TRUNC((C544/1820),2)*1.25,2)</f>
        <v>21.93</v>
      </c>
      <c r="M544" s="352" t="n">
        <f aca="false">TRUNC(TRUNC((C544/1820),2)*1.27,2)</f>
        <v>22.28</v>
      </c>
      <c r="N544" s="352" t="n">
        <f aca="false">TRUNC(L544+(L544*2/3),2)</f>
        <v>36.55</v>
      </c>
      <c r="O544" s="353" t="n">
        <f aca="false">TRUNC((L544*2),2)</f>
        <v>43.86</v>
      </c>
    </row>
    <row r="545" customFormat="false" ht="16.5" hidden="false" customHeight="true" outlineLevel="0" collapsed="false">
      <c r="A545" s="338" t="n">
        <f aca="false">'Traitements par indices'!A545:C572</f>
        <v>542</v>
      </c>
      <c r="B545" s="355" t="n">
        <f aca="false">'Traitements par indices'!B545:D572</f>
        <v>642</v>
      </c>
      <c r="C545" s="340" t="n">
        <f aca="false">'Traitements par indices'!C545:E572</f>
        <v>32017.78</v>
      </c>
      <c r="D545" s="341" t="n">
        <f aca="false">TRUNC(TRUNC(((C545+('Traitements par indices'!F545*12))/1820),2)*1.25,2)</f>
        <v>22.63</v>
      </c>
      <c r="E545" s="342" t="n">
        <f aca="false">TRUNC(TRUNC(((C545+('Traitements par indices'!F545*12))/1820),2)*1.27,2)</f>
        <v>22.99</v>
      </c>
      <c r="F545" s="342" t="n">
        <f aca="false">TRUNC(D545+(D545*2/3),2)</f>
        <v>37.71</v>
      </c>
      <c r="G545" s="343" t="n">
        <f aca="false">TRUNC(D545*2,2)</f>
        <v>45.26</v>
      </c>
      <c r="H545" s="344" t="n">
        <f aca="false">TRUNC(TRUNC(((C545+('Traitements par indices'!G545*12))/1820),2)*1.25,2)</f>
        <v>22.2</v>
      </c>
      <c r="I545" s="344" t="n">
        <f aca="false">TRUNC(TRUNC(((C545+('Traitements par indices'!G545*12))/1820),2)*1.27,2)</f>
        <v>22.55</v>
      </c>
      <c r="J545" s="344" t="n">
        <f aca="false">TRUNC(H545+(H545*2/3),2)</f>
        <v>37</v>
      </c>
      <c r="K545" s="345" t="n">
        <f aca="false">TRUNC((H545*2),2)</f>
        <v>44.4</v>
      </c>
      <c r="L545" s="344" t="n">
        <f aca="false">TRUNC(TRUNC((C545/1820),2)*1.25,2)</f>
        <v>21.98</v>
      </c>
      <c r="M545" s="344" t="n">
        <f aca="false">TRUNC(TRUNC((C545/1820),2)*1.27,2)</f>
        <v>22.33</v>
      </c>
      <c r="N545" s="344" t="n">
        <f aca="false">TRUNC(L545+(L545*2/3),2)</f>
        <v>36.63</v>
      </c>
      <c r="O545" s="345" t="n">
        <f aca="false">TRUNC((L545*2),2)</f>
        <v>43.96</v>
      </c>
    </row>
    <row r="546" customFormat="false" ht="16.5" hidden="false" customHeight="true" outlineLevel="0" collapsed="false">
      <c r="A546" s="346" t="n">
        <f aca="false">'Traitements par indices'!A546:C573</f>
        <v>543</v>
      </c>
      <c r="B546" s="347" t="n">
        <f aca="false">'Traitements par indices'!B546:D573</f>
        <v>643</v>
      </c>
      <c r="C546" s="348" t="n">
        <f aca="false">'Traitements par indices'!C546:E573</f>
        <v>32076.86</v>
      </c>
      <c r="D546" s="349" t="n">
        <f aca="false">TRUNC(TRUNC(((C546+('Traitements par indices'!F546*12))/1820),2)*1.25,2)</f>
        <v>22.68</v>
      </c>
      <c r="E546" s="350" t="n">
        <f aca="false">TRUNC(TRUNC(((C546+('Traitements par indices'!F546*12))/1820),2)*1.27,2)</f>
        <v>23.05</v>
      </c>
      <c r="F546" s="350" t="n">
        <f aca="false">TRUNC(D546+(D546*2/3),2)</f>
        <v>37.8</v>
      </c>
      <c r="G546" s="351" t="n">
        <f aca="false">TRUNC(D546*2,2)</f>
        <v>45.36</v>
      </c>
      <c r="H546" s="352" t="n">
        <f aca="false">TRUNC(TRUNC(((C546+('Traitements par indices'!G546*12))/1820),2)*1.25,2)</f>
        <v>22.25</v>
      </c>
      <c r="I546" s="352" t="n">
        <f aca="false">TRUNC(TRUNC(((C546+('Traitements par indices'!G546*12))/1820),2)*1.27,2)</f>
        <v>22.6</v>
      </c>
      <c r="J546" s="352" t="n">
        <f aca="false">TRUNC(H546+(H546*2/3),2)</f>
        <v>37.08</v>
      </c>
      <c r="K546" s="353" t="n">
        <f aca="false">TRUNC((H546*2),2)</f>
        <v>44.5</v>
      </c>
      <c r="L546" s="352" t="n">
        <f aca="false">TRUNC(TRUNC((C546/1820),2)*1.25,2)</f>
        <v>22.02</v>
      </c>
      <c r="M546" s="352" t="n">
        <f aca="false">TRUNC(TRUNC((C546/1820),2)*1.27,2)</f>
        <v>22.37</v>
      </c>
      <c r="N546" s="352" t="n">
        <f aca="false">TRUNC(L546+(L546*2/3),2)</f>
        <v>36.7</v>
      </c>
      <c r="O546" s="353" t="n">
        <f aca="false">TRUNC((L546*2),2)</f>
        <v>44.04</v>
      </c>
    </row>
    <row r="547" customFormat="false" ht="16.5" hidden="false" customHeight="true" outlineLevel="0" collapsed="false">
      <c r="A547" s="338" t="n">
        <f aca="false">'Traitements par indices'!A547:C574</f>
        <v>543</v>
      </c>
      <c r="B547" s="355" t="n">
        <f aca="false">'Traitements par indices'!B547:D574</f>
        <v>644</v>
      </c>
      <c r="C547" s="340" t="n">
        <f aca="false">'Traitements par indices'!C547:E574</f>
        <v>32076.86</v>
      </c>
      <c r="D547" s="341" t="n">
        <f aca="false">TRUNC(TRUNC(((C547+('Traitements par indices'!F547*12))/1820),2)*1.25,2)</f>
        <v>22.68</v>
      </c>
      <c r="E547" s="342" t="n">
        <f aca="false">TRUNC(TRUNC(((C547+('Traitements par indices'!F547*12))/1820),2)*1.27,2)</f>
        <v>23.05</v>
      </c>
      <c r="F547" s="342" t="n">
        <f aca="false">TRUNC(D547+(D547*2/3),2)</f>
        <v>37.8</v>
      </c>
      <c r="G547" s="343" t="n">
        <f aca="false">TRUNC(D547*2,2)</f>
        <v>45.36</v>
      </c>
      <c r="H547" s="344" t="n">
        <f aca="false">TRUNC(TRUNC(((C547+('Traitements par indices'!G547*12))/1820),2)*1.25,2)</f>
        <v>22.25</v>
      </c>
      <c r="I547" s="344" t="n">
        <f aca="false">TRUNC(TRUNC(((C547+('Traitements par indices'!G547*12))/1820),2)*1.27,2)</f>
        <v>22.6</v>
      </c>
      <c r="J547" s="344" t="n">
        <f aca="false">TRUNC(H547+(H547*2/3),2)</f>
        <v>37.08</v>
      </c>
      <c r="K547" s="345" t="n">
        <f aca="false">TRUNC((H547*2),2)</f>
        <v>44.5</v>
      </c>
      <c r="L547" s="344" t="n">
        <f aca="false">TRUNC(TRUNC((C547/1820),2)*1.25,2)</f>
        <v>22.02</v>
      </c>
      <c r="M547" s="344" t="n">
        <f aca="false">TRUNC(TRUNC((C547/1820),2)*1.27,2)</f>
        <v>22.37</v>
      </c>
      <c r="N547" s="344" t="n">
        <f aca="false">TRUNC(L547+(L547*2/3),2)</f>
        <v>36.7</v>
      </c>
      <c r="O547" s="345" t="n">
        <f aca="false">TRUNC((L547*2),2)</f>
        <v>44.04</v>
      </c>
    </row>
    <row r="548" customFormat="false" ht="16.5" hidden="false" customHeight="true" outlineLevel="0" collapsed="false">
      <c r="A548" s="346" t="n">
        <f aca="false">'Traitements par indices'!A548:C575</f>
        <v>544</v>
      </c>
      <c r="B548" s="347" t="n">
        <f aca="false">'Traitements par indices'!B548:D575</f>
        <v>645</v>
      </c>
      <c r="C548" s="348" t="n">
        <f aca="false">'Traitements par indices'!C548:E575</f>
        <v>32135.93</v>
      </c>
      <c r="D548" s="349" t="n">
        <f aca="false">TRUNC(TRUNC(((C548+('Traitements par indices'!F548*12))/1820),2)*1.25,2)</f>
        <v>22.72</v>
      </c>
      <c r="E548" s="350" t="n">
        <f aca="false">TRUNC(TRUNC(((C548+('Traitements par indices'!F548*12))/1820),2)*1.27,2)</f>
        <v>23.08</v>
      </c>
      <c r="F548" s="350" t="n">
        <f aca="false">TRUNC(D548+(D548*2/3),2)</f>
        <v>37.86</v>
      </c>
      <c r="G548" s="351" t="n">
        <f aca="false">TRUNC(D548*2,2)</f>
        <v>45.44</v>
      </c>
      <c r="H548" s="352" t="n">
        <f aca="false">TRUNC(TRUNC(((C548+('Traitements par indices'!G548*12))/1820),2)*1.25,2)</f>
        <v>22.28</v>
      </c>
      <c r="I548" s="352" t="n">
        <f aca="false">TRUNC(TRUNC(((C548+('Traitements par indices'!G548*12))/1820),2)*1.27,2)</f>
        <v>22.64</v>
      </c>
      <c r="J548" s="352" t="n">
        <f aca="false">TRUNC(H548+(H548*2/3),2)</f>
        <v>37.13</v>
      </c>
      <c r="K548" s="353" t="n">
        <f aca="false">TRUNC((H548*2),2)</f>
        <v>44.56</v>
      </c>
      <c r="L548" s="352" t="n">
        <f aca="false">TRUNC(TRUNC((C548/1820),2)*1.25,2)</f>
        <v>22.06</v>
      </c>
      <c r="M548" s="352" t="n">
        <f aca="false">TRUNC(TRUNC((C548/1820),2)*1.27,2)</f>
        <v>22.41</v>
      </c>
      <c r="N548" s="352" t="n">
        <f aca="false">TRUNC(L548+(L548*2/3),2)</f>
        <v>36.76</v>
      </c>
      <c r="O548" s="353" t="n">
        <f aca="false">TRUNC((L548*2),2)</f>
        <v>44.12</v>
      </c>
    </row>
    <row r="549" customFormat="false" ht="16.5" hidden="false" customHeight="true" outlineLevel="0" collapsed="false">
      <c r="A549" s="338" t="n">
        <f aca="false">'Traitements par indices'!A549:C576</f>
        <v>545</v>
      </c>
      <c r="B549" s="355" t="n">
        <f aca="false">'Traitements par indices'!B549:D576</f>
        <v>646</v>
      </c>
      <c r="C549" s="340" t="n">
        <f aca="false">'Traitements par indices'!C549:E576</f>
        <v>32195</v>
      </c>
      <c r="D549" s="341" t="n">
        <f aca="false">TRUNC(TRUNC(((C549+('Traitements par indices'!F549*12))/1820),2)*1.25,2)</f>
        <v>22.77</v>
      </c>
      <c r="E549" s="342" t="n">
        <f aca="false">TRUNC(TRUNC(((C549+('Traitements par indices'!F549*12))/1820),2)*1.27,2)</f>
        <v>23.13</v>
      </c>
      <c r="F549" s="342" t="n">
        <f aca="false">TRUNC(D549+(D549*2/3),2)</f>
        <v>37.95</v>
      </c>
      <c r="G549" s="343" t="n">
        <f aca="false">TRUNC(D549*2,2)</f>
        <v>45.54</v>
      </c>
      <c r="H549" s="344" t="n">
        <f aca="false">TRUNC(TRUNC(((C549+('Traitements par indices'!G549*12))/1820),2)*1.25,2)</f>
        <v>22.32</v>
      </c>
      <c r="I549" s="344" t="n">
        <f aca="false">TRUNC(TRUNC(((C549+('Traitements par indices'!G549*12))/1820),2)*1.27,2)</f>
        <v>22.68</v>
      </c>
      <c r="J549" s="344" t="n">
        <f aca="false">TRUNC(H549+(H549*2/3),2)</f>
        <v>37.2</v>
      </c>
      <c r="K549" s="345" t="n">
        <f aca="false">TRUNC((H549*2),2)</f>
        <v>44.64</v>
      </c>
      <c r="L549" s="344" t="n">
        <f aca="false">TRUNC(TRUNC((C549/1820),2)*1.25,2)</f>
        <v>22.1</v>
      </c>
      <c r="M549" s="344" t="n">
        <f aca="false">TRUNC(TRUNC((C549/1820),2)*1.27,2)</f>
        <v>22.45</v>
      </c>
      <c r="N549" s="344" t="n">
        <f aca="false">TRUNC(L549+(L549*2/3),2)</f>
        <v>36.83</v>
      </c>
      <c r="O549" s="345" t="n">
        <f aca="false">TRUNC((L549*2),2)</f>
        <v>44.2</v>
      </c>
    </row>
    <row r="550" customFormat="false" ht="16.5" hidden="false" customHeight="true" outlineLevel="0" collapsed="false">
      <c r="A550" s="346" t="n">
        <f aca="false">'Traitements par indices'!A550:C577</f>
        <v>546</v>
      </c>
      <c r="B550" s="347" t="n">
        <f aca="false">'Traitements par indices'!B550:D577</f>
        <v>647</v>
      </c>
      <c r="C550" s="348" t="n">
        <f aca="false">'Traitements par indices'!C550:E577</f>
        <v>32254.08</v>
      </c>
      <c r="D550" s="349" t="n">
        <f aca="false">TRUNC(TRUNC(((C550+('Traitements par indices'!F550*12))/1820),2)*1.25,2)</f>
        <v>22.81</v>
      </c>
      <c r="E550" s="350" t="n">
        <f aca="false">TRUNC(TRUNC(((C550+('Traitements par indices'!F550*12))/1820),2)*1.27,2)</f>
        <v>23.17</v>
      </c>
      <c r="F550" s="350" t="n">
        <f aca="false">TRUNC(D550+(D550*2/3),2)</f>
        <v>38.01</v>
      </c>
      <c r="G550" s="351" t="n">
        <f aca="false">TRUNC(D550*2,2)</f>
        <v>45.62</v>
      </c>
      <c r="H550" s="352" t="n">
        <f aca="false">TRUNC(TRUNC(((C550+('Traitements par indices'!G550*12))/1820),2)*1.25,2)</f>
        <v>22.36</v>
      </c>
      <c r="I550" s="352" t="n">
        <f aca="false">TRUNC(TRUNC(((C550+('Traitements par indices'!G550*12))/1820),2)*1.27,2)</f>
        <v>22.72</v>
      </c>
      <c r="J550" s="352" t="n">
        <f aca="false">TRUNC(H550+(H550*2/3),2)</f>
        <v>37.26</v>
      </c>
      <c r="K550" s="353" t="n">
        <f aca="false">TRUNC((H550*2),2)</f>
        <v>44.72</v>
      </c>
      <c r="L550" s="352" t="n">
        <f aca="false">TRUNC(TRUNC((C550/1820),2)*1.25,2)</f>
        <v>22.15</v>
      </c>
      <c r="M550" s="352" t="n">
        <f aca="false">TRUNC(TRUNC((C550/1820),2)*1.27,2)</f>
        <v>22.5</v>
      </c>
      <c r="N550" s="352" t="n">
        <f aca="false">TRUNC(L550+(L550*2/3),2)</f>
        <v>36.91</v>
      </c>
      <c r="O550" s="353" t="n">
        <f aca="false">TRUNC((L550*2),2)</f>
        <v>44.3</v>
      </c>
    </row>
    <row r="551" customFormat="false" ht="16.5" hidden="false" customHeight="true" outlineLevel="0" collapsed="false">
      <c r="A551" s="338" t="n">
        <f aca="false">'Traitements par indices'!A551:C578</f>
        <v>546</v>
      </c>
      <c r="B551" s="355" t="n">
        <f aca="false">'Traitements par indices'!B551:D578</f>
        <v>648</v>
      </c>
      <c r="C551" s="340" t="n">
        <f aca="false">'Traitements par indices'!C551:E578</f>
        <v>32254.08</v>
      </c>
      <c r="D551" s="341" t="n">
        <f aca="false">TRUNC(TRUNC(((C551+('Traitements par indices'!F551*12))/1820),2)*1.25,2)</f>
        <v>22.81</v>
      </c>
      <c r="E551" s="342" t="n">
        <f aca="false">TRUNC(TRUNC(((C551+('Traitements par indices'!F551*12))/1820),2)*1.27,2)</f>
        <v>23.17</v>
      </c>
      <c r="F551" s="342" t="n">
        <f aca="false">TRUNC(D551+(D551*2/3),2)</f>
        <v>38.01</v>
      </c>
      <c r="G551" s="343" t="n">
        <f aca="false">TRUNC(D551*2,2)</f>
        <v>45.62</v>
      </c>
      <c r="H551" s="344" t="n">
        <f aca="false">TRUNC(TRUNC(((C551+('Traitements par indices'!G551*12))/1820),2)*1.25,2)</f>
        <v>22.36</v>
      </c>
      <c r="I551" s="344" t="n">
        <f aca="false">TRUNC(TRUNC(((C551+('Traitements par indices'!G551*12))/1820),2)*1.27,2)</f>
        <v>22.72</v>
      </c>
      <c r="J551" s="344" t="n">
        <f aca="false">TRUNC(H551+(H551*2/3),2)</f>
        <v>37.26</v>
      </c>
      <c r="K551" s="345" t="n">
        <f aca="false">TRUNC((H551*2),2)</f>
        <v>44.72</v>
      </c>
      <c r="L551" s="344" t="n">
        <f aca="false">TRUNC(TRUNC((C551/1820),2)*1.25,2)</f>
        <v>22.15</v>
      </c>
      <c r="M551" s="344" t="n">
        <f aca="false">TRUNC(TRUNC((C551/1820),2)*1.27,2)</f>
        <v>22.5</v>
      </c>
      <c r="N551" s="344" t="n">
        <f aca="false">TRUNC(L551+(L551*2/3),2)</f>
        <v>36.91</v>
      </c>
      <c r="O551" s="345" t="n">
        <f aca="false">TRUNC((L551*2),2)</f>
        <v>44.3</v>
      </c>
    </row>
    <row r="552" customFormat="false" ht="16.5" hidden="false" customHeight="true" outlineLevel="0" collapsed="false">
      <c r="A552" s="346" t="n">
        <f aca="false">'Traitements par indices'!A552:C579</f>
        <v>547</v>
      </c>
      <c r="B552" s="347" t="n">
        <f aca="false">'Traitements par indices'!B552:D579</f>
        <v>649</v>
      </c>
      <c r="C552" s="348" t="n">
        <f aca="false">'Traitements par indices'!C552:E579</f>
        <v>32313.15</v>
      </c>
      <c r="D552" s="349" t="n">
        <f aca="false">TRUNC(TRUNC(((C552+('Traitements par indices'!F552*12))/1820),2)*1.25,2)</f>
        <v>22.85</v>
      </c>
      <c r="E552" s="350" t="n">
        <f aca="false">TRUNC(TRUNC(((C552+('Traitements par indices'!F552*12))/1820),2)*1.27,2)</f>
        <v>23.21</v>
      </c>
      <c r="F552" s="350" t="n">
        <f aca="false">TRUNC(D552+(D552*2/3),2)</f>
        <v>38.08</v>
      </c>
      <c r="G552" s="351" t="n">
        <f aca="false">TRUNC(D552*2,2)</f>
        <v>45.7</v>
      </c>
      <c r="H552" s="352" t="n">
        <f aca="false">TRUNC(TRUNC(((C552+('Traitements par indices'!G552*12))/1820),2)*1.25,2)</f>
        <v>22.41</v>
      </c>
      <c r="I552" s="352" t="n">
        <f aca="false">TRUNC(TRUNC(((C552+('Traitements par indices'!G552*12))/1820),2)*1.27,2)</f>
        <v>22.77</v>
      </c>
      <c r="J552" s="352" t="n">
        <f aca="false">TRUNC(H552+(H552*2/3),2)</f>
        <v>37.35</v>
      </c>
      <c r="K552" s="353" t="n">
        <f aca="false">TRUNC((H552*2),2)</f>
        <v>44.82</v>
      </c>
      <c r="L552" s="352" t="n">
        <f aca="false">TRUNC(TRUNC((C552/1820),2)*1.25,2)</f>
        <v>22.18</v>
      </c>
      <c r="M552" s="352" t="n">
        <f aca="false">TRUNC(TRUNC((C552/1820),2)*1.27,2)</f>
        <v>22.54</v>
      </c>
      <c r="N552" s="352" t="n">
        <f aca="false">TRUNC(L552+(L552*2/3),2)</f>
        <v>36.96</v>
      </c>
      <c r="O552" s="353" t="n">
        <f aca="false">TRUNC((L552*2),2)</f>
        <v>44.36</v>
      </c>
    </row>
    <row r="553" customFormat="false" ht="16.5" hidden="false" customHeight="true" outlineLevel="0" collapsed="false">
      <c r="A553" s="338" t="n">
        <f aca="false">'Traitements par indices'!A553:C580</f>
        <v>548</v>
      </c>
      <c r="B553" s="355" t="n">
        <f aca="false">'Traitements par indices'!B553:D580</f>
        <v>650</v>
      </c>
      <c r="C553" s="340" t="n">
        <f aca="false">'Traitements par indices'!C553:E580</f>
        <v>32372.22</v>
      </c>
      <c r="D553" s="341" t="n">
        <f aca="false">TRUNC(TRUNC(((C553+('Traitements par indices'!F553*12))/1820),2)*1.25,2)</f>
        <v>22.9</v>
      </c>
      <c r="E553" s="342" t="n">
        <f aca="false">TRUNC(TRUNC(((C553+('Traitements par indices'!F553*12))/1820),2)*1.27,2)</f>
        <v>23.26</v>
      </c>
      <c r="F553" s="342" t="n">
        <f aca="false">TRUNC(D553+(D553*2/3),2)</f>
        <v>38.16</v>
      </c>
      <c r="G553" s="343" t="n">
        <f aca="false">TRUNC(D553*2,2)</f>
        <v>45.8</v>
      </c>
      <c r="H553" s="344" t="n">
        <f aca="false">TRUNC(TRUNC(((C553+('Traitements par indices'!G553*12))/1820),2)*1.25,2)</f>
        <v>22.45</v>
      </c>
      <c r="I553" s="344" t="n">
        <f aca="false">TRUNC(TRUNC(((C553+('Traitements par indices'!G553*12))/1820),2)*1.27,2)</f>
        <v>22.8</v>
      </c>
      <c r="J553" s="344" t="n">
        <f aca="false">TRUNC(H553+(H553*2/3),2)</f>
        <v>37.41</v>
      </c>
      <c r="K553" s="345" t="n">
        <f aca="false">TRUNC((H553*2),2)</f>
        <v>44.9</v>
      </c>
      <c r="L553" s="344" t="n">
        <f aca="false">TRUNC(TRUNC((C553/1820),2)*1.25,2)</f>
        <v>22.22</v>
      </c>
      <c r="M553" s="344" t="n">
        <f aca="false">TRUNC(TRUNC((C553/1820),2)*1.27,2)</f>
        <v>22.58</v>
      </c>
      <c r="N553" s="344" t="n">
        <f aca="false">TRUNC(L553+(L553*2/3),2)</f>
        <v>37.03</v>
      </c>
      <c r="O553" s="345" t="n">
        <f aca="false">TRUNC((L553*2),2)</f>
        <v>44.44</v>
      </c>
    </row>
    <row r="554" customFormat="false" ht="16.5" hidden="false" customHeight="true" outlineLevel="0" collapsed="false">
      <c r="A554" s="346" t="n">
        <f aca="false">'Traitements par indices'!A554:C581</f>
        <v>549</v>
      </c>
      <c r="B554" s="347" t="n">
        <f aca="false">'Traitements par indices'!B554:D581</f>
        <v>651</v>
      </c>
      <c r="C554" s="348" t="n">
        <f aca="false">'Traitements par indices'!C554:E581</f>
        <v>32431.3</v>
      </c>
      <c r="D554" s="349" t="n">
        <f aca="false">TRUNC(TRUNC(((C554+('Traitements par indices'!F554*12))/1820),2)*1.25,2)</f>
        <v>22.93</v>
      </c>
      <c r="E554" s="350" t="n">
        <f aca="false">TRUNC(TRUNC(((C554+('Traitements par indices'!F554*12))/1820),2)*1.27,2)</f>
        <v>23.3</v>
      </c>
      <c r="F554" s="350" t="n">
        <f aca="false">TRUNC(D554+(D554*2/3),2)</f>
        <v>38.21</v>
      </c>
      <c r="G554" s="351" t="n">
        <f aca="false">TRUNC(D554*2,2)</f>
        <v>45.86</v>
      </c>
      <c r="H554" s="352" t="n">
        <f aca="false">TRUNC(TRUNC(((C554+('Traitements par indices'!G554*12))/1820),2)*1.25,2)</f>
        <v>22.48</v>
      </c>
      <c r="I554" s="352" t="n">
        <f aca="false">TRUNC(TRUNC(((C554+('Traitements par indices'!G554*12))/1820),2)*1.27,2)</f>
        <v>22.84</v>
      </c>
      <c r="J554" s="352" t="n">
        <f aca="false">TRUNC(H554+(H554*2/3),2)</f>
        <v>37.46</v>
      </c>
      <c r="K554" s="353" t="n">
        <f aca="false">TRUNC((H554*2),2)</f>
        <v>44.96</v>
      </c>
      <c r="L554" s="352" t="n">
        <f aca="false">TRUNC(TRUNC((C554/1820),2)*1.25,2)</f>
        <v>22.26</v>
      </c>
      <c r="M554" s="352" t="n">
        <f aca="false">TRUNC(TRUNC((C554/1820),2)*1.27,2)</f>
        <v>22.61</v>
      </c>
      <c r="N554" s="352" t="n">
        <f aca="false">TRUNC(L554+(L554*2/3),2)</f>
        <v>37.1</v>
      </c>
      <c r="O554" s="353" t="n">
        <f aca="false">TRUNC((L554*2),2)</f>
        <v>44.52</v>
      </c>
    </row>
    <row r="555" customFormat="false" ht="16.5" hidden="false" customHeight="true" outlineLevel="0" collapsed="false">
      <c r="A555" s="338" t="n">
        <f aca="false">'Traitements par indices'!A555:C582</f>
        <v>549</v>
      </c>
      <c r="B555" s="355" t="n">
        <f aca="false">'Traitements par indices'!B555:D582</f>
        <v>652</v>
      </c>
      <c r="C555" s="340" t="n">
        <f aca="false">'Traitements par indices'!C555:E582</f>
        <v>32431.3</v>
      </c>
      <c r="D555" s="341" t="n">
        <f aca="false">TRUNC(TRUNC(((C555+('Traitements par indices'!F555*12))/1820),2)*1.25,2)</f>
        <v>22.93</v>
      </c>
      <c r="E555" s="342" t="n">
        <f aca="false">TRUNC(TRUNC(((C555+('Traitements par indices'!F555*12))/1820),2)*1.27,2)</f>
        <v>23.3</v>
      </c>
      <c r="F555" s="342" t="n">
        <f aca="false">TRUNC(D555+(D555*2/3),2)</f>
        <v>38.21</v>
      </c>
      <c r="G555" s="343" t="n">
        <f aca="false">TRUNC(D555*2,2)</f>
        <v>45.86</v>
      </c>
      <c r="H555" s="344" t="n">
        <f aca="false">TRUNC(TRUNC(((C555+('Traitements par indices'!G555*12))/1820),2)*1.25,2)</f>
        <v>22.48</v>
      </c>
      <c r="I555" s="344" t="n">
        <f aca="false">TRUNC(TRUNC(((C555+('Traitements par indices'!G555*12))/1820),2)*1.27,2)</f>
        <v>22.84</v>
      </c>
      <c r="J555" s="344" t="n">
        <f aca="false">TRUNC(H555+(H555*2/3),2)</f>
        <v>37.46</v>
      </c>
      <c r="K555" s="345" t="n">
        <f aca="false">TRUNC((H555*2),2)</f>
        <v>44.96</v>
      </c>
      <c r="L555" s="344" t="n">
        <f aca="false">TRUNC(TRUNC((C555/1820),2)*1.25,2)</f>
        <v>22.26</v>
      </c>
      <c r="M555" s="344" t="n">
        <f aca="false">TRUNC(TRUNC((C555/1820),2)*1.27,2)</f>
        <v>22.61</v>
      </c>
      <c r="N555" s="344" t="n">
        <f aca="false">TRUNC(L555+(L555*2/3),2)</f>
        <v>37.1</v>
      </c>
      <c r="O555" s="345" t="n">
        <f aca="false">TRUNC((L555*2),2)</f>
        <v>44.52</v>
      </c>
    </row>
    <row r="556" customFormat="false" ht="16.5" hidden="false" customHeight="true" outlineLevel="0" collapsed="false">
      <c r="A556" s="346" t="n">
        <f aca="false">'Traitements par indices'!A556:C583</f>
        <v>550</v>
      </c>
      <c r="B556" s="347" t="n">
        <f aca="false">'Traitements par indices'!B556:D583</f>
        <v>653</v>
      </c>
      <c r="C556" s="348" t="n">
        <f aca="false">'Traitements par indices'!C556:E583</f>
        <v>32490.37</v>
      </c>
      <c r="D556" s="349" t="n">
        <f aca="false">TRUNC(TRUNC(((C556+('Traitements par indices'!F556*12))/1820),2)*1.25,2)</f>
        <v>22.97</v>
      </c>
      <c r="E556" s="350" t="n">
        <f aca="false">TRUNC(TRUNC(((C556+('Traitements par indices'!F556*12))/1820),2)*1.27,2)</f>
        <v>23.34</v>
      </c>
      <c r="F556" s="350" t="n">
        <f aca="false">TRUNC(D556+(D556*2/3),2)</f>
        <v>38.28</v>
      </c>
      <c r="G556" s="351" t="n">
        <f aca="false">TRUNC(D556*2,2)</f>
        <v>45.94</v>
      </c>
      <c r="H556" s="352" t="n">
        <f aca="false">TRUNC(TRUNC(((C556+('Traitements par indices'!G556*12))/1820),2)*1.25,2)</f>
        <v>22.53</v>
      </c>
      <c r="I556" s="352" t="n">
        <f aca="false">TRUNC(TRUNC(((C556+('Traitements par indices'!G556*12))/1820),2)*1.27,2)</f>
        <v>22.89</v>
      </c>
      <c r="J556" s="352" t="n">
        <f aca="false">TRUNC(H556+(H556*2/3),2)</f>
        <v>37.55</v>
      </c>
      <c r="K556" s="353" t="n">
        <f aca="false">TRUNC((H556*2),2)</f>
        <v>45.06</v>
      </c>
      <c r="L556" s="352" t="n">
        <f aca="false">TRUNC(TRUNC((C556/1820),2)*1.25,2)</f>
        <v>22.31</v>
      </c>
      <c r="M556" s="352" t="n">
        <f aca="false">TRUNC(TRUNC((C556/1820),2)*1.27,2)</f>
        <v>22.66</v>
      </c>
      <c r="N556" s="352" t="n">
        <f aca="false">TRUNC(L556+(L556*2/3),2)</f>
        <v>37.18</v>
      </c>
      <c r="O556" s="353" t="n">
        <f aca="false">TRUNC((L556*2),2)</f>
        <v>44.62</v>
      </c>
    </row>
    <row r="557" customFormat="false" ht="16.5" hidden="false" customHeight="true" outlineLevel="0" collapsed="false">
      <c r="A557" s="338" t="n">
        <f aca="false">'Traitements par indices'!A557:C584</f>
        <v>551</v>
      </c>
      <c r="B557" s="355" t="n">
        <f aca="false">'Traitements par indices'!B557:D584</f>
        <v>654</v>
      </c>
      <c r="C557" s="340" t="n">
        <f aca="false">'Traitements par indices'!C557:E584</f>
        <v>32549.44</v>
      </c>
      <c r="D557" s="341" t="n">
        <f aca="false">TRUNC(TRUNC(((C557+('Traitements par indices'!F557*12))/1820),2)*1.25,2)</f>
        <v>23.02</v>
      </c>
      <c r="E557" s="342" t="n">
        <f aca="false">TRUNC(TRUNC(((C557+('Traitements par indices'!F557*12))/1820),2)*1.27,2)</f>
        <v>23.39</v>
      </c>
      <c r="F557" s="342" t="n">
        <f aca="false">TRUNC(D557+(D557*2/3),2)</f>
        <v>38.36</v>
      </c>
      <c r="G557" s="343" t="n">
        <f aca="false">TRUNC(D557*2,2)</f>
        <v>46.04</v>
      </c>
      <c r="H557" s="344" t="n">
        <f aca="false">TRUNC(TRUNC(((C557+('Traitements par indices'!G557*12))/1820),2)*1.25,2)</f>
        <v>22.57</v>
      </c>
      <c r="I557" s="344" t="n">
        <f aca="false">TRUNC(TRUNC(((C557+('Traitements par indices'!G557*12))/1820),2)*1.27,2)</f>
        <v>22.93</v>
      </c>
      <c r="J557" s="344" t="n">
        <f aca="false">TRUNC(H557+(H557*2/3),2)</f>
        <v>37.61</v>
      </c>
      <c r="K557" s="345" t="n">
        <f aca="false">TRUNC((H557*2),2)</f>
        <v>45.14</v>
      </c>
      <c r="L557" s="344" t="n">
        <f aca="false">TRUNC(TRUNC((C557/1820),2)*1.25,2)</f>
        <v>22.35</v>
      </c>
      <c r="M557" s="344" t="n">
        <f aca="false">TRUNC(TRUNC((C557/1820),2)*1.27,2)</f>
        <v>22.7</v>
      </c>
      <c r="N557" s="344" t="n">
        <f aca="false">TRUNC(L557+(L557*2/3),2)</f>
        <v>37.25</v>
      </c>
      <c r="O557" s="345" t="n">
        <f aca="false">TRUNC((L557*2),2)</f>
        <v>44.7</v>
      </c>
    </row>
    <row r="558" customFormat="false" ht="16.5" hidden="false" customHeight="true" outlineLevel="0" collapsed="false">
      <c r="A558" s="346" t="n">
        <f aca="false">'Traitements par indices'!A558:C585</f>
        <v>551</v>
      </c>
      <c r="B558" s="347" t="n">
        <f aca="false">'Traitements par indices'!B558:D585</f>
        <v>655</v>
      </c>
      <c r="C558" s="348" t="n">
        <f aca="false">'Traitements par indices'!C558:E585</f>
        <v>32549.44</v>
      </c>
      <c r="D558" s="349" t="n">
        <f aca="false">TRUNC(TRUNC(((C558+('Traitements par indices'!F558*12))/1820),2)*1.25,2)</f>
        <v>23.02</v>
      </c>
      <c r="E558" s="350" t="n">
        <f aca="false">TRUNC(TRUNC(((C558+('Traitements par indices'!F558*12))/1820),2)*1.27,2)</f>
        <v>23.39</v>
      </c>
      <c r="F558" s="350" t="n">
        <f aca="false">TRUNC(D558+(D558*2/3),2)</f>
        <v>38.36</v>
      </c>
      <c r="G558" s="351" t="n">
        <f aca="false">TRUNC(D558*2,2)</f>
        <v>46.04</v>
      </c>
      <c r="H558" s="352" t="n">
        <f aca="false">TRUNC(TRUNC(((C558+('Traitements par indices'!G558*12))/1820),2)*1.25,2)</f>
        <v>22.57</v>
      </c>
      <c r="I558" s="352" t="n">
        <f aca="false">TRUNC(TRUNC(((C558+('Traitements par indices'!G558*12))/1820),2)*1.27,2)</f>
        <v>22.93</v>
      </c>
      <c r="J558" s="352" t="n">
        <f aca="false">TRUNC(H558+(H558*2/3),2)</f>
        <v>37.61</v>
      </c>
      <c r="K558" s="353" t="n">
        <f aca="false">TRUNC((H558*2),2)</f>
        <v>45.14</v>
      </c>
      <c r="L558" s="352" t="n">
        <f aca="false">TRUNC(TRUNC((C558/1820),2)*1.25,2)</f>
        <v>22.35</v>
      </c>
      <c r="M558" s="352" t="n">
        <f aca="false">TRUNC(TRUNC((C558/1820),2)*1.27,2)</f>
        <v>22.7</v>
      </c>
      <c r="N558" s="352" t="n">
        <f aca="false">TRUNC(L558+(L558*2/3),2)</f>
        <v>37.25</v>
      </c>
      <c r="O558" s="353" t="n">
        <f aca="false">TRUNC((L558*2),2)</f>
        <v>44.7</v>
      </c>
    </row>
    <row r="559" customFormat="false" ht="16.5" hidden="false" customHeight="true" outlineLevel="0" collapsed="false">
      <c r="A559" s="338" t="n">
        <f aca="false">'Traitements par indices'!A559:C586</f>
        <v>552</v>
      </c>
      <c r="B559" s="355" t="n">
        <f aca="false">'Traitements par indices'!B559:D586</f>
        <v>656</v>
      </c>
      <c r="C559" s="340" t="n">
        <f aca="false">'Traitements par indices'!C559:E586</f>
        <v>32608.52</v>
      </c>
      <c r="D559" s="341" t="n">
        <f aca="false">TRUNC(TRUNC(((C559+('Traitements par indices'!F559*12))/1820),2)*1.25,2)</f>
        <v>23.06</v>
      </c>
      <c r="E559" s="342" t="n">
        <f aca="false">TRUNC(TRUNC(((C559+('Traitements par indices'!F559*12))/1820),2)*1.27,2)</f>
        <v>23.43</v>
      </c>
      <c r="F559" s="342" t="n">
        <f aca="false">TRUNC(D559+(D559*2/3),2)</f>
        <v>38.43</v>
      </c>
      <c r="G559" s="343" t="n">
        <f aca="false">TRUNC(D559*2,2)</f>
        <v>46.12</v>
      </c>
      <c r="H559" s="344" t="n">
        <f aca="false">TRUNC(TRUNC(((C559+('Traitements par indices'!G559*12))/1820),2)*1.25,2)</f>
        <v>22.61</v>
      </c>
      <c r="I559" s="344" t="n">
        <f aca="false">TRUNC(TRUNC(((C559+('Traitements par indices'!G559*12))/1820),2)*1.27,2)</f>
        <v>22.97</v>
      </c>
      <c r="J559" s="344" t="n">
        <f aca="false">TRUNC(H559+(H559*2/3),2)</f>
        <v>37.68</v>
      </c>
      <c r="K559" s="345" t="n">
        <f aca="false">TRUNC((H559*2),2)</f>
        <v>45.22</v>
      </c>
      <c r="L559" s="344" t="n">
        <f aca="false">TRUNC(TRUNC((C559/1820),2)*1.25,2)</f>
        <v>22.38</v>
      </c>
      <c r="M559" s="344" t="n">
        <f aca="false">TRUNC(TRUNC((C559/1820),2)*1.27,2)</f>
        <v>22.74</v>
      </c>
      <c r="N559" s="344" t="n">
        <f aca="false">TRUNC(L559+(L559*2/3),2)</f>
        <v>37.3</v>
      </c>
      <c r="O559" s="345" t="n">
        <f aca="false">TRUNC((L559*2),2)</f>
        <v>44.76</v>
      </c>
    </row>
    <row r="560" customFormat="false" ht="16.5" hidden="false" customHeight="true" outlineLevel="0" collapsed="false">
      <c r="A560" s="346" t="n">
        <f aca="false">'Traitements par indices'!A560:C587</f>
        <v>553</v>
      </c>
      <c r="B560" s="347" t="n">
        <f aca="false">'Traitements par indices'!B560:D587</f>
        <v>657</v>
      </c>
      <c r="C560" s="348" t="n">
        <f aca="false">'Traitements par indices'!C560:E587</f>
        <v>32667.59</v>
      </c>
      <c r="D560" s="349" t="n">
        <f aca="false">TRUNC(TRUNC(((C560+('Traitements par indices'!F560*12))/1820),2)*1.25,2)</f>
        <v>23.1</v>
      </c>
      <c r="E560" s="350" t="n">
        <f aca="false">TRUNC(TRUNC(((C560+('Traitements par indices'!F560*12))/1820),2)*1.27,2)</f>
        <v>23.46</v>
      </c>
      <c r="F560" s="350" t="n">
        <f aca="false">TRUNC(D560+(D560*2/3),2)</f>
        <v>38.5</v>
      </c>
      <c r="G560" s="351" t="n">
        <f aca="false">TRUNC(D560*2,2)</f>
        <v>46.2</v>
      </c>
      <c r="H560" s="352" t="n">
        <f aca="false">TRUNC(TRUNC(((C560+('Traitements par indices'!G560*12))/1820),2)*1.25,2)</f>
        <v>22.65</v>
      </c>
      <c r="I560" s="352" t="n">
        <f aca="false">TRUNC(TRUNC(((C560+('Traitements par indices'!G560*12))/1820),2)*1.27,2)</f>
        <v>23.01</v>
      </c>
      <c r="J560" s="352" t="n">
        <f aca="false">TRUNC(H560+(H560*2/3),2)</f>
        <v>37.75</v>
      </c>
      <c r="K560" s="353" t="n">
        <f aca="false">TRUNC((H560*2),2)</f>
        <v>45.3</v>
      </c>
      <c r="L560" s="352" t="n">
        <f aca="false">TRUNC(TRUNC((C560/1820),2)*1.25,2)</f>
        <v>22.42</v>
      </c>
      <c r="M560" s="352" t="n">
        <f aca="false">TRUNC(TRUNC((C560/1820),2)*1.27,2)</f>
        <v>22.78</v>
      </c>
      <c r="N560" s="352" t="n">
        <f aca="false">TRUNC(L560+(L560*2/3),2)</f>
        <v>37.36</v>
      </c>
      <c r="O560" s="353" t="n">
        <f aca="false">TRUNC((L560*2),2)</f>
        <v>44.84</v>
      </c>
    </row>
    <row r="561" customFormat="false" ht="16.5" hidden="false" customHeight="true" outlineLevel="0" collapsed="false">
      <c r="A561" s="338" t="n">
        <f aca="false">'Traitements par indices'!A561:C588</f>
        <v>554</v>
      </c>
      <c r="B561" s="355" t="n">
        <f aca="false">'Traitements par indices'!B561:D588</f>
        <v>658</v>
      </c>
      <c r="C561" s="340" t="n">
        <f aca="false">'Traitements par indices'!C561:E588</f>
        <v>32726.66</v>
      </c>
      <c r="D561" s="341" t="n">
        <f aca="false">TRUNC(TRUNC(((C561+('Traitements par indices'!F561*12))/1820),2)*1.25,2)</f>
        <v>23.15</v>
      </c>
      <c r="E561" s="342" t="n">
        <f aca="false">TRUNC(TRUNC(((C561+('Traitements par indices'!F561*12))/1820),2)*1.27,2)</f>
        <v>23.52</v>
      </c>
      <c r="F561" s="342" t="n">
        <f aca="false">TRUNC(D561+(D561*2/3),2)</f>
        <v>38.58</v>
      </c>
      <c r="G561" s="343" t="n">
        <f aca="false">TRUNC(D561*2,2)</f>
        <v>46.3</v>
      </c>
      <c r="H561" s="344" t="n">
        <f aca="false">TRUNC(TRUNC(((C561+('Traitements par indices'!G561*12))/1820),2)*1.25,2)</f>
        <v>22.7</v>
      </c>
      <c r="I561" s="344" t="n">
        <f aca="false">TRUNC(TRUNC(((C561+('Traitements par indices'!G561*12))/1820),2)*1.27,2)</f>
        <v>23.06</v>
      </c>
      <c r="J561" s="344" t="n">
        <f aca="false">TRUNC(H561+(H561*2/3),2)</f>
        <v>37.83</v>
      </c>
      <c r="K561" s="345" t="n">
        <f aca="false">TRUNC((H561*2),2)</f>
        <v>45.4</v>
      </c>
      <c r="L561" s="344" t="n">
        <f aca="false">TRUNC(TRUNC((C561/1820),2)*1.25,2)</f>
        <v>22.47</v>
      </c>
      <c r="M561" s="344" t="n">
        <f aca="false">TRUNC(TRUNC((C561/1820),2)*1.27,2)</f>
        <v>22.83</v>
      </c>
      <c r="N561" s="344" t="n">
        <f aca="false">TRUNC(L561+(L561*2/3),2)</f>
        <v>37.45</v>
      </c>
      <c r="O561" s="345" t="n">
        <f aca="false">TRUNC((L561*2),2)</f>
        <v>44.94</v>
      </c>
    </row>
    <row r="562" customFormat="false" ht="16.5" hidden="false" customHeight="true" outlineLevel="0" collapsed="false">
      <c r="A562" s="346" t="n">
        <f aca="false">'Traitements par indices'!A562:C589</f>
        <v>555</v>
      </c>
      <c r="B562" s="347" t="n">
        <f aca="false">'Traitements par indices'!B562:D589</f>
        <v>659</v>
      </c>
      <c r="C562" s="348" t="n">
        <f aca="false">'Traitements par indices'!C562:E589</f>
        <v>32785.74</v>
      </c>
      <c r="D562" s="349" t="n">
        <f aca="false">TRUNC(TRUNC(((C562+('Traitements par indices'!F562*12))/1820),2)*1.25,2)</f>
        <v>23.18</v>
      </c>
      <c r="E562" s="350" t="n">
        <f aca="false">TRUNC(TRUNC(((C562+('Traitements par indices'!F562*12))/1820),2)*1.27,2)</f>
        <v>23.55</v>
      </c>
      <c r="F562" s="350" t="n">
        <f aca="false">TRUNC(D562+(D562*2/3),2)</f>
        <v>38.63</v>
      </c>
      <c r="G562" s="351" t="n">
        <f aca="false">TRUNC(D562*2,2)</f>
        <v>46.36</v>
      </c>
      <c r="H562" s="352" t="n">
        <f aca="false">TRUNC(TRUNC(((C562+('Traitements par indices'!G562*12))/1820),2)*1.25,2)</f>
        <v>22.73</v>
      </c>
      <c r="I562" s="352" t="n">
        <f aca="false">TRUNC(TRUNC(((C562+('Traitements par indices'!G562*12))/1820),2)*1.27,2)</f>
        <v>23.1</v>
      </c>
      <c r="J562" s="352" t="n">
        <f aca="false">TRUNC(H562+(H562*2/3),2)</f>
        <v>37.88</v>
      </c>
      <c r="K562" s="353" t="n">
        <f aca="false">TRUNC((H562*2),2)</f>
        <v>45.46</v>
      </c>
      <c r="L562" s="352" t="n">
        <f aca="false">TRUNC(TRUNC((C562/1820),2)*1.25,2)</f>
        <v>22.51</v>
      </c>
      <c r="M562" s="352" t="n">
        <f aca="false">TRUNC(TRUNC((C562/1820),2)*1.27,2)</f>
        <v>22.87</v>
      </c>
      <c r="N562" s="352" t="n">
        <f aca="false">TRUNC(L562+(L562*2/3),2)</f>
        <v>37.51</v>
      </c>
      <c r="O562" s="353" t="n">
        <f aca="false">TRUNC((L562*2),2)</f>
        <v>45.02</v>
      </c>
    </row>
    <row r="563" customFormat="false" ht="16.5" hidden="false" customHeight="true" outlineLevel="0" collapsed="false">
      <c r="A563" s="338" t="n">
        <f aca="false">'Traitements par indices'!A563:C590</f>
        <v>556</v>
      </c>
      <c r="B563" s="355" t="n">
        <f aca="false">'Traitements par indices'!B563:D590</f>
        <v>660</v>
      </c>
      <c r="C563" s="340" t="n">
        <f aca="false">'Traitements par indices'!C563:E590</f>
        <v>32844.81</v>
      </c>
      <c r="D563" s="341" t="n">
        <f aca="false">TRUNC(TRUNC(((C563+('Traitements par indices'!F563*12))/1820),2)*1.25,2)</f>
        <v>23.22</v>
      </c>
      <c r="E563" s="342" t="n">
        <f aca="false">TRUNC(TRUNC(((C563+('Traitements par indices'!F563*12))/1820),2)*1.27,2)</f>
        <v>23.59</v>
      </c>
      <c r="F563" s="342" t="n">
        <f aca="false">TRUNC(D563+(D563*2/3),2)</f>
        <v>38.7</v>
      </c>
      <c r="G563" s="343" t="n">
        <f aca="false">TRUNC(D563*2,2)</f>
        <v>46.44</v>
      </c>
      <c r="H563" s="344" t="n">
        <f aca="false">TRUNC(TRUNC(((C563+('Traitements par indices'!G563*12))/1820),2)*1.25,2)</f>
        <v>22.77</v>
      </c>
      <c r="I563" s="344" t="n">
        <f aca="false">TRUNC(TRUNC(((C563+('Traitements par indices'!G563*12))/1820),2)*1.27,2)</f>
        <v>23.13</v>
      </c>
      <c r="J563" s="344" t="n">
        <f aca="false">TRUNC(H563+(H563*2/3),2)</f>
        <v>37.95</v>
      </c>
      <c r="K563" s="345" t="n">
        <f aca="false">TRUNC((H563*2),2)</f>
        <v>45.54</v>
      </c>
      <c r="L563" s="344" t="n">
        <f aca="false">TRUNC(TRUNC((C563/1820),2)*1.25,2)</f>
        <v>22.55</v>
      </c>
      <c r="M563" s="344" t="n">
        <f aca="false">TRUNC(TRUNC((C563/1820),2)*1.27,2)</f>
        <v>22.91</v>
      </c>
      <c r="N563" s="344" t="n">
        <f aca="false">TRUNC(L563+(L563*2/3),2)</f>
        <v>37.58</v>
      </c>
      <c r="O563" s="345" t="n">
        <f aca="false">TRUNC((L563*2),2)</f>
        <v>45.1</v>
      </c>
    </row>
    <row r="564" customFormat="false" ht="16.5" hidden="false" customHeight="true" outlineLevel="0" collapsed="false">
      <c r="A564" s="346" t="n">
        <f aca="false">'Traitements par indices'!A564:C591</f>
        <v>557</v>
      </c>
      <c r="B564" s="347" t="n">
        <f aca="false">'Traitements par indices'!B564:D591</f>
        <v>661</v>
      </c>
      <c r="C564" s="348" t="n">
        <f aca="false">'Traitements par indices'!C564:E591</f>
        <v>32903.88</v>
      </c>
      <c r="D564" s="349" t="n">
        <f aca="false">TRUNC(TRUNC(((C564+('Traitements par indices'!F564*12))/1820),2)*1.25,2)</f>
        <v>23.27</v>
      </c>
      <c r="E564" s="350" t="n">
        <f aca="false">TRUNC(TRUNC(((C564+('Traitements par indices'!F564*12))/1820),2)*1.27,2)</f>
        <v>23.64</v>
      </c>
      <c r="F564" s="350" t="n">
        <f aca="false">TRUNC(D564+(D564*2/3),2)</f>
        <v>38.78</v>
      </c>
      <c r="G564" s="351" t="n">
        <f aca="false">TRUNC(D564*2,2)</f>
        <v>46.54</v>
      </c>
      <c r="H564" s="352" t="n">
        <f aca="false">TRUNC(TRUNC(((C564+('Traitements par indices'!G564*12))/1820),2)*1.25,2)</f>
        <v>22.81</v>
      </c>
      <c r="I564" s="352" t="n">
        <f aca="false">TRUNC(TRUNC(((C564+('Traitements par indices'!G564*12))/1820),2)*1.27,2)</f>
        <v>23.17</v>
      </c>
      <c r="J564" s="352" t="n">
        <f aca="false">TRUNC(H564+(H564*2/3),2)</f>
        <v>38.01</v>
      </c>
      <c r="K564" s="353" t="n">
        <f aca="false">TRUNC((H564*2),2)</f>
        <v>45.62</v>
      </c>
      <c r="L564" s="352" t="n">
        <f aca="false">TRUNC(TRUNC((C564/1820),2)*1.25,2)</f>
        <v>22.58</v>
      </c>
      <c r="M564" s="352" t="n">
        <f aca="false">TRUNC(TRUNC((C564/1820),2)*1.27,2)</f>
        <v>22.94</v>
      </c>
      <c r="N564" s="352" t="n">
        <f aca="false">TRUNC(L564+(L564*2/3),2)</f>
        <v>37.63</v>
      </c>
      <c r="O564" s="353" t="n">
        <f aca="false">TRUNC((L564*2),2)</f>
        <v>45.16</v>
      </c>
    </row>
    <row r="565" customFormat="false" ht="16.5" hidden="false" customHeight="true" outlineLevel="0" collapsed="false">
      <c r="A565" s="338" t="n">
        <f aca="false">'Traitements par indices'!A565:C592</f>
        <v>558</v>
      </c>
      <c r="B565" s="355" t="n">
        <f aca="false">'Traitements par indices'!B565:D592</f>
        <v>662</v>
      </c>
      <c r="C565" s="340" t="n">
        <f aca="false">'Traitements par indices'!C565:E592</f>
        <v>32962.96</v>
      </c>
      <c r="D565" s="341" t="n">
        <f aca="false">TRUNC(TRUNC(((C565+('Traitements par indices'!F565*12))/1820),2)*1.25,2)</f>
        <v>23.31</v>
      </c>
      <c r="E565" s="342" t="n">
        <f aca="false">TRUNC(TRUNC(((C565+('Traitements par indices'!F565*12))/1820),2)*1.27,2)</f>
        <v>23.68</v>
      </c>
      <c r="F565" s="342" t="n">
        <f aca="false">TRUNC(D565+(D565*2/3),2)</f>
        <v>38.85</v>
      </c>
      <c r="G565" s="343" t="n">
        <f aca="false">TRUNC(D565*2,2)</f>
        <v>46.62</v>
      </c>
      <c r="H565" s="344" t="n">
        <f aca="false">TRUNC(TRUNC(((C565+('Traitements par indices'!G565*12))/1820),2)*1.25,2)</f>
        <v>22.86</v>
      </c>
      <c r="I565" s="344" t="n">
        <f aca="false">TRUNC(TRUNC(((C565+('Traitements par indices'!G565*12))/1820),2)*1.27,2)</f>
        <v>23.22</v>
      </c>
      <c r="J565" s="344" t="n">
        <f aca="false">TRUNC(H565+(H565*2/3),2)</f>
        <v>38.1</v>
      </c>
      <c r="K565" s="345" t="n">
        <f aca="false">TRUNC((H565*2),2)</f>
        <v>45.72</v>
      </c>
      <c r="L565" s="344" t="n">
        <f aca="false">TRUNC(TRUNC((C565/1820),2)*1.25,2)</f>
        <v>22.63</v>
      </c>
      <c r="M565" s="344" t="n">
        <f aca="false">TRUNC(TRUNC((C565/1820),2)*1.27,2)</f>
        <v>22.99</v>
      </c>
      <c r="N565" s="344" t="n">
        <f aca="false">TRUNC(L565+(L565*2/3),2)</f>
        <v>37.71</v>
      </c>
      <c r="O565" s="345" t="n">
        <f aca="false">TRUNC((L565*2),2)</f>
        <v>45.26</v>
      </c>
    </row>
    <row r="566" customFormat="false" ht="16.5" hidden="false" customHeight="true" outlineLevel="0" collapsed="false">
      <c r="A566" s="346" t="n">
        <f aca="false">'Traitements par indices'!A566:C593</f>
        <v>558</v>
      </c>
      <c r="B566" s="347" t="n">
        <f aca="false">'Traitements par indices'!B566:D593</f>
        <v>663</v>
      </c>
      <c r="C566" s="348" t="n">
        <f aca="false">'Traitements par indices'!C566:E593</f>
        <v>32962.96</v>
      </c>
      <c r="D566" s="349" t="n">
        <f aca="false">TRUNC(TRUNC(((C566+('Traitements par indices'!F566*12))/1820),2)*1.25,2)</f>
        <v>23.31</v>
      </c>
      <c r="E566" s="350" t="n">
        <f aca="false">TRUNC(TRUNC(((C566+('Traitements par indices'!F566*12))/1820),2)*1.27,2)</f>
        <v>23.68</v>
      </c>
      <c r="F566" s="350" t="n">
        <f aca="false">TRUNC(D566+(D566*2/3),2)</f>
        <v>38.85</v>
      </c>
      <c r="G566" s="351" t="n">
        <f aca="false">TRUNC(D566*2,2)</f>
        <v>46.62</v>
      </c>
      <c r="H566" s="352" t="n">
        <f aca="false">TRUNC(TRUNC(((C566+('Traitements par indices'!G566*12))/1820),2)*1.25,2)</f>
        <v>22.86</v>
      </c>
      <c r="I566" s="352" t="n">
        <f aca="false">TRUNC(TRUNC(((C566+('Traitements par indices'!G566*12))/1820),2)*1.27,2)</f>
        <v>23.22</v>
      </c>
      <c r="J566" s="352" t="n">
        <f aca="false">TRUNC(H566+(H566*2/3),2)</f>
        <v>38.1</v>
      </c>
      <c r="K566" s="353" t="n">
        <f aca="false">TRUNC((H566*2),2)</f>
        <v>45.72</v>
      </c>
      <c r="L566" s="352" t="n">
        <f aca="false">TRUNC(TRUNC((C566/1820),2)*1.25,2)</f>
        <v>22.63</v>
      </c>
      <c r="M566" s="352" t="n">
        <f aca="false">TRUNC(TRUNC((C566/1820),2)*1.27,2)</f>
        <v>22.99</v>
      </c>
      <c r="N566" s="352" t="n">
        <f aca="false">TRUNC(L566+(L566*2/3),2)</f>
        <v>37.71</v>
      </c>
      <c r="O566" s="353" t="n">
        <f aca="false">TRUNC((L566*2),2)</f>
        <v>45.26</v>
      </c>
    </row>
    <row r="567" customFormat="false" ht="16.5" hidden="false" customHeight="true" outlineLevel="0" collapsed="false">
      <c r="A567" s="338" t="n">
        <f aca="false">'Traitements par indices'!A567:C594</f>
        <v>559</v>
      </c>
      <c r="B567" s="355" t="n">
        <f aca="false">'Traitements par indices'!B567:D594</f>
        <v>664</v>
      </c>
      <c r="C567" s="340" t="n">
        <f aca="false">'Traitements par indices'!C567:E594</f>
        <v>33022.03</v>
      </c>
      <c r="D567" s="341" t="n">
        <f aca="false">TRUNC(TRUNC(((C567+('Traitements par indices'!F567*12))/1820),2)*1.25,2)</f>
        <v>23.35</v>
      </c>
      <c r="E567" s="342" t="n">
        <f aca="false">TRUNC(TRUNC(((C567+('Traitements par indices'!F567*12))/1820),2)*1.27,2)</f>
        <v>23.72</v>
      </c>
      <c r="F567" s="342" t="n">
        <f aca="false">TRUNC(D567+(D567*2/3),2)</f>
        <v>38.91</v>
      </c>
      <c r="G567" s="343" t="n">
        <f aca="false">TRUNC(D567*2,2)</f>
        <v>46.7</v>
      </c>
      <c r="H567" s="344" t="n">
        <f aca="false">TRUNC(TRUNC(((C567+('Traitements par indices'!G567*12))/1820),2)*1.25,2)</f>
        <v>22.9</v>
      </c>
      <c r="I567" s="344" t="n">
        <f aca="false">TRUNC(TRUNC(((C567+('Traitements par indices'!G567*12))/1820),2)*1.27,2)</f>
        <v>23.26</v>
      </c>
      <c r="J567" s="344" t="n">
        <f aca="false">TRUNC(H567+(H567*2/3),2)</f>
        <v>38.16</v>
      </c>
      <c r="K567" s="345" t="n">
        <f aca="false">TRUNC((H567*2),2)</f>
        <v>45.8</v>
      </c>
      <c r="L567" s="344" t="n">
        <f aca="false">TRUNC(TRUNC((C567/1820),2)*1.25,2)</f>
        <v>22.67</v>
      </c>
      <c r="M567" s="344" t="n">
        <f aca="false">TRUNC(TRUNC((C567/1820),2)*1.27,2)</f>
        <v>23.03</v>
      </c>
      <c r="N567" s="344" t="n">
        <f aca="false">TRUNC(L567+(L567*2/3),2)</f>
        <v>37.78</v>
      </c>
      <c r="O567" s="345" t="n">
        <f aca="false">TRUNC((L567*2),2)</f>
        <v>45.34</v>
      </c>
    </row>
    <row r="568" customFormat="false" ht="16.5" hidden="false" customHeight="true" outlineLevel="0" collapsed="false">
      <c r="A568" s="346" t="n">
        <f aca="false">'Traitements par indices'!A568:C595</f>
        <v>560</v>
      </c>
      <c r="B568" s="347" t="n">
        <f aca="false">'Traitements par indices'!B568:D595</f>
        <v>665</v>
      </c>
      <c r="C568" s="348" t="n">
        <f aca="false">'Traitements par indices'!C568:E595</f>
        <v>33081.1</v>
      </c>
      <c r="D568" s="349" t="n">
        <f aca="false">TRUNC(TRUNC(((C568+('Traitements par indices'!F568*12))/1820),2)*1.25,2)</f>
        <v>23.4</v>
      </c>
      <c r="E568" s="350" t="n">
        <f aca="false">TRUNC(TRUNC(((C568+('Traitements par indices'!F568*12))/1820),2)*1.27,2)</f>
        <v>23.77</v>
      </c>
      <c r="F568" s="350" t="n">
        <f aca="false">TRUNC(D568+(D568*2/3),2)</f>
        <v>39</v>
      </c>
      <c r="G568" s="351" t="n">
        <f aca="false">TRUNC(D568*2,2)</f>
        <v>46.8</v>
      </c>
      <c r="H568" s="352" t="n">
        <f aca="false">TRUNC(TRUNC(((C568+('Traitements par indices'!G568*12))/1820),2)*1.25,2)</f>
        <v>22.93</v>
      </c>
      <c r="I568" s="352" t="n">
        <f aca="false">TRUNC(TRUNC(((C568+('Traitements par indices'!G568*12))/1820),2)*1.27,2)</f>
        <v>23.3</v>
      </c>
      <c r="J568" s="352" t="n">
        <f aca="false">TRUNC(H568+(H568*2/3),2)</f>
        <v>38.21</v>
      </c>
      <c r="K568" s="353" t="n">
        <f aca="false">TRUNC((H568*2),2)</f>
        <v>45.86</v>
      </c>
      <c r="L568" s="352" t="n">
        <f aca="false">TRUNC(TRUNC((C568/1820),2)*1.25,2)</f>
        <v>22.71</v>
      </c>
      <c r="M568" s="352" t="n">
        <f aca="false">TRUNC(TRUNC((C568/1820),2)*1.27,2)</f>
        <v>23.07</v>
      </c>
      <c r="N568" s="352" t="n">
        <f aca="false">TRUNC(L568+(L568*2/3),2)</f>
        <v>37.85</v>
      </c>
      <c r="O568" s="353" t="n">
        <f aca="false">TRUNC((L568*2),2)</f>
        <v>45.42</v>
      </c>
    </row>
    <row r="569" customFormat="false" ht="16.5" hidden="false" customHeight="true" outlineLevel="0" collapsed="false">
      <c r="A569" s="338" t="n">
        <f aca="false">'Traitements par indices'!A569:C596</f>
        <v>561</v>
      </c>
      <c r="B569" s="355" t="n">
        <f aca="false">'Traitements par indices'!B569:D596</f>
        <v>666</v>
      </c>
      <c r="C569" s="340" t="n">
        <f aca="false">'Traitements par indices'!C569:E596</f>
        <v>33140.18</v>
      </c>
      <c r="D569" s="341" t="n">
        <f aca="false">TRUNC(TRUNC(((C569+('Traitements par indices'!F569*12))/1820),2)*1.25,2)</f>
        <v>23.43</v>
      </c>
      <c r="E569" s="342" t="n">
        <f aca="false">TRUNC(TRUNC(((C569+('Traitements par indices'!F569*12))/1820),2)*1.27,2)</f>
        <v>23.81</v>
      </c>
      <c r="F569" s="342" t="n">
        <f aca="false">TRUNC(D569+(D569*2/3),2)</f>
        <v>39.05</v>
      </c>
      <c r="G569" s="343" t="n">
        <f aca="false">TRUNC(D569*2,2)</f>
        <v>46.86</v>
      </c>
      <c r="H569" s="344" t="n">
        <f aca="false">TRUNC(TRUNC(((C569+('Traitements par indices'!G569*12))/1820),2)*1.25,2)</f>
        <v>22.98</v>
      </c>
      <c r="I569" s="344" t="n">
        <f aca="false">TRUNC(TRUNC(((C569+('Traitements par indices'!G569*12))/1820),2)*1.27,2)</f>
        <v>23.35</v>
      </c>
      <c r="J569" s="344" t="n">
        <f aca="false">TRUNC(H569+(H569*2/3),2)</f>
        <v>38.3</v>
      </c>
      <c r="K569" s="345" t="n">
        <f aca="false">TRUNC((H569*2),2)</f>
        <v>45.96</v>
      </c>
      <c r="L569" s="344" t="n">
        <f aca="false">TRUNC(TRUNC((C569/1820),2)*1.25,2)</f>
        <v>22.75</v>
      </c>
      <c r="M569" s="344" t="n">
        <f aca="false">TRUNC(TRUNC((C569/1820),2)*1.27,2)</f>
        <v>23.11</v>
      </c>
      <c r="N569" s="344" t="n">
        <f aca="false">TRUNC(L569+(L569*2/3),2)</f>
        <v>37.91</v>
      </c>
      <c r="O569" s="345" t="n">
        <f aca="false">TRUNC((L569*2),2)</f>
        <v>45.5</v>
      </c>
    </row>
    <row r="570" customFormat="false" ht="16.5" hidden="false" customHeight="true" outlineLevel="0" collapsed="false">
      <c r="A570" s="346" t="n">
        <f aca="false">'Traitements par indices'!A570:C597</f>
        <v>561</v>
      </c>
      <c r="B570" s="347" t="n">
        <f aca="false">'Traitements par indices'!B570:D597</f>
        <v>667</v>
      </c>
      <c r="C570" s="348" t="n">
        <f aca="false">'Traitements par indices'!C570:E597</f>
        <v>33140.18</v>
      </c>
      <c r="D570" s="349" t="n">
        <f aca="false">TRUNC(TRUNC(((C570+('Traitements par indices'!F570*12))/1820),2)*1.25,2)</f>
        <v>23.43</v>
      </c>
      <c r="E570" s="350" t="n">
        <f aca="false">TRUNC(TRUNC(((C570+('Traitements par indices'!F570*12))/1820),2)*1.27,2)</f>
        <v>23.81</v>
      </c>
      <c r="F570" s="350" t="n">
        <f aca="false">TRUNC(D570+(D570*2/3),2)</f>
        <v>39.05</v>
      </c>
      <c r="G570" s="351" t="n">
        <f aca="false">TRUNC(D570*2,2)</f>
        <v>46.86</v>
      </c>
      <c r="H570" s="352" t="n">
        <f aca="false">TRUNC(TRUNC(((C570+('Traitements par indices'!G570*12))/1820),2)*1.25,2)</f>
        <v>22.98</v>
      </c>
      <c r="I570" s="352" t="n">
        <f aca="false">TRUNC(TRUNC(((C570+('Traitements par indices'!G570*12))/1820),2)*1.27,2)</f>
        <v>23.35</v>
      </c>
      <c r="J570" s="352" t="n">
        <f aca="false">TRUNC(H570+(H570*2/3),2)</f>
        <v>38.3</v>
      </c>
      <c r="K570" s="353" t="n">
        <f aca="false">TRUNC((H570*2),2)</f>
        <v>45.96</v>
      </c>
      <c r="L570" s="352" t="n">
        <f aca="false">TRUNC(TRUNC((C570/1820),2)*1.25,2)</f>
        <v>22.75</v>
      </c>
      <c r="M570" s="352" t="n">
        <f aca="false">TRUNC(TRUNC((C570/1820),2)*1.27,2)</f>
        <v>23.11</v>
      </c>
      <c r="N570" s="352" t="n">
        <f aca="false">TRUNC(L570+(L570*2/3),2)</f>
        <v>37.91</v>
      </c>
      <c r="O570" s="353" t="n">
        <f aca="false">TRUNC((L570*2),2)</f>
        <v>45.5</v>
      </c>
    </row>
    <row r="571" customFormat="false" ht="16.5" hidden="false" customHeight="true" outlineLevel="0" collapsed="false">
      <c r="A571" s="338" t="n">
        <f aca="false">'Traitements par indices'!A571:C598</f>
        <v>562</v>
      </c>
      <c r="B571" s="355" t="n">
        <f aca="false">'Traitements par indices'!B571:D598</f>
        <v>668</v>
      </c>
      <c r="C571" s="340" t="n">
        <f aca="false">'Traitements par indices'!C571:E598</f>
        <v>33199.25</v>
      </c>
      <c r="D571" s="341" t="n">
        <f aca="false">TRUNC(TRUNC(((C571+('Traitements par indices'!F571*12))/1820),2)*1.25,2)</f>
        <v>23.47</v>
      </c>
      <c r="E571" s="342" t="n">
        <f aca="false">TRUNC(TRUNC(((C571+('Traitements par indices'!F571*12))/1820),2)*1.27,2)</f>
        <v>23.85</v>
      </c>
      <c r="F571" s="342" t="n">
        <f aca="false">TRUNC(D571+(D571*2/3),2)</f>
        <v>39.11</v>
      </c>
      <c r="G571" s="343" t="n">
        <f aca="false">TRUNC(D571*2,2)</f>
        <v>46.94</v>
      </c>
      <c r="H571" s="344" t="n">
        <f aca="false">TRUNC(TRUNC(((C571+('Traitements par indices'!G571*12))/1820),2)*1.25,2)</f>
        <v>23.02</v>
      </c>
      <c r="I571" s="344" t="n">
        <f aca="false">TRUNC(TRUNC(((C571+('Traitements par indices'!G571*12))/1820),2)*1.27,2)</f>
        <v>23.39</v>
      </c>
      <c r="J571" s="344" t="n">
        <f aca="false">TRUNC(H571+(H571*2/3),2)</f>
        <v>38.36</v>
      </c>
      <c r="K571" s="345" t="n">
        <f aca="false">TRUNC((H571*2),2)</f>
        <v>46.04</v>
      </c>
      <c r="L571" s="344" t="n">
        <f aca="false">TRUNC(TRUNC((C571/1820),2)*1.25,2)</f>
        <v>22.8</v>
      </c>
      <c r="M571" s="344" t="n">
        <f aca="false">TRUNC(TRUNC((C571/1820),2)*1.27,2)</f>
        <v>23.16</v>
      </c>
      <c r="N571" s="344" t="n">
        <f aca="false">TRUNC(L571+(L571*2/3),2)</f>
        <v>38</v>
      </c>
      <c r="O571" s="345" t="n">
        <f aca="false">TRUNC((L571*2),2)</f>
        <v>45.6</v>
      </c>
    </row>
    <row r="572" customFormat="false" ht="16.5" hidden="false" customHeight="true" outlineLevel="0" collapsed="false">
      <c r="A572" s="346" t="n">
        <f aca="false">'Traitements par indices'!A572:C599</f>
        <v>563</v>
      </c>
      <c r="B572" s="347" t="n">
        <f aca="false">'Traitements par indices'!B572:D599</f>
        <v>669</v>
      </c>
      <c r="C572" s="348" t="n">
        <f aca="false">'Traitements par indices'!C572:E599</f>
        <v>33258.32</v>
      </c>
      <c r="D572" s="349" t="n">
        <f aca="false">TRUNC(TRUNC(((C572+('Traitements par indices'!F572*12))/1820),2)*1.25,2)</f>
        <v>23.52</v>
      </c>
      <c r="E572" s="350" t="n">
        <f aca="false">TRUNC(TRUNC(((C572+('Traitements par indices'!F572*12))/1820),2)*1.27,2)</f>
        <v>23.9</v>
      </c>
      <c r="F572" s="350" t="n">
        <f aca="false">TRUNC(D572+(D572*2/3),2)</f>
        <v>39.2</v>
      </c>
      <c r="G572" s="351" t="n">
        <f aca="false">TRUNC(D572*2,2)</f>
        <v>47.04</v>
      </c>
      <c r="H572" s="352" t="n">
        <f aca="false">TRUNC(TRUNC(((C572+('Traitements par indices'!G572*12))/1820),2)*1.25,2)</f>
        <v>23.06</v>
      </c>
      <c r="I572" s="352" t="n">
        <f aca="false">TRUNC(TRUNC(((C572+('Traitements par indices'!G572*12))/1820),2)*1.27,2)</f>
        <v>23.43</v>
      </c>
      <c r="J572" s="352" t="n">
        <f aca="false">TRUNC(H572+(H572*2/3),2)</f>
        <v>38.43</v>
      </c>
      <c r="K572" s="353" t="n">
        <f aca="false">TRUNC((H572*2),2)</f>
        <v>46.12</v>
      </c>
      <c r="L572" s="352" t="n">
        <f aca="false">TRUNC(TRUNC((C572/1820),2)*1.25,2)</f>
        <v>22.83</v>
      </c>
      <c r="M572" s="352" t="n">
        <f aca="false">TRUNC(TRUNC((C572/1820),2)*1.27,2)</f>
        <v>23.2</v>
      </c>
      <c r="N572" s="352" t="n">
        <f aca="false">TRUNC(L572+(L572*2/3),2)</f>
        <v>38.05</v>
      </c>
      <c r="O572" s="353" t="n">
        <f aca="false">TRUNC((L572*2),2)</f>
        <v>45.66</v>
      </c>
    </row>
    <row r="573" customFormat="false" ht="16.5" hidden="false" customHeight="true" outlineLevel="0" collapsed="false">
      <c r="A573" s="338" t="n">
        <f aca="false">'Traitements par indices'!A573:C600</f>
        <v>564</v>
      </c>
      <c r="B573" s="355" t="n">
        <f aca="false">'Traitements par indices'!B573:D600</f>
        <v>670</v>
      </c>
      <c r="C573" s="340" t="n">
        <f aca="false">'Traitements par indices'!C573:E600</f>
        <v>33317.4</v>
      </c>
      <c r="D573" s="341" t="n">
        <f aca="false">TRUNC(TRUNC(((C573+('Traitements par indices'!F573*12))/1820),2)*1.25,2)</f>
        <v>23.56</v>
      </c>
      <c r="E573" s="342" t="n">
        <f aca="false">TRUNC(TRUNC(((C573+('Traitements par indices'!F573*12))/1820),2)*1.27,2)</f>
        <v>23.93</v>
      </c>
      <c r="F573" s="342" t="n">
        <f aca="false">TRUNC(D573+(D573*2/3),2)</f>
        <v>39.26</v>
      </c>
      <c r="G573" s="343" t="n">
        <f aca="false">TRUNC(D573*2,2)</f>
        <v>47.12</v>
      </c>
      <c r="H573" s="344" t="n">
        <f aca="false">TRUNC(TRUNC(((C573+('Traitements par indices'!G573*12))/1820),2)*1.25,2)</f>
        <v>23.1</v>
      </c>
      <c r="I573" s="344" t="n">
        <f aca="false">TRUNC(TRUNC(((C573+('Traitements par indices'!G573*12))/1820),2)*1.27,2)</f>
        <v>23.46</v>
      </c>
      <c r="J573" s="344" t="n">
        <f aca="false">TRUNC(H573+(H573*2/3),2)</f>
        <v>38.5</v>
      </c>
      <c r="K573" s="345" t="n">
        <f aca="false">TRUNC((H573*2),2)</f>
        <v>46.2</v>
      </c>
      <c r="L573" s="344" t="n">
        <f aca="false">TRUNC(TRUNC((C573/1820),2)*1.25,2)</f>
        <v>22.87</v>
      </c>
      <c r="M573" s="344" t="n">
        <f aca="false">TRUNC(TRUNC((C573/1820),2)*1.27,2)</f>
        <v>23.24</v>
      </c>
      <c r="N573" s="344" t="n">
        <f aca="false">TRUNC(L573+(L573*2/3),2)</f>
        <v>38.11</v>
      </c>
      <c r="O573" s="345" t="n">
        <f aca="false">TRUNC((L573*2),2)</f>
        <v>45.74</v>
      </c>
    </row>
    <row r="574" customFormat="false" ht="16.5" hidden="false" customHeight="true" outlineLevel="0" collapsed="false">
      <c r="A574" s="346" t="n">
        <f aca="false">'Traitements par indices'!A574:C601</f>
        <v>564</v>
      </c>
      <c r="B574" s="347" t="n">
        <f aca="false">'Traitements par indices'!B574:D601</f>
        <v>671</v>
      </c>
      <c r="C574" s="348" t="n">
        <f aca="false">'Traitements par indices'!C574:E601</f>
        <v>33317.4</v>
      </c>
      <c r="D574" s="349" t="n">
        <f aca="false">TRUNC(TRUNC(((C574+('Traitements par indices'!F574*12))/1820),2)*1.25,2)</f>
        <v>23.56</v>
      </c>
      <c r="E574" s="350" t="n">
        <f aca="false">TRUNC(TRUNC(((C574+('Traitements par indices'!F574*12))/1820),2)*1.27,2)</f>
        <v>23.93</v>
      </c>
      <c r="F574" s="350" t="n">
        <f aca="false">TRUNC(D574+(D574*2/3),2)</f>
        <v>39.26</v>
      </c>
      <c r="G574" s="351" t="n">
        <f aca="false">TRUNC(D574*2,2)</f>
        <v>47.12</v>
      </c>
      <c r="H574" s="352" t="n">
        <f aca="false">TRUNC(TRUNC(((C574+('Traitements par indices'!G574*12))/1820),2)*1.25,2)</f>
        <v>23.1</v>
      </c>
      <c r="I574" s="352" t="n">
        <f aca="false">TRUNC(TRUNC(((C574+('Traitements par indices'!G574*12))/1820),2)*1.27,2)</f>
        <v>23.46</v>
      </c>
      <c r="J574" s="352" t="n">
        <f aca="false">TRUNC(H574+(H574*2/3),2)</f>
        <v>38.5</v>
      </c>
      <c r="K574" s="353" t="n">
        <f aca="false">TRUNC((H574*2),2)</f>
        <v>46.2</v>
      </c>
      <c r="L574" s="352" t="n">
        <f aca="false">TRUNC(TRUNC((C574/1820),2)*1.25,2)</f>
        <v>22.87</v>
      </c>
      <c r="M574" s="352" t="n">
        <f aca="false">TRUNC(TRUNC((C574/1820),2)*1.27,2)</f>
        <v>23.24</v>
      </c>
      <c r="N574" s="352" t="n">
        <f aca="false">TRUNC(L574+(L574*2/3),2)</f>
        <v>38.11</v>
      </c>
      <c r="O574" s="353" t="n">
        <f aca="false">TRUNC((L574*2),2)</f>
        <v>45.74</v>
      </c>
    </row>
    <row r="575" customFormat="false" ht="16.5" hidden="false" customHeight="true" outlineLevel="0" collapsed="false">
      <c r="A575" s="338" t="n">
        <f aca="false">'Traitements par indices'!A575:C602</f>
        <v>565</v>
      </c>
      <c r="B575" s="355" t="n">
        <f aca="false">'Traitements par indices'!B575:D602</f>
        <v>672</v>
      </c>
      <c r="C575" s="340" t="n">
        <f aca="false">'Traitements par indices'!C575:E602</f>
        <v>33376.47</v>
      </c>
      <c r="D575" s="341" t="n">
        <f aca="false">TRUNC(TRUNC(((C575+('Traitements par indices'!F575*12))/1820),2)*1.25,2)</f>
        <v>23.6</v>
      </c>
      <c r="E575" s="342" t="n">
        <f aca="false">TRUNC(TRUNC(((C575+('Traitements par indices'!F575*12))/1820),2)*1.27,2)</f>
        <v>23.97</v>
      </c>
      <c r="F575" s="342" t="n">
        <f aca="false">TRUNC(D575+(D575*2/3),2)</f>
        <v>39.33</v>
      </c>
      <c r="G575" s="343" t="n">
        <f aca="false">TRUNC(D575*2,2)</f>
        <v>47.2</v>
      </c>
      <c r="H575" s="344" t="n">
        <f aca="false">TRUNC(TRUNC(((C575+('Traitements par indices'!G575*12))/1820),2)*1.25,2)</f>
        <v>23.15</v>
      </c>
      <c r="I575" s="344" t="n">
        <f aca="false">TRUNC(TRUNC(((C575+('Traitements par indices'!G575*12))/1820),2)*1.27,2)</f>
        <v>23.52</v>
      </c>
      <c r="J575" s="344" t="n">
        <f aca="false">TRUNC(H575+(H575*2/3),2)</f>
        <v>38.58</v>
      </c>
      <c r="K575" s="345" t="n">
        <f aca="false">TRUNC((H575*2),2)</f>
        <v>46.3</v>
      </c>
      <c r="L575" s="344" t="n">
        <f aca="false">TRUNC(TRUNC((C575/1820),2)*1.25,2)</f>
        <v>22.91</v>
      </c>
      <c r="M575" s="344" t="n">
        <f aca="false">TRUNC(TRUNC((C575/1820),2)*1.27,2)</f>
        <v>23.27</v>
      </c>
      <c r="N575" s="344" t="n">
        <f aca="false">TRUNC(L575+(L575*2/3),2)</f>
        <v>38.18</v>
      </c>
      <c r="O575" s="345" t="n">
        <f aca="false">TRUNC((L575*2),2)</f>
        <v>45.82</v>
      </c>
    </row>
    <row r="576" customFormat="false" ht="16.5" hidden="false" customHeight="true" outlineLevel="0" collapsed="false">
      <c r="A576" s="346" t="n">
        <f aca="false">'Traitements par indices'!A576:C603</f>
        <v>566</v>
      </c>
      <c r="B576" s="347" t="n">
        <f aca="false">'Traitements par indices'!B576:D603</f>
        <v>673</v>
      </c>
      <c r="C576" s="348" t="n">
        <f aca="false">'Traitements par indices'!C576:E603</f>
        <v>33435.54</v>
      </c>
      <c r="D576" s="349" t="n">
        <f aca="false">TRUNC(TRUNC(((C576+('Traitements par indices'!F576*12))/1820),2)*1.25,2)</f>
        <v>23.65</v>
      </c>
      <c r="E576" s="350" t="n">
        <f aca="false">TRUNC(TRUNC(((C576+('Traitements par indices'!F576*12))/1820),2)*1.27,2)</f>
        <v>24.02</v>
      </c>
      <c r="F576" s="350" t="n">
        <f aca="false">TRUNC(D576+(D576*2/3),2)</f>
        <v>39.41</v>
      </c>
      <c r="G576" s="351" t="n">
        <f aca="false">TRUNC(D576*2,2)</f>
        <v>47.3</v>
      </c>
      <c r="H576" s="352" t="n">
        <f aca="false">TRUNC(TRUNC(((C576+('Traitements par indices'!G576*12))/1820),2)*1.25,2)</f>
        <v>23.18</v>
      </c>
      <c r="I576" s="352" t="n">
        <f aca="false">TRUNC(TRUNC(((C576+('Traitements par indices'!G576*12))/1820),2)*1.27,2)</f>
        <v>23.55</v>
      </c>
      <c r="J576" s="352" t="n">
        <f aca="false">TRUNC(H576+(H576*2/3),2)</f>
        <v>38.63</v>
      </c>
      <c r="K576" s="353" t="n">
        <f aca="false">TRUNC((H576*2),2)</f>
        <v>46.36</v>
      </c>
      <c r="L576" s="352" t="n">
        <f aca="false">TRUNC(TRUNC((C576/1820),2)*1.25,2)</f>
        <v>22.96</v>
      </c>
      <c r="M576" s="352" t="n">
        <f aca="false">TRUNC(TRUNC((C576/1820),2)*1.27,2)</f>
        <v>23.32</v>
      </c>
      <c r="N576" s="352" t="n">
        <f aca="false">TRUNC(L576+(L576*2/3),2)</f>
        <v>38.26</v>
      </c>
      <c r="O576" s="353" t="n">
        <f aca="false">TRUNC((L576*2),2)</f>
        <v>45.92</v>
      </c>
    </row>
    <row r="577" customFormat="false" ht="16.5" hidden="false" customHeight="true" outlineLevel="0" collapsed="false">
      <c r="A577" s="338" t="n">
        <f aca="false">'Traitements par indices'!A577:C604</f>
        <v>566</v>
      </c>
      <c r="B577" s="355" t="n">
        <f aca="false">'Traitements par indices'!B577:D604</f>
        <v>674</v>
      </c>
      <c r="C577" s="340" t="n">
        <f aca="false">'Traitements par indices'!C577:E604</f>
        <v>33435.54</v>
      </c>
      <c r="D577" s="341" t="n">
        <f aca="false">TRUNC(TRUNC(((C577+('Traitements par indices'!F577*12))/1820),2)*1.25,2)</f>
        <v>23.65</v>
      </c>
      <c r="E577" s="342" t="n">
        <f aca="false">TRUNC(TRUNC(((C577+('Traitements par indices'!F577*12))/1820),2)*1.27,2)</f>
        <v>24.02</v>
      </c>
      <c r="F577" s="342" t="n">
        <f aca="false">TRUNC(D577+(D577*2/3),2)</f>
        <v>39.41</v>
      </c>
      <c r="G577" s="343" t="n">
        <f aca="false">TRUNC(D577*2,2)</f>
        <v>47.3</v>
      </c>
      <c r="H577" s="344" t="n">
        <f aca="false">TRUNC(TRUNC(((C577+('Traitements par indices'!G577*12))/1820),2)*1.25,2)</f>
        <v>23.18</v>
      </c>
      <c r="I577" s="344" t="n">
        <f aca="false">TRUNC(TRUNC(((C577+('Traitements par indices'!G577*12))/1820),2)*1.27,2)</f>
        <v>23.55</v>
      </c>
      <c r="J577" s="344" t="n">
        <f aca="false">TRUNC(H577+(H577*2/3),2)</f>
        <v>38.63</v>
      </c>
      <c r="K577" s="345" t="n">
        <f aca="false">TRUNC((H577*2),2)</f>
        <v>46.36</v>
      </c>
      <c r="L577" s="344" t="n">
        <f aca="false">TRUNC(TRUNC((C577/1820),2)*1.25,2)</f>
        <v>22.96</v>
      </c>
      <c r="M577" s="344" t="n">
        <f aca="false">TRUNC(TRUNC((C577/1820),2)*1.27,2)</f>
        <v>23.32</v>
      </c>
      <c r="N577" s="344" t="n">
        <f aca="false">TRUNC(L577+(L577*2/3),2)</f>
        <v>38.26</v>
      </c>
      <c r="O577" s="345" t="n">
        <f aca="false">TRUNC((L577*2),2)</f>
        <v>45.92</v>
      </c>
    </row>
    <row r="578" customFormat="false" ht="16.5" hidden="false" customHeight="true" outlineLevel="0" collapsed="false">
      <c r="A578" s="346" t="n">
        <f aca="false">'Traitements par indices'!A578:C605</f>
        <v>567</v>
      </c>
      <c r="B578" s="347" t="n">
        <f aca="false">'Traitements par indices'!B578:D605</f>
        <v>675</v>
      </c>
      <c r="C578" s="348" t="n">
        <f aca="false">'Traitements par indices'!C578:E605</f>
        <v>33494.62</v>
      </c>
      <c r="D578" s="349" t="n">
        <f aca="false">TRUNC(TRUNC(((C578+('Traitements par indices'!F578*12))/1820),2)*1.25,2)</f>
        <v>23.68</v>
      </c>
      <c r="E578" s="350" t="n">
        <f aca="false">TRUNC(TRUNC(((C578+('Traitements par indices'!F578*12))/1820),2)*1.27,2)</f>
        <v>24.06</v>
      </c>
      <c r="F578" s="350" t="n">
        <f aca="false">TRUNC(D578+(D578*2/3),2)</f>
        <v>39.46</v>
      </c>
      <c r="G578" s="351" t="n">
        <f aca="false">TRUNC(D578*2,2)</f>
        <v>47.36</v>
      </c>
      <c r="H578" s="352" t="n">
        <f aca="false">TRUNC(TRUNC(((C578+('Traitements par indices'!G578*12))/1820),2)*1.25,2)</f>
        <v>23.22</v>
      </c>
      <c r="I578" s="352" t="n">
        <f aca="false">TRUNC(TRUNC(((C578+('Traitements par indices'!G578*12))/1820),2)*1.27,2)</f>
        <v>23.59</v>
      </c>
      <c r="J578" s="352" t="n">
        <f aca="false">TRUNC(H578+(H578*2/3),2)</f>
        <v>38.7</v>
      </c>
      <c r="K578" s="353" t="n">
        <f aca="false">TRUNC((H578*2),2)</f>
        <v>46.44</v>
      </c>
      <c r="L578" s="352" t="n">
        <f aca="false">TRUNC(TRUNC((C578/1820),2)*1.25,2)</f>
        <v>23</v>
      </c>
      <c r="M578" s="352" t="n">
        <f aca="false">TRUNC(TRUNC((C578/1820),2)*1.27,2)</f>
        <v>23.36</v>
      </c>
      <c r="N578" s="352" t="n">
        <f aca="false">TRUNC(L578+(L578*2/3),2)</f>
        <v>38.33</v>
      </c>
      <c r="O578" s="353" t="n">
        <f aca="false">TRUNC((L578*2),2)</f>
        <v>46</v>
      </c>
    </row>
    <row r="579" customFormat="false" ht="16.5" hidden="false" customHeight="true" outlineLevel="0" collapsed="false">
      <c r="A579" s="338" t="n">
        <f aca="false">'Traitements par indices'!A579:C606</f>
        <v>568</v>
      </c>
      <c r="B579" s="355" t="n">
        <f aca="false">'Traitements par indices'!B579:D606</f>
        <v>676</v>
      </c>
      <c r="C579" s="340" t="n">
        <f aca="false">'Traitements par indices'!C579:E606</f>
        <v>33553.69</v>
      </c>
      <c r="D579" s="341" t="n">
        <f aca="false">TRUNC(TRUNC(((C579+('Traitements par indices'!F579*12))/1820),2)*1.25,2)</f>
        <v>23.72</v>
      </c>
      <c r="E579" s="342" t="n">
        <f aca="false">TRUNC(TRUNC(((C579+('Traitements par indices'!F579*12))/1820),2)*1.27,2)</f>
        <v>24.1</v>
      </c>
      <c r="F579" s="342" t="n">
        <f aca="false">TRUNC(D579+(D579*2/3),2)</f>
        <v>39.53</v>
      </c>
      <c r="G579" s="343" t="n">
        <f aca="false">TRUNC(D579*2,2)</f>
        <v>47.44</v>
      </c>
      <c r="H579" s="344" t="n">
        <f aca="false">TRUNC(TRUNC(((C579+('Traitements par indices'!G579*12))/1820),2)*1.25,2)</f>
        <v>23.27</v>
      </c>
      <c r="I579" s="344" t="n">
        <f aca="false">TRUNC(TRUNC(((C579+('Traitements par indices'!G579*12))/1820),2)*1.27,2)</f>
        <v>23.64</v>
      </c>
      <c r="J579" s="344" t="n">
        <f aca="false">TRUNC(H579+(H579*2/3),2)</f>
        <v>38.78</v>
      </c>
      <c r="K579" s="345" t="n">
        <f aca="false">TRUNC((H579*2),2)</f>
        <v>46.54</v>
      </c>
      <c r="L579" s="344" t="n">
        <f aca="false">TRUNC(TRUNC((C579/1820),2)*1.25,2)</f>
        <v>23.03</v>
      </c>
      <c r="M579" s="344" t="n">
        <f aca="false">TRUNC(TRUNC((C579/1820),2)*1.27,2)</f>
        <v>23.4</v>
      </c>
      <c r="N579" s="344" t="n">
        <f aca="false">TRUNC(L579+(L579*2/3),2)</f>
        <v>38.38</v>
      </c>
      <c r="O579" s="345" t="n">
        <f aca="false">TRUNC((L579*2),2)</f>
        <v>46.06</v>
      </c>
    </row>
    <row r="580" customFormat="false" ht="16.5" hidden="false" customHeight="true" outlineLevel="0" collapsed="false">
      <c r="A580" s="346" t="n">
        <f aca="false">'Traitements par indices'!A580:C607</f>
        <v>569</v>
      </c>
      <c r="B580" s="347" t="n">
        <f aca="false">'Traitements par indices'!B580:D607</f>
        <v>677</v>
      </c>
      <c r="C580" s="348" t="n">
        <f aca="false">'Traitements par indices'!C580:E607</f>
        <v>33612.76</v>
      </c>
      <c r="D580" s="349" t="n">
        <f aca="false">TRUNC(TRUNC(((C580+('Traitements par indices'!F580*12))/1820),2)*1.25,2)</f>
        <v>23.77</v>
      </c>
      <c r="E580" s="350" t="n">
        <f aca="false">TRUNC(TRUNC(((C580+('Traitements par indices'!F580*12))/1820),2)*1.27,2)</f>
        <v>24.15</v>
      </c>
      <c r="F580" s="350" t="n">
        <f aca="false">TRUNC(D580+(D580*2/3),2)</f>
        <v>39.61</v>
      </c>
      <c r="G580" s="351" t="n">
        <f aca="false">TRUNC(D580*2,2)</f>
        <v>47.54</v>
      </c>
      <c r="H580" s="352" t="n">
        <f aca="false">TRUNC(TRUNC(((C580+('Traitements par indices'!G580*12))/1820),2)*1.25,2)</f>
        <v>23.31</v>
      </c>
      <c r="I580" s="352" t="n">
        <f aca="false">TRUNC(TRUNC(((C580+('Traitements par indices'!G580*12))/1820),2)*1.27,2)</f>
        <v>23.68</v>
      </c>
      <c r="J580" s="352" t="n">
        <f aca="false">TRUNC(H580+(H580*2/3),2)</f>
        <v>38.85</v>
      </c>
      <c r="K580" s="353" t="n">
        <f aca="false">TRUNC((H580*2),2)</f>
        <v>46.62</v>
      </c>
      <c r="L580" s="352" t="n">
        <f aca="false">TRUNC(TRUNC((C580/1820),2)*1.25,2)</f>
        <v>23.07</v>
      </c>
      <c r="M580" s="352" t="n">
        <f aca="false">TRUNC(TRUNC((C580/1820),2)*1.27,2)</f>
        <v>23.44</v>
      </c>
      <c r="N580" s="352" t="n">
        <f aca="false">TRUNC(L580+(L580*2/3),2)</f>
        <v>38.45</v>
      </c>
      <c r="O580" s="353" t="n">
        <f aca="false">TRUNC((L580*2),2)</f>
        <v>46.14</v>
      </c>
    </row>
    <row r="581" customFormat="false" ht="16.5" hidden="false" customHeight="true" outlineLevel="0" collapsed="false">
      <c r="A581" s="338" t="n">
        <f aca="false">'Traitements par indices'!A581:C608</f>
        <v>569</v>
      </c>
      <c r="B581" s="355" t="n">
        <f aca="false">'Traitements par indices'!B581:D608</f>
        <v>678</v>
      </c>
      <c r="C581" s="340" t="n">
        <f aca="false">'Traitements par indices'!C581:E608</f>
        <v>33612.76</v>
      </c>
      <c r="D581" s="341" t="n">
        <f aca="false">TRUNC(TRUNC(((C581+('Traitements par indices'!F581*12))/1820),2)*1.25,2)</f>
        <v>23.77</v>
      </c>
      <c r="E581" s="342" t="n">
        <f aca="false">TRUNC(TRUNC(((C581+('Traitements par indices'!F581*12))/1820),2)*1.27,2)</f>
        <v>24.15</v>
      </c>
      <c r="F581" s="342" t="n">
        <f aca="false">TRUNC(D581+(D581*2/3),2)</f>
        <v>39.61</v>
      </c>
      <c r="G581" s="343" t="n">
        <f aca="false">TRUNC(D581*2,2)</f>
        <v>47.54</v>
      </c>
      <c r="H581" s="344" t="n">
        <f aca="false">TRUNC(TRUNC(((C581+('Traitements par indices'!G581*12))/1820),2)*1.25,2)</f>
        <v>23.31</v>
      </c>
      <c r="I581" s="344" t="n">
        <f aca="false">TRUNC(TRUNC(((C581+('Traitements par indices'!G581*12))/1820),2)*1.27,2)</f>
        <v>23.68</v>
      </c>
      <c r="J581" s="344" t="n">
        <f aca="false">TRUNC(H581+(H581*2/3),2)</f>
        <v>38.85</v>
      </c>
      <c r="K581" s="345" t="n">
        <f aca="false">TRUNC((H581*2),2)</f>
        <v>46.62</v>
      </c>
      <c r="L581" s="344" t="n">
        <f aca="false">TRUNC(TRUNC((C581/1820),2)*1.25,2)</f>
        <v>23.07</v>
      </c>
      <c r="M581" s="344" t="n">
        <f aca="false">TRUNC(TRUNC((C581/1820),2)*1.27,2)</f>
        <v>23.44</v>
      </c>
      <c r="N581" s="344" t="n">
        <f aca="false">TRUNC(L581+(L581*2/3),2)</f>
        <v>38.45</v>
      </c>
      <c r="O581" s="345" t="n">
        <f aca="false">TRUNC((L581*2),2)</f>
        <v>46.14</v>
      </c>
    </row>
    <row r="582" customFormat="false" ht="16.5" hidden="false" customHeight="true" outlineLevel="0" collapsed="false">
      <c r="A582" s="346" t="n">
        <f aca="false">'Traitements par indices'!A582:C609</f>
        <v>570</v>
      </c>
      <c r="B582" s="347" t="n">
        <f aca="false">'Traitements par indices'!B582:D609</f>
        <v>679</v>
      </c>
      <c r="C582" s="348" t="n">
        <f aca="false">'Traitements par indices'!C582:E609</f>
        <v>33671.84</v>
      </c>
      <c r="D582" s="349" t="n">
        <f aca="false">TRUNC(TRUNC(((C582+('Traitements par indices'!F582*12))/1820),2)*1.25,2)</f>
        <v>23.81</v>
      </c>
      <c r="E582" s="350" t="n">
        <f aca="false">TRUNC(TRUNC(((C582+('Traitements par indices'!F582*12))/1820),2)*1.27,2)</f>
        <v>24.19</v>
      </c>
      <c r="F582" s="350" t="n">
        <f aca="false">TRUNC(D582+(D582*2/3),2)</f>
        <v>39.68</v>
      </c>
      <c r="G582" s="351" t="n">
        <f aca="false">TRUNC(D582*2,2)</f>
        <v>47.62</v>
      </c>
      <c r="H582" s="352" t="n">
        <f aca="false">TRUNC(TRUNC(((C582+('Traitements par indices'!G582*12))/1820),2)*1.25,2)</f>
        <v>23.35</v>
      </c>
      <c r="I582" s="352" t="n">
        <f aca="false">TRUNC(TRUNC(((C582+('Traitements par indices'!G582*12))/1820),2)*1.27,2)</f>
        <v>23.72</v>
      </c>
      <c r="J582" s="352" t="n">
        <f aca="false">TRUNC(H582+(H582*2/3),2)</f>
        <v>38.91</v>
      </c>
      <c r="K582" s="353" t="n">
        <f aca="false">TRUNC((H582*2),2)</f>
        <v>46.7</v>
      </c>
      <c r="L582" s="352" t="n">
        <f aca="false">TRUNC(TRUNC((C582/1820),2)*1.25,2)</f>
        <v>23.12</v>
      </c>
      <c r="M582" s="352" t="n">
        <f aca="false">TRUNC(TRUNC((C582/1820),2)*1.27,2)</f>
        <v>23.49</v>
      </c>
      <c r="N582" s="352" t="n">
        <f aca="false">TRUNC(L582+(L582*2/3),2)</f>
        <v>38.53</v>
      </c>
      <c r="O582" s="353" t="n">
        <f aca="false">TRUNC((L582*2),2)</f>
        <v>46.24</v>
      </c>
    </row>
    <row r="583" customFormat="false" ht="16.5" hidden="false" customHeight="true" outlineLevel="0" collapsed="false">
      <c r="A583" s="338" t="n">
        <f aca="false">'Traitements par indices'!A583:C610</f>
        <v>571</v>
      </c>
      <c r="B583" s="355" t="n">
        <f aca="false">'Traitements par indices'!B583:D610</f>
        <v>680</v>
      </c>
      <c r="C583" s="340" t="n">
        <f aca="false">'Traitements par indices'!C583:E610</f>
        <v>33730.91</v>
      </c>
      <c r="D583" s="341" t="n">
        <f aca="false">TRUNC(TRUNC(((C583+('Traitements par indices'!F583*12))/1820),2)*1.25,2)</f>
        <v>23.85</v>
      </c>
      <c r="E583" s="342" t="n">
        <f aca="false">TRUNC(TRUNC(((C583+('Traitements par indices'!F583*12))/1820),2)*1.27,2)</f>
        <v>24.23</v>
      </c>
      <c r="F583" s="342" t="n">
        <f aca="false">TRUNC(D583+(D583*2/3),2)</f>
        <v>39.75</v>
      </c>
      <c r="G583" s="343" t="n">
        <f aca="false">TRUNC(D583*2,2)</f>
        <v>47.7</v>
      </c>
      <c r="H583" s="344" t="n">
        <f aca="false">TRUNC(TRUNC(((C583+('Traitements par indices'!G583*12))/1820),2)*1.25,2)</f>
        <v>23.38</v>
      </c>
      <c r="I583" s="344" t="n">
        <f aca="false">TRUNC(TRUNC(((C583+('Traitements par indices'!G583*12))/1820),2)*1.27,2)</f>
        <v>23.76</v>
      </c>
      <c r="J583" s="344" t="n">
        <f aca="false">TRUNC(H583+(H583*2/3),2)</f>
        <v>38.96</v>
      </c>
      <c r="K583" s="345" t="n">
        <f aca="false">TRUNC((H583*2),2)</f>
        <v>46.76</v>
      </c>
      <c r="L583" s="344" t="n">
        <f aca="false">TRUNC(TRUNC((C583/1820),2)*1.25,2)</f>
        <v>23.16</v>
      </c>
      <c r="M583" s="344" t="n">
        <f aca="false">TRUNC(TRUNC((C583/1820),2)*1.27,2)</f>
        <v>23.53</v>
      </c>
      <c r="N583" s="344" t="n">
        <f aca="false">TRUNC(L583+(L583*2/3),2)</f>
        <v>38.6</v>
      </c>
      <c r="O583" s="345" t="n">
        <f aca="false">TRUNC((L583*2),2)</f>
        <v>46.32</v>
      </c>
    </row>
    <row r="584" customFormat="false" ht="16.5" hidden="false" customHeight="true" outlineLevel="0" collapsed="false">
      <c r="A584" s="346" t="n">
        <f aca="false">'Traitements par indices'!A584:C611</f>
        <v>572</v>
      </c>
      <c r="B584" s="347" t="n">
        <f aca="false">'Traitements par indices'!B584:D611</f>
        <v>681</v>
      </c>
      <c r="C584" s="348" t="n">
        <f aca="false">'Traitements par indices'!C584:E611</f>
        <v>33789.98</v>
      </c>
      <c r="D584" s="349" t="n">
        <f aca="false">TRUNC(TRUNC(((C584+('Traitements par indices'!F584*12))/1820),2)*1.25,2)</f>
        <v>23.9</v>
      </c>
      <c r="E584" s="350" t="n">
        <f aca="false">TRUNC(TRUNC(((C584+('Traitements par indices'!F584*12))/1820),2)*1.27,2)</f>
        <v>24.28</v>
      </c>
      <c r="F584" s="350" t="n">
        <f aca="false">TRUNC(D584+(D584*2/3),2)</f>
        <v>39.83</v>
      </c>
      <c r="G584" s="351" t="n">
        <f aca="false">TRUNC(D584*2,2)</f>
        <v>47.8</v>
      </c>
      <c r="H584" s="352" t="n">
        <f aca="false">TRUNC(TRUNC(((C584+('Traitements par indices'!G584*12))/1820),2)*1.25,2)</f>
        <v>23.43</v>
      </c>
      <c r="I584" s="352" t="n">
        <f aca="false">TRUNC(TRUNC(((C584+('Traitements par indices'!G584*12))/1820),2)*1.27,2)</f>
        <v>23.81</v>
      </c>
      <c r="J584" s="352" t="n">
        <f aca="false">TRUNC(H584+(H584*2/3),2)</f>
        <v>39.05</v>
      </c>
      <c r="K584" s="353" t="n">
        <f aca="false">TRUNC((H584*2),2)</f>
        <v>46.86</v>
      </c>
      <c r="L584" s="352" t="n">
        <f aca="false">TRUNC(TRUNC((C584/1820),2)*1.25,2)</f>
        <v>23.2</v>
      </c>
      <c r="M584" s="352" t="n">
        <f aca="false">TRUNC(TRUNC((C584/1820),2)*1.27,2)</f>
        <v>23.57</v>
      </c>
      <c r="N584" s="352" t="n">
        <f aca="false">TRUNC(L584+(L584*2/3),2)</f>
        <v>38.66</v>
      </c>
      <c r="O584" s="353" t="n">
        <f aca="false">TRUNC((L584*2),2)</f>
        <v>46.4</v>
      </c>
    </row>
    <row r="585" customFormat="false" ht="16.5" hidden="false" customHeight="true" outlineLevel="0" collapsed="false">
      <c r="A585" s="338" t="n">
        <f aca="false">'Traitements par indices'!A585:C612</f>
        <v>572</v>
      </c>
      <c r="B585" s="355" t="n">
        <f aca="false">'Traitements par indices'!B585:D612</f>
        <v>682</v>
      </c>
      <c r="C585" s="340" t="n">
        <f aca="false">'Traitements par indices'!C585:E612</f>
        <v>33789.98</v>
      </c>
      <c r="D585" s="341" t="n">
        <f aca="false">TRUNC(TRUNC(((C585+('Traitements par indices'!F585*12))/1820),2)*1.25,2)</f>
        <v>23.9</v>
      </c>
      <c r="E585" s="342" t="n">
        <f aca="false">TRUNC(TRUNC(((C585+('Traitements par indices'!F585*12))/1820),2)*1.27,2)</f>
        <v>24.28</v>
      </c>
      <c r="F585" s="342" t="n">
        <f aca="false">TRUNC(D585+(D585*2/3),2)</f>
        <v>39.83</v>
      </c>
      <c r="G585" s="343" t="n">
        <f aca="false">TRUNC(D585*2,2)</f>
        <v>47.8</v>
      </c>
      <c r="H585" s="344" t="n">
        <f aca="false">TRUNC(TRUNC(((C585+('Traitements par indices'!G585*12))/1820),2)*1.25,2)</f>
        <v>23.43</v>
      </c>
      <c r="I585" s="344" t="n">
        <f aca="false">TRUNC(TRUNC(((C585+('Traitements par indices'!G585*12))/1820),2)*1.27,2)</f>
        <v>23.81</v>
      </c>
      <c r="J585" s="344" t="n">
        <f aca="false">TRUNC(H585+(H585*2/3),2)</f>
        <v>39.05</v>
      </c>
      <c r="K585" s="345" t="n">
        <f aca="false">TRUNC((H585*2),2)</f>
        <v>46.86</v>
      </c>
      <c r="L585" s="344" t="n">
        <f aca="false">TRUNC(TRUNC((C585/1820),2)*1.25,2)</f>
        <v>23.2</v>
      </c>
      <c r="M585" s="344" t="n">
        <f aca="false">TRUNC(TRUNC((C585/1820),2)*1.27,2)</f>
        <v>23.57</v>
      </c>
      <c r="N585" s="344" t="n">
        <f aca="false">TRUNC(L585+(L585*2/3),2)</f>
        <v>38.66</v>
      </c>
      <c r="O585" s="345" t="n">
        <f aca="false">TRUNC((L585*2),2)</f>
        <v>46.4</v>
      </c>
    </row>
    <row r="586" customFormat="false" ht="16.5" hidden="false" customHeight="true" outlineLevel="0" collapsed="false">
      <c r="A586" s="346" t="n">
        <f aca="false">'Traitements par indices'!A586:C613</f>
        <v>573</v>
      </c>
      <c r="B586" s="347" t="n">
        <f aca="false">'Traitements par indices'!B586:D613</f>
        <v>683</v>
      </c>
      <c r="C586" s="348" t="n">
        <f aca="false">'Traitements par indices'!C586:E613</f>
        <v>33849.06</v>
      </c>
      <c r="D586" s="349" t="n">
        <f aca="false">TRUNC(TRUNC(((C586+('Traitements par indices'!F586*12))/1820),2)*1.25,2)</f>
        <v>23.93</v>
      </c>
      <c r="E586" s="350" t="n">
        <f aca="false">TRUNC(TRUNC(((C586+('Traitements par indices'!F586*12))/1820),2)*1.27,2)</f>
        <v>24.32</v>
      </c>
      <c r="F586" s="350" t="n">
        <f aca="false">TRUNC(D586+(D586*2/3),2)</f>
        <v>39.88</v>
      </c>
      <c r="G586" s="351" t="n">
        <f aca="false">TRUNC(D586*2,2)</f>
        <v>47.86</v>
      </c>
      <c r="H586" s="352" t="n">
        <f aca="false">TRUNC(TRUNC(((C586+('Traitements par indices'!G586*12))/1820),2)*1.25,2)</f>
        <v>23.47</v>
      </c>
      <c r="I586" s="352" t="n">
        <f aca="false">TRUNC(TRUNC(((C586+('Traitements par indices'!G586*12))/1820),2)*1.27,2)</f>
        <v>23.85</v>
      </c>
      <c r="J586" s="352" t="n">
        <f aca="false">TRUNC(H586+(H586*2/3),2)</f>
        <v>39.11</v>
      </c>
      <c r="K586" s="353" t="n">
        <f aca="false">TRUNC((H586*2),2)</f>
        <v>46.94</v>
      </c>
      <c r="L586" s="352" t="n">
        <f aca="false">TRUNC(TRUNC((C586/1820),2)*1.25,2)</f>
        <v>23.23</v>
      </c>
      <c r="M586" s="352" t="n">
        <f aca="false">TRUNC(TRUNC((C586/1820),2)*1.27,2)</f>
        <v>23.6</v>
      </c>
      <c r="N586" s="352" t="n">
        <f aca="false">TRUNC(L586+(L586*2/3),2)</f>
        <v>38.71</v>
      </c>
      <c r="O586" s="353" t="n">
        <f aca="false">TRUNC((L586*2),2)</f>
        <v>46.46</v>
      </c>
    </row>
    <row r="587" customFormat="false" ht="16.5" hidden="false" customHeight="true" outlineLevel="0" collapsed="false">
      <c r="A587" s="338" t="n">
        <f aca="false">'Traitements par indices'!A587:C614</f>
        <v>574</v>
      </c>
      <c r="B587" s="355" t="n">
        <f aca="false">'Traitements par indices'!B587:D614</f>
        <v>684</v>
      </c>
      <c r="C587" s="340" t="n">
        <f aca="false">'Traitements par indices'!C587:E614</f>
        <v>33908.13</v>
      </c>
      <c r="D587" s="341" t="n">
        <f aca="false">TRUNC(TRUNC(((C587+('Traitements par indices'!F587*12))/1820),2)*1.25,2)</f>
        <v>23.97</v>
      </c>
      <c r="E587" s="342" t="n">
        <f aca="false">TRUNC(TRUNC(((C587+('Traitements par indices'!F587*12))/1820),2)*1.27,2)</f>
        <v>24.35</v>
      </c>
      <c r="F587" s="342" t="n">
        <f aca="false">TRUNC(D587+(D587*2/3),2)</f>
        <v>39.95</v>
      </c>
      <c r="G587" s="343" t="n">
        <f aca="false">TRUNC(D587*2,2)</f>
        <v>47.94</v>
      </c>
      <c r="H587" s="344" t="n">
        <f aca="false">TRUNC(TRUNC(((C587+('Traitements par indices'!G587*12))/1820),2)*1.25,2)</f>
        <v>23.51</v>
      </c>
      <c r="I587" s="344" t="n">
        <f aca="false">TRUNC(TRUNC(((C587+('Traitements par indices'!G587*12))/1820),2)*1.27,2)</f>
        <v>23.88</v>
      </c>
      <c r="J587" s="344" t="n">
        <f aca="false">TRUNC(H587+(H587*2/3),2)</f>
        <v>39.18</v>
      </c>
      <c r="K587" s="345" t="n">
        <f aca="false">TRUNC((H587*2),2)</f>
        <v>47.02</v>
      </c>
      <c r="L587" s="344" t="n">
        <f aca="false">TRUNC(TRUNC((C587/1820),2)*1.25,2)</f>
        <v>23.28</v>
      </c>
      <c r="M587" s="344" t="n">
        <f aca="false">TRUNC(TRUNC((C587/1820),2)*1.27,2)</f>
        <v>23.66</v>
      </c>
      <c r="N587" s="344" t="n">
        <f aca="false">TRUNC(L587+(L587*2/3),2)</f>
        <v>38.8</v>
      </c>
      <c r="O587" s="345" t="n">
        <f aca="false">TRUNC((L587*2),2)</f>
        <v>46.56</v>
      </c>
    </row>
    <row r="588" customFormat="false" ht="16.5" hidden="false" customHeight="true" outlineLevel="0" collapsed="false">
      <c r="A588" s="346" t="n">
        <f aca="false">'Traitements par indices'!A588:C615</f>
        <v>575</v>
      </c>
      <c r="B588" s="347" t="n">
        <f aca="false">'Traitements par indices'!B588:D615</f>
        <v>685</v>
      </c>
      <c r="C588" s="348" t="n">
        <f aca="false">'Traitements par indices'!C588:E615</f>
        <v>33967.21</v>
      </c>
      <c r="D588" s="349" t="n">
        <f aca="false">TRUNC(TRUNC(((C588+('Traitements par indices'!F588*12))/1820),2)*1.25,2)</f>
        <v>24.02</v>
      </c>
      <c r="E588" s="350" t="n">
        <f aca="false">TRUNC(TRUNC(((C588+('Traitements par indices'!F588*12))/1820),2)*1.27,2)</f>
        <v>24.4</v>
      </c>
      <c r="F588" s="350" t="n">
        <f aca="false">TRUNC(D588+(D588*2/3),2)</f>
        <v>40.03</v>
      </c>
      <c r="G588" s="351" t="n">
        <f aca="false">TRUNC(D588*2,2)</f>
        <v>48.04</v>
      </c>
      <c r="H588" s="352" t="n">
        <f aca="false">TRUNC(TRUNC(((C588+('Traitements par indices'!G588*12))/1820),2)*1.25,2)</f>
        <v>23.55</v>
      </c>
      <c r="I588" s="352" t="n">
        <f aca="false">TRUNC(TRUNC(((C588+('Traitements par indices'!G588*12))/1820),2)*1.27,2)</f>
        <v>23.92</v>
      </c>
      <c r="J588" s="352" t="n">
        <f aca="false">TRUNC(H588+(H588*2/3),2)</f>
        <v>39.25</v>
      </c>
      <c r="K588" s="353" t="n">
        <f aca="false">TRUNC((H588*2),2)</f>
        <v>47.1</v>
      </c>
      <c r="L588" s="352" t="n">
        <f aca="false">TRUNC(TRUNC((C588/1820),2)*1.25,2)</f>
        <v>23.32</v>
      </c>
      <c r="M588" s="352" t="n">
        <f aca="false">TRUNC(TRUNC((C588/1820),2)*1.27,2)</f>
        <v>23.69</v>
      </c>
      <c r="N588" s="352" t="n">
        <f aca="false">TRUNC(L588+(L588*2/3),2)</f>
        <v>38.86</v>
      </c>
      <c r="O588" s="353" t="n">
        <f aca="false">TRUNC((L588*2),2)</f>
        <v>46.64</v>
      </c>
    </row>
    <row r="589" customFormat="false" ht="16.5" hidden="false" customHeight="true" outlineLevel="0" collapsed="false">
      <c r="A589" s="338" t="n">
        <f aca="false">'Traitements par indices'!A589:C616</f>
        <v>575</v>
      </c>
      <c r="B589" s="355" t="n">
        <f aca="false">'Traitements par indices'!B589:D616</f>
        <v>686</v>
      </c>
      <c r="C589" s="340" t="n">
        <f aca="false">'Traitements par indices'!C589:E616</f>
        <v>33967.21</v>
      </c>
      <c r="D589" s="341" t="n">
        <f aca="false">TRUNC(TRUNC(((C589+('Traitements par indices'!F589*12))/1820),2)*1.25,2)</f>
        <v>24.02</v>
      </c>
      <c r="E589" s="342" t="n">
        <f aca="false">TRUNC(TRUNC(((C589+('Traitements par indices'!F589*12))/1820),2)*1.27,2)</f>
        <v>24.4</v>
      </c>
      <c r="F589" s="342" t="n">
        <f aca="false">TRUNC(D589+(D589*2/3),2)</f>
        <v>40.03</v>
      </c>
      <c r="G589" s="343" t="n">
        <f aca="false">TRUNC(D589*2,2)</f>
        <v>48.04</v>
      </c>
      <c r="H589" s="344" t="n">
        <f aca="false">TRUNC(TRUNC(((C589+('Traitements par indices'!G589*12))/1820),2)*1.25,2)</f>
        <v>23.55</v>
      </c>
      <c r="I589" s="344" t="n">
        <f aca="false">TRUNC(TRUNC(((C589+('Traitements par indices'!G589*12))/1820),2)*1.27,2)</f>
        <v>23.92</v>
      </c>
      <c r="J589" s="344" t="n">
        <f aca="false">TRUNC(H589+(H589*2/3),2)</f>
        <v>39.25</v>
      </c>
      <c r="K589" s="345" t="n">
        <f aca="false">TRUNC((H589*2),2)</f>
        <v>47.1</v>
      </c>
      <c r="L589" s="344" t="n">
        <f aca="false">TRUNC(TRUNC((C589/1820),2)*1.25,2)</f>
        <v>23.32</v>
      </c>
      <c r="M589" s="344" t="n">
        <f aca="false">TRUNC(TRUNC((C589/1820),2)*1.27,2)</f>
        <v>23.69</v>
      </c>
      <c r="N589" s="344" t="n">
        <f aca="false">TRUNC(L589+(L589*2/3),2)</f>
        <v>38.86</v>
      </c>
      <c r="O589" s="345" t="n">
        <f aca="false">TRUNC((L589*2),2)</f>
        <v>46.64</v>
      </c>
    </row>
    <row r="590" customFormat="false" ht="16.5" hidden="false" customHeight="true" outlineLevel="0" collapsed="false">
      <c r="A590" s="346" t="n">
        <f aca="false">'Traitements par indices'!A590:C617</f>
        <v>576</v>
      </c>
      <c r="B590" s="347" t="n">
        <f aca="false">'Traitements par indices'!B590:D617</f>
        <v>687</v>
      </c>
      <c r="C590" s="348" t="n">
        <f aca="false">'Traitements par indices'!C590:E617</f>
        <v>34026.28</v>
      </c>
      <c r="D590" s="349" t="n">
        <f aca="false">TRUNC(TRUNC(((C590+('Traitements par indices'!F590*12))/1820),2)*1.25,2)</f>
        <v>24.06</v>
      </c>
      <c r="E590" s="350" t="n">
        <f aca="false">TRUNC(TRUNC(((C590+('Traitements par indices'!F590*12))/1820),2)*1.27,2)</f>
        <v>24.44</v>
      </c>
      <c r="F590" s="350" t="n">
        <f aca="false">TRUNC(D590+(D590*2/3),2)</f>
        <v>40.1</v>
      </c>
      <c r="G590" s="351" t="n">
        <f aca="false">TRUNC(D590*2,2)</f>
        <v>48.12</v>
      </c>
      <c r="H590" s="352" t="n">
        <f aca="false">TRUNC(TRUNC(((C590+('Traitements par indices'!G590*12))/1820),2)*1.25,2)</f>
        <v>23.6</v>
      </c>
      <c r="I590" s="352" t="n">
        <f aca="false">TRUNC(TRUNC(((C590+('Traitements par indices'!G590*12))/1820),2)*1.27,2)</f>
        <v>23.97</v>
      </c>
      <c r="J590" s="352" t="n">
        <f aca="false">TRUNC(H590+(H590*2/3),2)</f>
        <v>39.33</v>
      </c>
      <c r="K590" s="353" t="n">
        <f aca="false">TRUNC((H590*2),2)</f>
        <v>47.2</v>
      </c>
      <c r="L590" s="352" t="n">
        <f aca="false">TRUNC(TRUNC((C590/1820),2)*1.25,2)</f>
        <v>23.36</v>
      </c>
      <c r="M590" s="352" t="n">
        <f aca="false">TRUNC(TRUNC((C590/1820),2)*1.27,2)</f>
        <v>23.73</v>
      </c>
      <c r="N590" s="352" t="n">
        <f aca="false">TRUNC(L590+(L590*2/3),2)</f>
        <v>38.93</v>
      </c>
      <c r="O590" s="353" t="n">
        <f aca="false">TRUNC((L590*2),2)</f>
        <v>46.72</v>
      </c>
    </row>
    <row r="591" customFormat="false" ht="16.5" hidden="false" customHeight="true" outlineLevel="0" collapsed="false">
      <c r="A591" s="338" t="n">
        <f aca="false">'Traitements par indices'!A591:C618</f>
        <v>577</v>
      </c>
      <c r="B591" s="355" t="n">
        <f aca="false">'Traitements par indices'!B591:D618</f>
        <v>688</v>
      </c>
      <c r="C591" s="340" t="n">
        <f aca="false">'Traitements par indices'!C591:E618</f>
        <v>34085.35</v>
      </c>
      <c r="D591" s="341" t="n">
        <f aca="false">TRUNC(TRUNC(((C591+('Traitements par indices'!F591*12))/1820),2)*1.25,2)</f>
        <v>24.11</v>
      </c>
      <c r="E591" s="342" t="n">
        <f aca="false">TRUNC(TRUNC(((C591+('Traitements par indices'!F591*12))/1820),2)*1.27,2)</f>
        <v>24.49</v>
      </c>
      <c r="F591" s="342" t="n">
        <f aca="false">TRUNC(D591+(D591*2/3),2)</f>
        <v>40.18</v>
      </c>
      <c r="G591" s="343" t="n">
        <f aca="false">TRUNC(D591*2,2)</f>
        <v>48.22</v>
      </c>
      <c r="H591" s="344" t="n">
        <f aca="false">TRUNC(TRUNC(((C591+('Traitements par indices'!G591*12))/1820),2)*1.25,2)</f>
        <v>23.63</v>
      </c>
      <c r="I591" s="344" t="n">
        <f aca="false">TRUNC(TRUNC(((C591+('Traitements par indices'!G591*12))/1820),2)*1.27,2)</f>
        <v>24.01</v>
      </c>
      <c r="J591" s="344" t="n">
        <f aca="false">TRUNC(H591+(H591*2/3),2)</f>
        <v>39.38</v>
      </c>
      <c r="K591" s="345" t="n">
        <f aca="false">TRUNC((H591*2),2)</f>
        <v>47.26</v>
      </c>
      <c r="L591" s="344" t="n">
        <f aca="false">TRUNC(TRUNC((C591/1820),2)*1.25,2)</f>
        <v>23.4</v>
      </c>
      <c r="M591" s="344" t="n">
        <f aca="false">TRUNC(TRUNC((C591/1820),2)*1.27,2)</f>
        <v>23.77</v>
      </c>
      <c r="N591" s="344" t="n">
        <f aca="false">TRUNC(L591+(L591*2/3),2)</f>
        <v>39</v>
      </c>
      <c r="O591" s="345" t="n">
        <f aca="false">TRUNC((L591*2),2)</f>
        <v>46.8</v>
      </c>
    </row>
    <row r="592" customFormat="false" ht="16.5" hidden="false" customHeight="true" outlineLevel="0" collapsed="false">
      <c r="A592" s="346" t="n">
        <f aca="false">'Traitements par indices'!A592:C619</f>
        <v>577</v>
      </c>
      <c r="B592" s="347" t="n">
        <f aca="false">'Traitements par indices'!B592:D619</f>
        <v>689</v>
      </c>
      <c r="C592" s="348" t="n">
        <f aca="false">'Traitements par indices'!C592:E619</f>
        <v>34085.35</v>
      </c>
      <c r="D592" s="349" t="n">
        <f aca="false">TRUNC(TRUNC(((C592+('Traitements par indices'!F592*12))/1820),2)*1.25,2)</f>
        <v>24.11</v>
      </c>
      <c r="E592" s="350" t="n">
        <f aca="false">TRUNC(TRUNC(((C592+('Traitements par indices'!F592*12))/1820),2)*1.27,2)</f>
        <v>24.49</v>
      </c>
      <c r="F592" s="350" t="n">
        <f aca="false">TRUNC(D592+(D592*2/3),2)</f>
        <v>40.18</v>
      </c>
      <c r="G592" s="351" t="n">
        <f aca="false">TRUNC(D592*2,2)</f>
        <v>48.22</v>
      </c>
      <c r="H592" s="352" t="n">
        <f aca="false">TRUNC(TRUNC(((C592+('Traitements par indices'!G592*12))/1820),2)*1.25,2)</f>
        <v>23.63</v>
      </c>
      <c r="I592" s="352" t="n">
        <f aca="false">TRUNC(TRUNC(((C592+('Traitements par indices'!G592*12))/1820),2)*1.27,2)</f>
        <v>24.01</v>
      </c>
      <c r="J592" s="352" t="n">
        <f aca="false">TRUNC(H592+(H592*2/3),2)</f>
        <v>39.38</v>
      </c>
      <c r="K592" s="353" t="n">
        <f aca="false">TRUNC((H592*2),2)</f>
        <v>47.26</v>
      </c>
      <c r="L592" s="352" t="n">
        <f aca="false">TRUNC(TRUNC((C592/1820),2)*1.25,2)</f>
        <v>23.4</v>
      </c>
      <c r="M592" s="352" t="n">
        <f aca="false">TRUNC(TRUNC((C592/1820),2)*1.27,2)</f>
        <v>23.77</v>
      </c>
      <c r="N592" s="352" t="n">
        <f aca="false">TRUNC(L592+(L592*2/3),2)</f>
        <v>39</v>
      </c>
      <c r="O592" s="353" t="n">
        <f aca="false">TRUNC((L592*2),2)</f>
        <v>46.8</v>
      </c>
    </row>
    <row r="593" customFormat="false" ht="16.5" hidden="false" customHeight="true" outlineLevel="0" collapsed="false">
      <c r="A593" s="338" t="n">
        <f aca="false">'Traitements par indices'!A593:C620</f>
        <v>578</v>
      </c>
      <c r="B593" s="355" t="n">
        <f aca="false">'Traitements par indices'!B593:D620</f>
        <v>690</v>
      </c>
      <c r="C593" s="340" t="n">
        <f aca="false">'Traitements par indices'!C593:E620</f>
        <v>34144.43</v>
      </c>
      <c r="D593" s="341" t="n">
        <f aca="false">TRUNC(TRUNC(((C593+('Traitements par indices'!F593*12))/1820),2)*1.25,2)</f>
        <v>24.15</v>
      </c>
      <c r="E593" s="342" t="n">
        <f aca="false">TRUNC(TRUNC(((C593+('Traitements par indices'!F593*12))/1820),2)*1.27,2)</f>
        <v>24.53</v>
      </c>
      <c r="F593" s="342" t="n">
        <f aca="false">TRUNC(D593+(D593*2/3),2)</f>
        <v>40.25</v>
      </c>
      <c r="G593" s="343" t="n">
        <f aca="false">TRUNC(D593*2,2)</f>
        <v>48.3</v>
      </c>
      <c r="H593" s="344" t="n">
        <f aca="false">TRUNC(TRUNC(((C593+('Traitements par indices'!G593*12))/1820),2)*1.25,2)</f>
        <v>23.67</v>
      </c>
      <c r="I593" s="344" t="n">
        <f aca="false">TRUNC(TRUNC(((C593+('Traitements par indices'!G593*12))/1820),2)*1.27,2)</f>
        <v>24.05</v>
      </c>
      <c r="J593" s="344" t="n">
        <f aca="false">TRUNC(H593+(H593*2/3),2)</f>
        <v>39.45</v>
      </c>
      <c r="K593" s="345" t="n">
        <f aca="false">TRUNC((H593*2),2)</f>
        <v>47.34</v>
      </c>
      <c r="L593" s="344" t="n">
        <f aca="false">TRUNC(TRUNC((C593/1820),2)*1.25,2)</f>
        <v>23.45</v>
      </c>
      <c r="M593" s="344" t="n">
        <f aca="false">TRUNC(TRUNC((C593/1820),2)*1.27,2)</f>
        <v>23.82</v>
      </c>
      <c r="N593" s="344" t="n">
        <f aca="false">TRUNC(L593+(L593*2/3),2)</f>
        <v>39.08</v>
      </c>
      <c r="O593" s="345" t="n">
        <f aca="false">TRUNC((L593*2),2)</f>
        <v>46.9</v>
      </c>
    </row>
    <row r="594" customFormat="false" ht="16.5" hidden="false" customHeight="true" outlineLevel="0" collapsed="false">
      <c r="A594" s="346" t="n">
        <f aca="false">'Traitements par indices'!A594:C621</f>
        <v>579</v>
      </c>
      <c r="B594" s="347" t="n">
        <f aca="false">'Traitements par indices'!B594:D621</f>
        <v>691</v>
      </c>
      <c r="C594" s="348" t="n">
        <f aca="false">'Traitements par indices'!C594:E621</f>
        <v>34203.5</v>
      </c>
      <c r="D594" s="349" t="n">
        <f aca="false">TRUNC(TRUNC(((C594+('Traitements par indices'!F594*12))/1820),2)*1.25,2)</f>
        <v>24.18</v>
      </c>
      <c r="E594" s="350" t="n">
        <f aca="false">TRUNC(TRUNC(((C594+('Traitements par indices'!F594*12))/1820),2)*1.27,2)</f>
        <v>24.57</v>
      </c>
      <c r="F594" s="350" t="n">
        <f aca="false">TRUNC(D594+(D594*2/3),2)</f>
        <v>40.3</v>
      </c>
      <c r="G594" s="351" t="n">
        <f aca="false">TRUNC(D594*2,2)</f>
        <v>48.36</v>
      </c>
      <c r="H594" s="352" t="n">
        <f aca="false">TRUNC(TRUNC(((C594+('Traitements par indices'!G594*12))/1820),2)*1.25,2)</f>
        <v>23.72</v>
      </c>
      <c r="I594" s="352" t="n">
        <f aca="false">TRUNC(TRUNC(((C594+('Traitements par indices'!G594*12))/1820),2)*1.27,2)</f>
        <v>24.1</v>
      </c>
      <c r="J594" s="352" t="n">
        <f aca="false">TRUNC(H594+(H594*2/3),2)</f>
        <v>39.53</v>
      </c>
      <c r="K594" s="353" t="n">
        <f aca="false">TRUNC((H594*2),2)</f>
        <v>47.44</v>
      </c>
      <c r="L594" s="352" t="n">
        <f aca="false">TRUNC(TRUNC((C594/1820),2)*1.25,2)</f>
        <v>23.48</v>
      </c>
      <c r="M594" s="352" t="n">
        <f aca="false">TRUNC(TRUNC((C594/1820),2)*1.27,2)</f>
        <v>23.86</v>
      </c>
      <c r="N594" s="352" t="n">
        <f aca="false">TRUNC(L594+(L594*2/3),2)</f>
        <v>39.13</v>
      </c>
      <c r="O594" s="353" t="n">
        <f aca="false">TRUNC((L594*2),2)</f>
        <v>46.96</v>
      </c>
    </row>
    <row r="595" customFormat="false" ht="16.5" hidden="false" customHeight="true" outlineLevel="0" collapsed="false">
      <c r="A595" s="338" t="n">
        <f aca="false">'Traitements par indices'!A595:C622</f>
        <v>580</v>
      </c>
      <c r="B595" s="355" t="n">
        <f aca="false">'Traitements par indices'!B595:D622</f>
        <v>692</v>
      </c>
      <c r="C595" s="340" t="n">
        <f aca="false">'Traitements par indices'!C595:E622</f>
        <v>34262.57</v>
      </c>
      <c r="D595" s="341" t="n">
        <f aca="false">TRUNC(TRUNC(((C595+('Traitements par indices'!F595*12))/1820),2)*1.25,2)</f>
        <v>24.23</v>
      </c>
      <c r="E595" s="342" t="n">
        <f aca="false">TRUNC(TRUNC(((C595+('Traitements par indices'!F595*12))/1820),2)*1.27,2)</f>
        <v>24.62</v>
      </c>
      <c r="F595" s="342" t="n">
        <f aca="false">TRUNC(D595+(D595*2/3),2)</f>
        <v>40.38</v>
      </c>
      <c r="G595" s="343" t="n">
        <f aca="false">TRUNC(D595*2,2)</f>
        <v>48.46</v>
      </c>
      <c r="H595" s="344" t="n">
        <f aca="false">TRUNC(TRUNC(((C595+('Traitements par indices'!G595*12))/1820),2)*1.25,2)</f>
        <v>23.76</v>
      </c>
      <c r="I595" s="344" t="n">
        <f aca="false">TRUNC(TRUNC(((C595+('Traitements par indices'!G595*12))/1820),2)*1.27,2)</f>
        <v>24.14</v>
      </c>
      <c r="J595" s="344" t="n">
        <f aca="false">TRUNC(H595+(H595*2/3),2)</f>
        <v>39.6</v>
      </c>
      <c r="K595" s="345" t="n">
        <f aca="false">TRUNC((H595*2),2)</f>
        <v>47.52</v>
      </c>
      <c r="L595" s="344" t="n">
        <f aca="false">TRUNC(TRUNC((C595/1820),2)*1.25,2)</f>
        <v>23.52</v>
      </c>
      <c r="M595" s="344" t="n">
        <f aca="false">TRUNC(TRUNC((C595/1820),2)*1.27,2)</f>
        <v>23.9</v>
      </c>
      <c r="N595" s="344" t="n">
        <f aca="false">TRUNC(L595+(L595*2/3),2)</f>
        <v>39.2</v>
      </c>
      <c r="O595" s="345" t="n">
        <f aca="false">TRUNC((L595*2),2)</f>
        <v>47.04</v>
      </c>
    </row>
    <row r="596" customFormat="false" ht="16.5" hidden="false" customHeight="true" outlineLevel="0" collapsed="false">
      <c r="A596" s="346" t="n">
        <f aca="false">'Traitements par indices'!A596:C623</f>
        <v>580</v>
      </c>
      <c r="B596" s="347" t="n">
        <f aca="false">'Traitements par indices'!B596:D623</f>
        <v>693</v>
      </c>
      <c r="C596" s="348" t="n">
        <f aca="false">'Traitements par indices'!C596:E623</f>
        <v>34262.57</v>
      </c>
      <c r="D596" s="349" t="n">
        <f aca="false">TRUNC(TRUNC(((C596+('Traitements par indices'!F596*12))/1820),2)*1.25,2)</f>
        <v>24.23</v>
      </c>
      <c r="E596" s="350" t="n">
        <f aca="false">TRUNC(TRUNC(((C596+('Traitements par indices'!F596*12))/1820),2)*1.27,2)</f>
        <v>24.62</v>
      </c>
      <c r="F596" s="350" t="n">
        <f aca="false">TRUNC(D596+(D596*2/3),2)</f>
        <v>40.38</v>
      </c>
      <c r="G596" s="351" t="n">
        <f aca="false">TRUNC(D596*2,2)</f>
        <v>48.46</v>
      </c>
      <c r="H596" s="352" t="n">
        <f aca="false">TRUNC(TRUNC(((C596+('Traitements par indices'!G596*12))/1820),2)*1.25,2)</f>
        <v>23.76</v>
      </c>
      <c r="I596" s="352" t="n">
        <f aca="false">TRUNC(TRUNC(((C596+('Traitements par indices'!G596*12))/1820),2)*1.27,2)</f>
        <v>24.14</v>
      </c>
      <c r="J596" s="352" t="n">
        <f aca="false">TRUNC(H596+(H596*2/3),2)</f>
        <v>39.6</v>
      </c>
      <c r="K596" s="353" t="n">
        <f aca="false">TRUNC((H596*2),2)</f>
        <v>47.52</v>
      </c>
      <c r="L596" s="352" t="n">
        <f aca="false">TRUNC(TRUNC((C596/1820),2)*1.25,2)</f>
        <v>23.52</v>
      </c>
      <c r="M596" s="352" t="n">
        <f aca="false">TRUNC(TRUNC((C596/1820),2)*1.27,2)</f>
        <v>23.9</v>
      </c>
      <c r="N596" s="352" t="n">
        <f aca="false">TRUNC(L596+(L596*2/3),2)</f>
        <v>39.2</v>
      </c>
      <c r="O596" s="353" t="n">
        <f aca="false">TRUNC((L596*2),2)</f>
        <v>47.04</v>
      </c>
    </row>
    <row r="597" customFormat="false" ht="16.5" hidden="false" customHeight="true" outlineLevel="0" collapsed="false">
      <c r="A597" s="338" t="n">
        <f aca="false">'Traitements par indices'!A597:C624</f>
        <v>581</v>
      </c>
      <c r="B597" s="355" t="n">
        <f aca="false">'Traitements par indices'!B597:D624</f>
        <v>694</v>
      </c>
      <c r="C597" s="340" t="n">
        <f aca="false">'Traitements par indices'!C597:E624</f>
        <v>34321.65</v>
      </c>
      <c r="D597" s="341" t="n">
        <f aca="false">TRUNC(TRUNC(((C597+('Traitements par indices'!F597*12))/1820),2)*1.25,2)</f>
        <v>24.27</v>
      </c>
      <c r="E597" s="342" t="n">
        <f aca="false">TRUNC(TRUNC(((C597+('Traitements par indices'!F597*12))/1820),2)*1.27,2)</f>
        <v>24.66</v>
      </c>
      <c r="F597" s="342" t="n">
        <f aca="false">TRUNC(D597+(D597*2/3),2)</f>
        <v>40.45</v>
      </c>
      <c r="G597" s="343" t="n">
        <f aca="false">TRUNC(D597*2,2)</f>
        <v>48.54</v>
      </c>
      <c r="H597" s="344" t="n">
        <f aca="false">TRUNC(TRUNC(((C597+('Traitements par indices'!G597*12))/1820),2)*1.25,2)</f>
        <v>23.8</v>
      </c>
      <c r="I597" s="344" t="n">
        <f aca="false">TRUNC(TRUNC(((C597+('Traitements par indices'!G597*12))/1820),2)*1.27,2)</f>
        <v>24.18</v>
      </c>
      <c r="J597" s="344" t="n">
        <f aca="false">TRUNC(H597+(H597*2/3),2)</f>
        <v>39.66</v>
      </c>
      <c r="K597" s="345" t="n">
        <f aca="false">TRUNC((H597*2),2)</f>
        <v>47.6</v>
      </c>
      <c r="L597" s="344" t="n">
        <f aca="false">TRUNC(TRUNC((C597/1820),2)*1.25,2)</f>
        <v>23.56</v>
      </c>
      <c r="M597" s="344" t="n">
        <f aca="false">TRUNC(TRUNC((C597/1820),2)*1.27,2)</f>
        <v>23.93</v>
      </c>
      <c r="N597" s="344" t="n">
        <f aca="false">TRUNC(L597+(L597*2/3),2)</f>
        <v>39.26</v>
      </c>
      <c r="O597" s="345" t="n">
        <f aca="false">TRUNC((L597*2),2)</f>
        <v>47.12</v>
      </c>
    </row>
    <row r="598" customFormat="false" ht="16.5" hidden="false" customHeight="true" outlineLevel="0" collapsed="false">
      <c r="A598" s="346" t="n">
        <f aca="false">'Traitements par indices'!A598:C625</f>
        <v>582</v>
      </c>
      <c r="B598" s="347" t="n">
        <f aca="false">'Traitements par indices'!B598:D625</f>
        <v>695</v>
      </c>
      <c r="C598" s="348" t="n">
        <f aca="false">'Traitements par indices'!C598:E625</f>
        <v>34380.72</v>
      </c>
      <c r="D598" s="349" t="n">
        <f aca="false">TRUNC(TRUNC(((C598+('Traitements par indices'!F598*12))/1820),2)*1.25,2)</f>
        <v>24.31</v>
      </c>
      <c r="E598" s="350" t="n">
        <f aca="false">TRUNC(TRUNC(((C598+('Traitements par indices'!F598*12))/1820),2)*1.27,2)</f>
        <v>24.7</v>
      </c>
      <c r="F598" s="350" t="n">
        <f aca="false">TRUNC(D598+(D598*2/3),2)</f>
        <v>40.51</v>
      </c>
      <c r="G598" s="351" t="n">
        <f aca="false">TRUNC(D598*2,2)</f>
        <v>48.62</v>
      </c>
      <c r="H598" s="352" t="n">
        <f aca="false">TRUNC(TRUNC(((C598+('Traitements par indices'!G598*12))/1820),2)*1.25,2)</f>
        <v>23.83</v>
      </c>
      <c r="I598" s="352" t="n">
        <f aca="false">TRUNC(TRUNC(((C598+('Traitements par indices'!G598*12))/1820),2)*1.27,2)</f>
        <v>24.21</v>
      </c>
      <c r="J598" s="352" t="n">
        <f aca="false">TRUNC(H598+(H598*2/3),2)</f>
        <v>39.71</v>
      </c>
      <c r="K598" s="353" t="n">
        <f aca="false">TRUNC((H598*2),2)</f>
        <v>47.66</v>
      </c>
      <c r="L598" s="352" t="n">
        <f aca="false">TRUNC(TRUNC((C598/1820),2)*1.25,2)</f>
        <v>23.61</v>
      </c>
      <c r="M598" s="352" t="n">
        <f aca="false">TRUNC(TRUNC((C598/1820),2)*1.27,2)</f>
        <v>23.99</v>
      </c>
      <c r="N598" s="352" t="n">
        <f aca="false">TRUNC(L598+(L598*2/3),2)</f>
        <v>39.35</v>
      </c>
      <c r="O598" s="353" t="n">
        <f aca="false">TRUNC((L598*2),2)</f>
        <v>47.22</v>
      </c>
    </row>
    <row r="599" customFormat="false" ht="16.5" hidden="false" customHeight="true" outlineLevel="0" collapsed="false">
      <c r="A599" s="338" t="n">
        <f aca="false">'Traitements par indices'!A599:C626</f>
        <v>583</v>
      </c>
      <c r="B599" s="355" t="n">
        <f aca="false">'Traitements par indices'!B599:D626</f>
        <v>696</v>
      </c>
      <c r="C599" s="340" t="n">
        <f aca="false">'Traitements par indices'!C599:E626</f>
        <v>34439.79</v>
      </c>
      <c r="D599" s="341" t="n">
        <f aca="false">TRUNC(TRUNC(((C599+('Traitements par indices'!F599*12))/1820),2)*1.25,2)</f>
        <v>24.36</v>
      </c>
      <c r="E599" s="342" t="n">
        <f aca="false">TRUNC(TRUNC(((C599+('Traitements par indices'!F599*12))/1820),2)*1.27,2)</f>
        <v>24.75</v>
      </c>
      <c r="F599" s="342" t="n">
        <f aca="false">TRUNC(D599+(D599*2/3),2)</f>
        <v>40.6</v>
      </c>
      <c r="G599" s="343" t="n">
        <f aca="false">TRUNC(D599*2,2)</f>
        <v>48.72</v>
      </c>
      <c r="H599" s="344" t="n">
        <f aca="false">TRUNC(TRUNC(((C599+('Traitements par indices'!G599*12))/1820),2)*1.25,2)</f>
        <v>23.88</v>
      </c>
      <c r="I599" s="344" t="n">
        <f aca="false">TRUNC(TRUNC(((C599+('Traitements par indices'!G599*12))/1820),2)*1.27,2)</f>
        <v>24.26</v>
      </c>
      <c r="J599" s="344" t="n">
        <f aca="false">TRUNC(H599+(H599*2/3),2)</f>
        <v>39.8</v>
      </c>
      <c r="K599" s="345" t="n">
        <f aca="false">TRUNC((H599*2),2)</f>
        <v>47.76</v>
      </c>
      <c r="L599" s="344" t="n">
        <f aca="false">TRUNC(TRUNC((C599/1820),2)*1.25,2)</f>
        <v>23.65</v>
      </c>
      <c r="M599" s="344" t="n">
        <f aca="false">TRUNC(TRUNC((C599/1820),2)*1.27,2)</f>
        <v>24.02</v>
      </c>
      <c r="N599" s="344" t="n">
        <f aca="false">TRUNC(L599+(L599*2/3),2)</f>
        <v>39.41</v>
      </c>
      <c r="O599" s="345" t="n">
        <f aca="false">TRUNC((L599*2),2)</f>
        <v>47.3</v>
      </c>
    </row>
    <row r="600" customFormat="false" ht="16.5" hidden="false" customHeight="true" outlineLevel="0" collapsed="false">
      <c r="A600" s="346" t="n">
        <f aca="false">'Traitements par indices'!A600:C627</f>
        <v>583</v>
      </c>
      <c r="B600" s="347" t="n">
        <f aca="false">'Traitements par indices'!B600:D627</f>
        <v>697</v>
      </c>
      <c r="C600" s="348" t="n">
        <f aca="false">'Traitements par indices'!C600:E627</f>
        <v>34439.79</v>
      </c>
      <c r="D600" s="349" t="n">
        <f aca="false">TRUNC(TRUNC(((C600+('Traitements par indices'!F600*12))/1820),2)*1.25,2)</f>
        <v>24.36</v>
      </c>
      <c r="E600" s="350" t="n">
        <f aca="false">TRUNC(TRUNC(((C600+('Traitements par indices'!F600*12))/1820),2)*1.27,2)</f>
        <v>24.75</v>
      </c>
      <c r="F600" s="350" t="n">
        <f aca="false">TRUNC(D600+(D600*2/3),2)</f>
        <v>40.6</v>
      </c>
      <c r="G600" s="351" t="n">
        <f aca="false">TRUNC(D600*2,2)</f>
        <v>48.72</v>
      </c>
      <c r="H600" s="352" t="n">
        <f aca="false">TRUNC(TRUNC(((C600+('Traitements par indices'!G600*12))/1820),2)*1.25,2)</f>
        <v>23.88</v>
      </c>
      <c r="I600" s="352" t="n">
        <f aca="false">TRUNC(TRUNC(((C600+('Traitements par indices'!G600*12))/1820),2)*1.27,2)</f>
        <v>24.26</v>
      </c>
      <c r="J600" s="352" t="n">
        <f aca="false">TRUNC(H600+(H600*2/3),2)</f>
        <v>39.8</v>
      </c>
      <c r="K600" s="353" t="n">
        <f aca="false">TRUNC((H600*2),2)</f>
        <v>47.76</v>
      </c>
      <c r="L600" s="352" t="n">
        <f aca="false">TRUNC(TRUNC((C600/1820),2)*1.25,2)</f>
        <v>23.65</v>
      </c>
      <c r="M600" s="352" t="n">
        <f aca="false">TRUNC(TRUNC((C600/1820),2)*1.27,2)</f>
        <v>24.02</v>
      </c>
      <c r="N600" s="352" t="n">
        <f aca="false">TRUNC(L600+(L600*2/3),2)</f>
        <v>39.41</v>
      </c>
      <c r="O600" s="353" t="n">
        <f aca="false">TRUNC((L600*2),2)</f>
        <v>47.3</v>
      </c>
    </row>
    <row r="601" customFormat="false" ht="16.5" hidden="false" customHeight="true" outlineLevel="0" collapsed="false">
      <c r="A601" s="338" t="n">
        <f aca="false">'Traitements par indices'!A601:C628</f>
        <v>584</v>
      </c>
      <c r="B601" s="355" t="n">
        <f aca="false">'Traitements par indices'!B601:D628</f>
        <v>698</v>
      </c>
      <c r="C601" s="340" t="n">
        <f aca="false">'Traitements par indices'!C601:E628</f>
        <v>34498.87</v>
      </c>
      <c r="D601" s="341" t="n">
        <f aca="false">TRUNC(TRUNC(((C601+('Traitements par indices'!F601*12))/1820),2)*1.25,2)</f>
        <v>24.4</v>
      </c>
      <c r="E601" s="342" t="n">
        <f aca="false">TRUNC(TRUNC(((C601+('Traitements par indices'!F601*12))/1820),2)*1.27,2)</f>
        <v>24.79</v>
      </c>
      <c r="F601" s="342" t="n">
        <f aca="false">TRUNC(D601+(D601*2/3),2)</f>
        <v>40.66</v>
      </c>
      <c r="G601" s="343" t="n">
        <f aca="false">TRUNC(D601*2,2)</f>
        <v>48.8</v>
      </c>
      <c r="H601" s="344" t="n">
        <f aca="false">TRUNC(TRUNC(((C601+('Traitements par indices'!G601*12))/1820),2)*1.25,2)</f>
        <v>23.92</v>
      </c>
      <c r="I601" s="344" t="n">
        <f aca="false">TRUNC(TRUNC(((C601+('Traitements par indices'!G601*12))/1820),2)*1.27,2)</f>
        <v>24.3</v>
      </c>
      <c r="J601" s="344" t="n">
        <f aca="false">TRUNC(H601+(H601*2/3),2)</f>
        <v>39.86</v>
      </c>
      <c r="K601" s="345" t="n">
        <f aca="false">TRUNC((H601*2),2)</f>
        <v>47.84</v>
      </c>
      <c r="L601" s="344" t="n">
        <f aca="false">TRUNC(TRUNC((C601/1820),2)*1.25,2)</f>
        <v>23.68</v>
      </c>
      <c r="M601" s="344" t="n">
        <f aca="false">TRUNC(TRUNC((C601/1820),2)*1.27,2)</f>
        <v>24.06</v>
      </c>
      <c r="N601" s="344" t="n">
        <f aca="false">TRUNC(L601+(L601*2/3),2)</f>
        <v>39.46</v>
      </c>
      <c r="O601" s="345" t="n">
        <f aca="false">TRUNC((L601*2),2)</f>
        <v>47.36</v>
      </c>
    </row>
    <row r="602" customFormat="false" ht="16.5" hidden="false" customHeight="true" outlineLevel="0" collapsed="false">
      <c r="A602" s="346" t="n">
        <f aca="false">'Traitements par indices'!A602:C629</f>
        <v>585</v>
      </c>
      <c r="B602" s="347" t="n">
        <f aca="false">'Traitements par indices'!B602:D629</f>
        <v>699</v>
      </c>
      <c r="C602" s="348" t="n">
        <f aca="false">'Traitements par indices'!C602:E629</f>
        <v>34557.94</v>
      </c>
      <c r="D602" s="349" t="n">
        <f aca="false">TRUNC(TRUNC(((C602+('Traitements par indices'!F602*12))/1820),2)*1.25,2)</f>
        <v>24.43</v>
      </c>
      <c r="E602" s="350" t="n">
        <f aca="false">TRUNC(TRUNC(((C602+('Traitements par indices'!F602*12))/1820),2)*1.27,2)</f>
        <v>24.82</v>
      </c>
      <c r="F602" s="350" t="n">
        <f aca="false">TRUNC(D602+(D602*2/3),2)</f>
        <v>40.71</v>
      </c>
      <c r="G602" s="351" t="n">
        <f aca="false">TRUNC(D602*2,2)</f>
        <v>48.86</v>
      </c>
      <c r="H602" s="352" t="n">
        <f aca="false">TRUNC(TRUNC(((C602+('Traitements par indices'!G602*12))/1820),2)*1.25,2)</f>
        <v>23.96</v>
      </c>
      <c r="I602" s="352" t="n">
        <f aca="false">TRUNC(TRUNC(((C602+('Traitements par indices'!G602*12))/1820),2)*1.27,2)</f>
        <v>24.34</v>
      </c>
      <c r="J602" s="352" t="n">
        <f aca="false">TRUNC(H602+(H602*2/3),2)</f>
        <v>39.93</v>
      </c>
      <c r="K602" s="353" t="n">
        <f aca="false">TRUNC((H602*2),2)</f>
        <v>47.92</v>
      </c>
      <c r="L602" s="352" t="n">
        <f aca="false">TRUNC(TRUNC((C602/1820),2)*1.25,2)</f>
        <v>23.72</v>
      </c>
      <c r="M602" s="352" t="n">
        <f aca="false">TRUNC(TRUNC((C602/1820),2)*1.27,2)</f>
        <v>24.1</v>
      </c>
      <c r="N602" s="352" t="n">
        <f aca="false">TRUNC(L602+(L602*2/3),2)</f>
        <v>39.53</v>
      </c>
      <c r="O602" s="353" t="n">
        <f aca="false">TRUNC((L602*2),2)</f>
        <v>47.44</v>
      </c>
    </row>
    <row r="603" customFormat="false" ht="16.5" hidden="false" customHeight="true" outlineLevel="0" collapsed="false">
      <c r="A603" s="338" t="n">
        <f aca="false">'Traitements par indices'!A603:C630</f>
        <v>586</v>
      </c>
      <c r="B603" s="355" t="n">
        <f aca="false">'Traitements par indices'!B603:D630</f>
        <v>700</v>
      </c>
      <c r="C603" s="340" t="n">
        <f aca="false">'Traitements par indices'!C603:E630</f>
        <v>34617.01</v>
      </c>
      <c r="D603" s="341" t="n">
        <f aca="false">TRUNC(TRUNC(((C603+('Traitements par indices'!F603*12))/1820),2)*1.25,2)</f>
        <v>24.48</v>
      </c>
      <c r="E603" s="342" t="n">
        <f aca="false">TRUNC(TRUNC(((C603+('Traitements par indices'!F603*12))/1820),2)*1.27,2)</f>
        <v>24.87</v>
      </c>
      <c r="F603" s="342" t="n">
        <f aca="false">TRUNC(D603+(D603*2/3),2)</f>
        <v>40.8</v>
      </c>
      <c r="G603" s="343" t="n">
        <f aca="false">TRUNC(D603*2,2)</f>
        <v>48.96</v>
      </c>
      <c r="H603" s="344" t="n">
        <f aca="false">TRUNC(TRUNC(((C603+('Traitements par indices'!G603*12))/1820),2)*1.25,2)</f>
        <v>24.01</v>
      </c>
      <c r="I603" s="344" t="n">
        <f aca="false">TRUNC(TRUNC(((C603+('Traitements par indices'!G603*12))/1820),2)*1.27,2)</f>
        <v>24.39</v>
      </c>
      <c r="J603" s="344" t="n">
        <f aca="false">TRUNC(H603+(H603*2/3),2)</f>
        <v>40.01</v>
      </c>
      <c r="K603" s="345" t="n">
        <f aca="false">TRUNC((H603*2),2)</f>
        <v>48.02</v>
      </c>
      <c r="L603" s="344" t="n">
        <f aca="false">TRUNC(TRUNC((C603/1820),2)*1.25,2)</f>
        <v>23.77</v>
      </c>
      <c r="M603" s="344" t="n">
        <f aca="false">TRUNC(TRUNC((C603/1820),2)*1.27,2)</f>
        <v>24.15</v>
      </c>
      <c r="N603" s="344" t="n">
        <f aca="false">TRUNC(L603+(L603*2/3),2)</f>
        <v>39.61</v>
      </c>
      <c r="O603" s="345" t="n">
        <f aca="false">TRUNC((L603*2),2)</f>
        <v>47.54</v>
      </c>
    </row>
    <row r="604" customFormat="false" ht="16.5" hidden="false" customHeight="true" outlineLevel="0" collapsed="false">
      <c r="A604" s="346" t="n">
        <f aca="false">'Traitements par indices'!A604:C631</f>
        <v>587</v>
      </c>
      <c r="B604" s="347" t="n">
        <f aca="false">'Traitements par indices'!B604:D631</f>
        <v>701</v>
      </c>
      <c r="C604" s="348" t="n">
        <f aca="false">'Traitements par indices'!C604:E631</f>
        <v>34676.09</v>
      </c>
      <c r="D604" s="349" t="n">
        <f aca="false">TRUNC(TRUNC(((C604+('Traitements par indices'!F604*12))/1820),2)*1.25,2)</f>
        <v>24.52</v>
      </c>
      <c r="E604" s="350" t="n">
        <f aca="false">TRUNC(TRUNC(((C604+('Traitements par indices'!F604*12))/1820),2)*1.27,2)</f>
        <v>24.91</v>
      </c>
      <c r="F604" s="350" t="n">
        <f aca="false">TRUNC(D604+(D604*2/3),2)</f>
        <v>40.86</v>
      </c>
      <c r="G604" s="351" t="n">
        <f aca="false">TRUNC(D604*2,2)</f>
        <v>49.04</v>
      </c>
      <c r="H604" s="352" t="n">
        <f aca="false">TRUNC(TRUNC(((C604+('Traitements par indices'!G604*12))/1820),2)*1.25,2)</f>
        <v>24.05</v>
      </c>
      <c r="I604" s="352" t="n">
        <f aca="false">TRUNC(TRUNC(((C604+('Traitements par indices'!G604*12))/1820),2)*1.27,2)</f>
        <v>24.43</v>
      </c>
      <c r="J604" s="352" t="n">
        <f aca="false">TRUNC(H604+(H604*2/3),2)</f>
        <v>40.08</v>
      </c>
      <c r="K604" s="353" t="n">
        <f aca="false">TRUNC((H604*2),2)</f>
        <v>48.1</v>
      </c>
      <c r="L604" s="352" t="n">
        <f aca="false">TRUNC(TRUNC((C604/1820),2)*1.25,2)</f>
        <v>23.81</v>
      </c>
      <c r="M604" s="352" t="n">
        <f aca="false">TRUNC(TRUNC((C604/1820),2)*1.27,2)</f>
        <v>24.19</v>
      </c>
      <c r="N604" s="352" t="n">
        <f aca="false">TRUNC(L604+(L604*2/3),2)</f>
        <v>39.68</v>
      </c>
      <c r="O604" s="353" t="n">
        <f aca="false">TRUNC((L604*2),2)</f>
        <v>47.62</v>
      </c>
    </row>
    <row r="605" customFormat="false" ht="16.5" hidden="false" customHeight="true" outlineLevel="0" collapsed="false">
      <c r="A605" s="338" t="n">
        <f aca="false">'Traitements par indices'!A605:C632</f>
        <v>588</v>
      </c>
      <c r="B605" s="355" t="n">
        <f aca="false">'Traitements par indices'!B605:D632</f>
        <v>702</v>
      </c>
      <c r="C605" s="340" t="n">
        <f aca="false">'Traitements par indices'!C605:E632</f>
        <v>34735.16</v>
      </c>
      <c r="D605" s="341" t="n">
        <f aca="false">TRUNC(TRUNC(((C605+('Traitements par indices'!F605*12))/1820),2)*1.25,2)</f>
        <v>24.56</v>
      </c>
      <c r="E605" s="342" t="n">
        <f aca="false">TRUNC(TRUNC(((C605+('Traitements par indices'!F605*12))/1820),2)*1.27,2)</f>
        <v>24.95</v>
      </c>
      <c r="F605" s="342" t="n">
        <f aca="false">TRUNC(D605+(D605*2/3),2)</f>
        <v>40.93</v>
      </c>
      <c r="G605" s="343" t="n">
        <f aca="false">TRUNC(D605*2,2)</f>
        <v>49.12</v>
      </c>
      <c r="H605" s="344" t="n">
        <f aca="false">TRUNC(TRUNC(((C605+('Traitements par indices'!G605*12))/1820),2)*1.25,2)</f>
        <v>24.08</v>
      </c>
      <c r="I605" s="344" t="n">
        <f aca="false">TRUNC(TRUNC(((C605+('Traitements par indices'!G605*12))/1820),2)*1.27,2)</f>
        <v>24.47</v>
      </c>
      <c r="J605" s="344" t="n">
        <f aca="false">TRUNC(H605+(H605*2/3),2)</f>
        <v>40.13</v>
      </c>
      <c r="K605" s="345" t="n">
        <f aca="false">TRUNC((H605*2),2)</f>
        <v>48.16</v>
      </c>
      <c r="L605" s="344" t="n">
        <f aca="false">TRUNC(TRUNC((C605/1820),2)*1.25,2)</f>
        <v>23.85</v>
      </c>
      <c r="M605" s="344" t="n">
        <f aca="false">TRUNC(TRUNC((C605/1820),2)*1.27,2)</f>
        <v>24.23</v>
      </c>
      <c r="N605" s="344" t="n">
        <f aca="false">TRUNC(L605+(L605*2/3),2)</f>
        <v>39.75</v>
      </c>
      <c r="O605" s="345" t="n">
        <f aca="false">TRUNC((L605*2),2)</f>
        <v>47.7</v>
      </c>
    </row>
    <row r="606" customFormat="false" ht="16.5" hidden="false" customHeight="true" outlineLevel="0" collapsed="false">
      <c r="A606" s="346" t="n">
        <f aca="false">'Traitements par indices'!A606:C633</f>
        <v>589</v>
      </c>
      <c r="B606" s="347" t="n">
        <f aca="false">'Traitements par indices'!B606:D633</f>
        <v>703</v>
      </c>
      <c r="C606" s="348" t="n">
        <f aca="false">'Traitements par indices'!C606:E633</f>
        <v>34794.23</v>
      </c>
      <c r="D606" s="349" t="n">
        <f aca="false">TRUNC(TRUNC(((C606+('Traitements par indices'!F606*12))/1820),2)*1.25,2)</f>
        <v>24.61</v>
      </c>
      <c r="E606" s="350" t="n">
        <f aca="false">TRUNC(TRUNC(((C606+('Traitements par indices'!F606*12))/1820),2)*1.27,2)</f>
        <v>25</v>
      </c>
      <c r="F606" s="350" t="n">
        <f aca="false">TRUNC(D606+(D606*2/3),2)</f>
        <v>41.01</v>
      </c>
      <c r="G606" s="351" t="n">
        <f aca="false">TRUNC(D606*2,2)</f>
        <v>49.22</v>
      </c>
      <c r="H606" s="352" t="n">
        <f aca="false">TRUNC(TRUNC(((C606+('Traitements par indices'!G606*12))/1820),2)*1.25,2)</f>
        <v>24.12</v>
      </c>
      <c r="I606" s="352" t="n">
        <f aca="false">TRUNC(TRUNC(((C606+('Traitements par indices'!G606*12))/1820),2)*1.27,2)</f>
        <v>24.51</v>
      </c>
      <c r="J606" s="352" t="n">
        <f aca="false">TRUNC(H606+(H606*2/3),2)</f>
        <v>40.2</v>
      </c>
      <c r="K606" s="353" t="n">
        <f aca="false">TRUNC((H606*2),2)</f>
        <v>48.24</v>
      </c>
      <c r="L606" s="352" t="n">
        <f aca="false">TRUNC(TRUNC((C606/1820),2)*1.25,2)</f>
        <v>23.88</v>
      </c>
      <c r="M606" s="352" t="n">
        <f aca="false">TRUNC(TRUNC((C606/1820),2)*1.27,2)</f>
        <v>24.26</v>
      </c>
      <c r="N606" s="352" t="n">
        <f aca="false">TRUNC(L606+(L606*2/3),2)</f>
        <v>39.8</v>
      </c>
      <c r="O606" s="353" t="n">
        <f aca="false">TRUNC((L606*2),2)</f>
        <v>47.76</v>
      </c>
    </row>
    <row r="607" customFormat="false" ht="16.5" hidden="false" customHeight="true" outlineLevel="0" collapsed="false">
      <c r="A607" s="338" t="n">
        <f aca="false">'Traitements par indices'!A607:C634</f>
        <v>589</v>
      </c>
      <c r="B607" s="355" t="n">
        <f aca="false">'Traitements par indices'!B607:D634</f>
        <v>704</v>
      </c>
      <c r="C607" s="340" t="n">
        <f aca="false">'Traitements par indices'!C607:E634</f>
        <v>34794.23</v>
      </c>
      <c r="D607" s="341" t="n">
        <f aca="false">TRUNC(TRUNC(((C607+('Traitements par indices'!F607*12))/1820),2)*1.25,2)</f>
        <v>24.61</v>
      </c>
      <c r="E607" s="342" t="n">
        <f aca="false">TRUNC(TRUNC(((C607+('Traitements par indices'!F607*12))/1820),2)*1.27,2)</f>
        <v>25</v>
      </c>
      <c r="F607" s="342" t="n">
        <f aca="false">TRUNC(D607+(D607*2/3),2)</f>
        <v>41.01</v>
      </c>
      <c r="G607" s="343" t="n">
        <f aca="false">TRUNC(D607*2,2)</f>
        <v>49.22</v>
      </c>
      <c r="H607" s="344" t="n">
        <f aca="false">TRUNC(TRUNC(((C607+('Traitements par indices'!G607*12))/1820),2)*1.25,2)</f>
        <v>24.12</v>
      </c>
      <c r="I607" s="344" t="n">
        <f aca="false">TRUNC(TRUNC(((C607+('Traitements par indices'!G607*12))/1820),2)*1.27,2)</f>
        <v>24.51</v>
      </c>
      <c r="J607" s="344" t="n">
        <f aca="false">TRUNC(H607+(H607*2/3),2)</f>
        <v>40.2</v>
      </c>
      <c r="K607" s="345" t="n">
        <f aca="false">TRUNC((H607*2),2)</f>
        <v>48.24</v>
      </c>
      <c r="L607" s="344" t="n">
        <f aca="false">TRUNC(TRUNC((C607/1820),2)*1.25,2)</f>
        <v>23.88</v>
      </c>
      <c r="M607" s="344" t="n">
        <f aca="false">TRUNC(TRUNC((C607/1820),2)*1.27,2)</f>
        <v>24.26</v>
      </c>
      <c r="N607" s="344" t="n">
        <f aca="false">TRUNC(L607+(L607*2/3),2)</f>
        <v>39.8</v>
      </c>
      <c r="O607" s="345" t="n">
        <f aca="false">TRUNC((L607*2),2)</f>
        <v>47.76</v>
      </c>
    </row>
    <row r="608" customFormat="false" ht="16.5" hidden="false" customHeight="true" outlineLevel="0" collapsed="false">
      <c r="A608" s="346" t="n">
        <f aca="false">'Traitements par indices'!A608:C635</f>
        <v>590</v>
      </c>
      <c r="B608" s="347" t="n">
        <f aca="false">'Traitements par indices'!B608:D635</f>
        <v>705</v>
      </c>
      <c r="C608" s="348" t="n">
        <f aca="false">'Traitements par indices'!C608:E635</f>
        <v>34853.31</v>
      </c>
      <c r="D608" s="349" t="n">
        <f aca="false">TRUNC(TRUNC(((C608+('Traitements par indices'!F608*12))/1820),2)*1.25,2)</f>
        <v>24.65</v>
      </c>
      <c r="E608" s="350" t="n">
        <f aca="false">TRUNC(TRUNC(((C608+('Traitements par indices'!F608*12))/1820),2)*1.27,2)</f>
        <v>25.04</v>
      </c>
      <c r="F608" s="350" t="n">
        <f aca="false">TRUNC(D608+(D608*2/3),2)</f>
        <v>41.08</v>
      </c>
      <c r="G608" s="351" t="n">
        <f aca="false">TRUNC(D608*2,2)</f>
        <v>49.3</v>
      </c>
      <c r="H608" s="352" t="n">
        <f aca="false">TRUNC(TRUNC(((C608+('Traitements par indices'!G608*12))/1820),2)*1.25,2)</f>
        <v>24.17</v>
      </c>
      <c r="I608" s="352" t="n">
        <f aca="false">TRUNC(TRUNC(((C608+('Traitements par indices'!G608*12))/1820),2)*1.27,2)</f>
        <v>24.56</v>
      </c>
      <c r="J608" s="352" t="n">
        <f aca="false">TRUNC(H608+(H608*2/3),2)</f>
        <v>40.28</v>
      </c>
      <c r="K608" s="353" t="n">
        <f aca="false">TRUNC((H608*2),2)</f>
        <v>48.34</v>
      </c>
      <c r="L608" s="352" t="n">
        <f aca="false">TRUNC(TRUNC((C608/1820),2)*1.25,2)</f>
        <v>23.93</v>
      </c>
      <c r="M608" s="352" t="n">
        <f aca="false">TRUNC(TRUNC((C608/1820),2)*1.27,2)</f>
        <v>24.32</v>
      </c>
      <c r="N608" s="352" t="n">
        <f aca="false">TRUNC(L608+(L608*2/3),2)</f>
        <v>39.88</v>
      </c>
      <c r="O608" s="353" t="n">
        <f aca="false">TRUNC((L608*2),2)</f>
        <v>47.86</v>
      </c>
    </row>
    <row r="609" customFormat="false" ht="16.5" hidden="false" customHeight="true" outlineLevel="0" collapsed="false">
      <c r="A609" s="338" t="n">
        <f aca="false">'Traitements par indices'!A609:C636</f>
        <v>591</v>
      </c>
      <c r="B609" s="355" t="n">
        <f aca="false">'Traitements par indices'!B609:D636</f>
        <v>706</v>
      </c>
      <c r="C609" s="340" t="n">
        <f aca="false">'Traitements par indices'!C609:E636</f>
        <v>34912.38</v>
      </c>
      <c r="D609" s="341" t="n">
        <f aca="false">TRUNC(TRUNC(((C609+('Traitements par indices'!F609*12))/1820),2)*1.25,2)</f>
        <v>24.68</v>
      </c>
      <c r="E609" s="342" t="n">
        <f aca="false">TRUNC(TRUNC(((C609+('Traitements par indices'!F609*12))/1820),2)*1.27,2)</f>
        <v>25.08</v>
      </c>
      <c r="F609" s="342" t="n">
        <f aca="false">TRUNC(D609+(D609*2/3),2)</f>
        <v>41.13</v>
      </c>
      <c r="G609" s="343" t="n">
        <f aca="false">TRUNC(D609*2,2)</f>
        <v>49.36</v>
      </c>
      <c r="H609" s="344" t="n">
        <f aca="false">TRUNC(TRUNC(((C609+('Traitements par indices'!G609*12))/1820),2)*1.25,2)</f>
        <v>24.21</v>
      </c>
      <c r="I609" s="344" t="n">
        <f aca="false">TRUNC(TRUNC(((C609+('Traitements par indices'!G609*12))/1820),2)*1.27,2)</f>
        <v>24.59</v>
      </c>
      <c r="J609" s="344" t="n">
        <f aca="false">TRUNC(H609+(H609*2/3),2)</f>
        <v>40.35</v>
      </c>
      <c r="K609" s="345" t="n">
        <f aca="false">TRUNC((H609*2),2)</f>
        <v>48.42</v>
      </c>
      <c r="L609" s="344" t="n">
        <f aca="false">TRUNC(TRUNC((C609/1820),2)*1.25,2)</f>
        <v>23.97</v>
      </c>
      <c r="M609" s="344" t="n">
        <f aca="false">TRUNC(TRUNC((C609/1820),2)*1.27,2)</f>
        <v>24.35</v>
      </c>
      <c r="N609" s="344" t="n">
        <f aca="false">TRUNC(L609+(L609*2/3),2)</f>
        <v>39.95</v>
      </c>
      <c r="O609" s="345" t="n">
        <f aca="false">TRUNC((L609*2),2)</f>
        <v>47.94</v>
      </c>
    </row>
    <row r="610" customFormat="false" ht="16.5" hidden="false" customHeight="true" outlineLevel="0" collapsed="false">
      <c r="A610" s="356" t="n">
        <f aca="false">'Traitements par indices'!A610:C637</f>
        <v>592</v>
      </c>
      <c r="B610" s="357" t="n">
        <f aca="false">'Traitements par indices'!B610:D637</f>
        <v>707</v>
      </c>
      <c r="C610" s="358" t="n">
        <f aca="false">'Traitements par indices'!C610:E637</f>
        <v>34971.45</v>
      </c>
      <c r="D610" s="359" t="n">
        <f aca="false">TRUNC(TRUNC(((C610+('Traitements par indices'!F610*12))/1820),2)*1.25,2)</f>
        <v>24.73</v>
      </c>
      <c r="E610" s="360" t="n">
        <f aca="false">TRUNC(TRUNC(((C610+('Traitements par indices'!F610*12))/1820),2)*1.27,2)</f>
        <v>25.13</v>
      </c>
      <c r="F610" s="360" t="n">
        <f aca="false">TRUNC(D610+(D610*2/3),2)</f>
        <v>41.21</v>
      </c>
      <c r="G610" s="361" t="n">
        <f aca="false">TRUNC(D610*2,2)</f>
        <v>49.46</v>
      </c>
      <c r="H610" s="362" t="n">
        <f aca="false">TRUNC(TRUNC(((C610+('Traitements par indices'!G610*12))/1820),2)*1.25,2)</f>
        <v>24.25</v>
      </c>
      <c r="I610" s="362" t="n">
        <f aca="false">TRUNC(TRUNC(((C610+('Traitements par indices'!G610*12))/1820),2)*1.27,2)</f>
        <v>24.63</v>
      </c>
      <c r="J610" s="362" t="n">
        <f aca="false">TRUNC(H610+(H610*2/3),2)</f>
        <v>40.41</v>
      </c>
      <c r="K610" s="363" t="n">
        <f aca="false">TRUNC((H610*2),2)</f>
        <v>48.5</v>
      </c>
      <c r="L610" s="362" t="n">
        <f aca="false">TRUNC(TRUNC((C610/1820),2)*1.25,2)</f>
        <v>24.01</v>
      </c>
      <c r="M610" s="362" t="n">
        <f aca="false">TRUNC(TRUNC((C610/1820),2)*1.27,2)</f>
        <v>24.39</v>
      </c>
      <c r="N610" s="362" t="n">
        <f aca="false">TRUNC(L610+(L610*2/3),2)</f>
        <v>40.01</v>
      </c>
      <c r="O610" s="363" t="n">
        <f aca="false">TRUNC((L610*2),2)</f>
        <v>48.02</v>
      </c>
    </row>
  </sheetData>
  <sheetProtection algorithmName="SHA-512" hashValue="0b2xJMQ282fnxCd5Ok3Av6FERRUxeWbR4aSfXBFJirGWrUeNoMzpACTh0BIKkyTCSrMLKjX0YstQ1P/IrDFm3w==" saltValue="3+6TyLKNyyMkgrcnQX4ZIg==" spinCount="100000" sheet="true" objects="true" scenarios="true" selectLockedCells="true" selectUnlockedCells="true"/>
  <mergeCells count="5">
    <mergeCell ref="A1:B1"/>
    <mergeCell ref="C1:C2"/>
    <mergeCell ref="D1:G1"/>
    <mergeCell ref="H1:K1"/>
    <mergeCell ref="L1:O1"/>
  </mergeCells>
  <printOptions headings="false" gridLines="false" gridLinesSet="true" horizontalCentered="true" verticalCentered="false"/>
  <pageMargins left="0.236111111111111" right="0.236111111111111" top="0.747916666666667" bottom="0.551388888888889" header="0.315277777777778" footer="0.315277777777778"/>
  <pageSetup paperSize="9" scale="100" fitToWidth="1" fitToHeight="0" pageOrder="downThenOver" orientation="landscape" blackAndWhite="false" draft="false" cellComments="none" horizontalDpi="300" verticalDpi="300" copies="1"/>
  <headerFooter differentFirst="false" differentOddEven="false">
    <oddHeader>&amp;C&amp;9Version au 01/11/2024</oddHeader>
    <oddFooter>&amp;C&amp;9-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82"/>
  <sheetViews>
    <sheetView showFormulas="false" showGridLines="false" showRowColHeaders="true" showZeros="true" rightToLeft="false" tabSelected="false" showOutlineSymbols="true" defaultGridColor="true" view="normal" topLeftCell="A25" colorId="64" zoomScale="100" zoomScaleNormal="100" zoomScalePageLayoutView="100" workbookViewId="0">
      <selection pane="topLeft" activeCell="I39" activeCellId="0" sqref="I39"/>
    </sheetView>
  </sheetViews>
  <sheetFormatPr defaultColWidth="11.42578125" defaultRowHeight="11.25" customHeight="false" zeroHeight="false" outlineLevelRow="0" outlineLevelCol="0"/>
  <cols>
    <col collapsed="false" customWidth="true" hidden="false" outlineLevel="0" max="1" min="1" style="364" width="33.43"/>
    <col collapsed="false" customWidth="true" hidden="false" outlineLevel="0" max="2" min="2" style="365" width="5.71"/>
    <col collapsed="false" customWidth="true" hidden="false" outlineLevel="0" max="3" min="3" style="364" width="6.29"/>
    <col collapsed="false" customWidth="true" hidden="false" outlineLevel="0" max="4" min="4" style="364" width="5.71"/>
    <col collapsed="false" customWidth="true" hidden="false" outlineLevel="0" max="5" min="5" style="364" width="5.29"/>
    <col collapsed="false" customWidth="true" hidden="false" outlineLevel="0" max="6" min="6" style="364" width="6.29"/>
    <col collapsed="false" customWidth="true" hidden="false" outlineLevel="0" max="7" min="7" style="364" width="5.57"/>
    <col collapsed="false" customWidth="true" hidden="false" outlineLevel="0" max="8" min="8" style="364" width="10.71"/>
    <col collapsed="false" customWidth="true" hidden="false" outlineLevel="0" max="9" min="9" style="364" width="11"/>
    <col collapsed="false" customWidth="true" hidden="false" outlineLevel="0" max="10" min="10" style="364" width="6.29"/>
    <col collapsed="false" customWidth="true" hidden="false" outlineLevel="0" max="11" min="11" style="366" width="7"/>
    <col collapsed="false" customWidth="true" hidden="false" outlineLevel="0" max="12" min="12" style="366" width="29.86"/>
    <col collapsed="false" customWidth="true" hidden="false" outlineLevel="0" max="13" min="13" style="366" width="4.71"/>
    <col collapsed="false" customWidth="true" hidden="false" outlineLevel="0" max="14" min="14" style="366" width="6.29"/>
    <col collapsed="false" customWidth="true" hidden="false" outlineLevel="0" max="15" min="15" style="366" width="7.71"/>
    <col collapsed="false" customWidth="true" hidden="false" outlineLevel="0" max="16" min="16" style="366" width="7.29"/>
    <col collapsed="false" customWidth="true" hidden="false" outlineLevel="0" max="17" min="17" style="366" width="6.29"/>
    <col collapsed="false" customWidth="true" hidden="false" outlineLevel="0" max="18" min="18" style="366" width="5.14"/>
    <col collapsed="false" customWidth="true" hidden="false" outlineLevel="0" max="19" min="19" style="364" width="9.14"/>
    <col collapsed="false" customWidth="true" hidden="false" outlineLevel="0" max="20" min="20" style="366" width="10.71"/>
    <col collapsed="false" customWidth="true" hidden="false" outlineLevel="0" max="21" min="21" style="366" width="6.29"/>
    <col collapsed="false" customWidth="false" hidden="false" outlineLevel="0" max="16384" min="22" style="367" width="11.42"/>
  </cols>
  <sheetData>
    <row r="1" s="371" customFormat="true" ht="15" hidden="false" customHeight="true" outlineLevel="0" collapsed="false">
      <c r="A1" s="368" t="s">
        <v>250</v>
      </c>
      <c r="B1" s="368"/>
      <c r="C1" s="368"/>
      <c r="D1" s="368"/>
      <c r="E1" s="368"/>
      <c r="F1" s="368"/>
      <c r="G1" s="368"/>
      <c r="H1" s="368"/>
      <c r="I1" s="368"/>
      <c r="J1" s="368"/>
      <c r="K1" s="368"/>
      <c r="L1" s="368"/>
      <c r="M1" s="368"/>
      <c r="N1" s="368"/>
      <c r="O1" s="368"/>
      <c r="P1" s="368"/>
      <c r="Q1" s="368"/>
      <c r="R1" s="368"/>
      <c r="S1" s="368"/>
      <c r="T1" s="368"/>
      <c r="U1" s="368"/>
      <c r="V1" s="369"/>
      <c r="W1" s="370"/>
      <c r="X1" s="370"/>
      <c r="Y1" s="369"/>
      <c r="Z1" s="370"/>
    </row>
    <row r="2" s="371" customFormat="true" ht="12.75" hidden="false" customHeight="true" outlineLevel="0" collapsed="false">
      <c r="A2" s="368" t="s">
        <v>251</v>
      </c>
      <c r="B2" s="368"/>
      <c r="C2" s="368"/>
      <c r="D2" s="368"/>
      <c r="E2" s="368"/>
      <c r="F2" s="368"/>
      <c r="G2" s="368"/>
      <c r="H2" s="368"/>
      <c r="I2" s="368"/>
      <c r="J2" s="368"/>
      <c r="K2" s="368"/>
      <c r="L2" s="368"/>
      <c r="M2" s="368"/>
      <c r="N2" s="368"/>
      <c r="O2" s="368"/>
      <c r="P2" s="368"/>
      <c r="Q2" s="368"/>
      <c r="R2" s="368"/>
      <c r="S2" s="368"/>
      <c r="T2" s="368"/>
      <c r="U2" s="368"/>
      <c r="V2" s="369"/>
      <c r="W2" s="370"/>
      <c r="X2" s="370"/>
      <c r="Y2" s="369"/>
      <c r="Z2" s="370"/>
    </row>
    <row r="3" s="375" customFormat="true" ht="45" hidden="false" customHeight="true" outlineLevel="0" collapsed="false">
      <c r="A3" s="372" t="s">
        <v>252</v>
      </c>
      <c r="B3" s="372"/>
      <c r="C3" s="372"/>
      <c r="D3" s="372"/>
      <c r="E3" s="372"/>
      <c r="F3" s="372"/>
      <c r="G3" s="372"/>
      <c r="H3" s="372"/>
      <c r="I3" s="372"/>
      <c r="J3" s="372"/>
      <c r="K3" s="372"/>
      <c r="L3" s="372"/>
      <c r="M3" s="372"/>
      <c r="N3" s="372"/>
      <c r="O3" s="372"/>
      <c r="P3" s="372"/>
      <c r="Q3" s="372"/>
      <c r="R3" s="372"/>
      <c r="S3" s="372"/>
      <c r="T3" s="372"/>
      <c r="U3" s="372"/>
      <c r="V3" s="373"/>
      <c r="W3" s="374"/>
      <c r="X3" s="374"/>
      <c r="Y3" s="373"/>
      <c r="Z3" s="374"/>
    </row>
    <row r="4" s="375" customFormat="true" ht="11.25" hidden="false" customHeight="false" outlineLevel="0" collapsed="false">
      <c r="A4" s="372"/>
      <c r="B4" s="372"/>
      <c r="C4" s="372"/>
      <c r="D4" s="372"/>
      <c r="E4" s="372"/>
      <c r="F4" s="372"/>
      <c r="G4" s="372"/>
      <c r="H4" s="372"/>
      <c r="I4" s="372"/>
      <c r="J4" s="372"/>
      <c r="K4" s="372"/>
      <c r="L4" s="372"/>
      <c r="M4" s="372"/>
      <c r="N4" s="372"/>
      <c r="O4" s="372"/>
      <c r="P4" s="372"/>
      <c r="Q4" s="372"/>
      <c r="R4" s="372"/>
      <c r="S4" s="372"/>
      <c r="T4" s="372"/>
      <c r="U4" s="372"/>
      <c r="V4" s="373"/>
      <c r="W4" s="374"/>
      <c r="X4" s="374"/>
      <c r="Y4" s="373"/>
      <c r="Z4" s="374"/>
    </row>
    <row r="5" s="377" customFormat="true" ht="15.75" hidden="false" customHeight="true" outlineLevel="0" collapsed="false">
      <c r="A5" s="376" t="s">
        <v>253</v>
      </c>
      <c r="B5" s="376"/>
      <c r="C5" s="376"/>
      <c r="D5" s="376"/>
      <c r="E5" s="376"/>
      <c r="F5" s="376"/>
      <c r="G5" s="376"/>
      <c r="H5" s="376"/>
      <c r="I5" s="376"/>
      <c r="J5" s="376"/>
      <c r="K5" s="376"/>
      <c r="L5" s="376"/>
      <c r="M5" s="376"/>
      <c r="N5" s="376"/>
      <c r="O5" s="376"/>
      <c r="P5" s="376"/>
      <c r="Q5" s="376"/>
      <c r="R5" s="376"/>
      <c r="S5" s="376"/>
      <c r="T5" s="376"/>
      <c r="U5" s="376"/>
      <c r="W5" s="378"/>
      <c r="X5" s="378"/>
      <c r="Z5" s="378"/>
    </row>
    <row r="6" s="382" customFormat="true" ht="43.5" hidden="false" customHeight="true" outlineLevel="0" collapsed="false">
      <c r="A6" s="379" t="s">
        <v>254</v>
      </c>
      <c r="B6" s="380" t="s">
        <v>255</v>
      </c>
      <c r="C6" s="379" t="s">
        <v>256</v>
      </c>
      <c r="D6" s="379" t="s">
        <v>257</v>
      </c>
      <c r="E6" s="379" t="s">
        <v>258</v>
      </c>
      <c r="F6" s="381" t="s">
        <v>259</v>
      </c>
      <c r="G6" s="379" t="s">
        <v>260</v>
      </c>
      <c r="H6" s="379" t="s">
        <v>261</v>
      </c>
      <c r="I6" s="379" t="s">
        <v>262</v>
      </c>
      <c r="J6" s="379" t="s">
        <v>263</v>
      </c>
      <c r="K6" s="379" t="s">
        <v>264</v>
      </c>
      <c r="L6" s="379" t="s">
        <v>265</v>
      </c>
      <c r="M6" s="379" t="s">
        <v>255</v>
      </c>
      <c r="N6" s="379" t="s">
        <v>256</v>
      </c>
      <c r="O6" s="379" t="s">
        <v>257</v>
      </c>
      <c r="P6" s="379" t="s">
        <v>258</v>
      </c>
      <c r="Q6" s="381" t="s">
        <v>259</v>
      </c>
      <c r="R6" s="379" t="s">
        <v>260</v>
      </c>
      <c r="S6" s="379" t="s">
        <v>261</v>
      </c>
      <c r="T6" s="379" t="s">
        <v>266</v>
      </c>
      <c r="U6" s="379" t="s">
        <v>263</v>
      </c>
    </row>
    <row r="7" s="382" customFormat="true" ht="15" hidden="false" customHeight="true" outlineLevel="0" collapsed="false">
      <c r="A7" s="383"/>
      <c r="B7" s="384" t="n">
        <v>157</v>
      </c>
      <c r="C7" s="385" t="n">
        <v>678</v>
      </c>
      <c r="D7" s="386" t="n">
        <f aca="false">C7*'Traitements par indices'!$P$1</f>
        <v>40051.7652</v>
      </c>
      <c r="E7" s="385" t="n">
        <v>835</v>
      </c>
      <c r="F7" s="386" t="n">
        <f aca="false">E7*'Traitements par indices'!$P$1</f>
        <v>49326.289</v>
      </c>
      <c r="G7" s="387" t="s">
        <v>267</v>
      </c>
      <c r="H7" s="388" t="n">
        <f aca="false">(((D7+F7)/2)/G7)/13*9</f>
        <v>3867.31965288462</v>
      </c>
      <c r="I7" s="388" t="n">
        <f aca="false">H7*120%</f>
        <v>4640.78358346154</v>
      </c>
      <c r="J7" s="388" t="n">
        <f aca="false">(H7/36)*125%</f>
        <v>134.281932391827</v>
      </c>
      <c r="K7" s="388" t="n">
        <f aca="false">H7/36*9/12</f>
        <v>80.5691594350962</v>
      </c>
      <c r="L7" s="389" t="s">
        <v>268</v>
      </c>
      <c r="M7" s="384" t="n">
        <v>25</v>
      </c>
      <c r="N7" s="385" t="n">
        <v>366</v>
      </c>
      <c r="O7" s="390" t="n">
        <f aca="false">N7*'Traitements par indices'!$P$1</f>
        <v>21620.8644</v>
      </c>
      <c r="P7" s="391" t="n">
        <v>565</v>
      </c>
      <c r="Q7" s="390" t="n">
        <f aca="false">P7*'Traitements par indices'!$P$1</f>
        <v>33376.471</v>
      </c>
      <c r="R7" s="392" t="n">
        <v>18</v>
      </c>
      <c r="S7" s="393" t="n">
        <f aca="false">(((O7+Q7)/2)/R7)/13*9</f>
        <v>1057.64106538462</v>
      </c>
      <c r="T7" s="393" t="n">
        <f aca="false">S7*120%</f>
        <v>1269.16927846154</v>
      </c>
      <c r="U7" s="393" t="n">
        <f aca="false">(S7/36)*125%</f>
        <v>36.7236481036325</v>
      </c>
    </row>
    <row r="8" s="382" customFormat="true" ht="15" hidden="false" customHeight="true" outlineLevel="0" collapsed="false">
      <c r="A8" s="383"/>
      <c r="B8" s="384" t="s">
        <v>269</v>
      </c>
      <c r="C8" s="385" t="n">
        <v>678</v>
      </c>
      <c r="D8" s="386" t="n">
        <f aca="false">C8*'Traitements par indices'!$P$1</f>
        <v>40051.7652</v>
      </c>
      <c r="E8" s="385" t="n">
        <v>835</v>
      </c>
      <c r="F8" s="386" t="n">
        <f aca="false">E8*'Traitements par indices'!$P$1</f>
        <v>49326.289</v>
      </c>
      <c r="G8" s="387" t="s">
        <v>270</v>
      </c>
      <c r="H8" s="388" t="n">
        <f aca="false">(((D8+F8)/2)/G8)/13*9</f>
        <v>3437.61746923077</v>
      </c>
      <c r="I8" s="388" t="n">
        <f aca="false">H8*120%</f>
        <v>4125.14096307692</v>
      </c>
      <c r="J8" s="388" t="n">
        <f aca="false">(H8/36)*125%</f>
        <v>119.361717681624</v>
      </c>
      <c r="K8" s="388" t="n">
        <f aca="false">H8/36*9/12</f>
        <v>71.6170306089744</v>
      </c>
      <c r="L8" s="394"/>
      <c r="M8" s="395" t="n">
        <v>26</v>
      </c>
      <c r="N8" s="385" t="n">
        <v>366</v>
      </c>
      <c r="O8" s="396" t="n">
        <f aca="false">N8*'Traitements par indices'!$P$1</f>
        <v>21620.8644</v>
      </c>
      <c r="P8" s="391" t="n">
        <v>565</v>
      </c>
      <c r="Q8" s="396" t="n">
        <f aca="false">P8*'Traitements par indices'!$P$1</f>
        <v>33376.471</v>
      </c>
      <c r="R8" s="397" t="n">
        <v>20</v>
      </c>
      <c r="S8" s="398" t="n">
        <f aca="false">(((O8+Q8)/2)/R8)/13*9</f>
        <v>951.876958846154</v>
      </c>
      <c r="T8" s="398" t="n">
        <f aca="false">S8*120%</f>
        <v>1142.25235061538</v>
      </c>
      <c r="U8" s="398" t="n">
        <f aca="false">(S8/36)*125%</f>
        <v>33.0512832932692</v>
      </c>
    </row>
    <row r="9" customFormat="false" ht="15" hidden="false" customHeight="true" outlineLevel="0" collapsed="false">
      <c r="A9" s="389" t="s">
        <v>271</v>
      </c>
      <c r="B9" s="384" t="n">
        <v>90</v>
      </c>
      <c r="C9" s="385" t="n">
        <v>678</v>
      </c>
      <c r="D9" s="386" t="n">
        <f aca="false">C9*'Traitements par indices'!$P$1</f>
        <v>40051.7652</v>
      </c>
      <c r="E9" s="385" t="n">
        <v>835</v>
      </c>
      <c r="F9" s="386" t="n">
        <f aca="false">E9*'Traitements par indices'!$P$1</f>
        <v>49326.289</v>
      </c>
      <c r="G9" s="387" t="s">
        <v>272</v>
      </c>
      <c r="H9" s="388" t="n">
        <f aca="false">(((D9+F9)/2)/G9)/13*9</f>
        <v>3093.85572230769</v>
      </c>
      <c r="I9" s="388" t="n">
        <f aca="false">H9*120%</f>
        <v>3712.62686676923</v>
      </c>
      <c r="J9" s="388" t="n">
        <f aca="false">(H9/36)*125%</f>
        <v>107.425545913462</v>
      </c>
      <c r="K9" s="388" t="n">
        <f aca="false">H9/36*9/12</f>
        <v>64.4553275480769</v>
      </c>
      <c r="L9" s="389" t="s">
        <v>273</v>
      </c>
      <c r="M9" s="384" t="n">
        <v>28</v>
      </c>
      <c r="N9" s="385" t="n">
        <v>366</v>
      </c>
      <c r="O9" s="390" t="n">
        <f aca="false">N9*'Traitements par indices'!$P$1</f>
        <v>21620.8644</v>
      </c>
      <c r="P9" s="391" t="n">
        <v>545</v>
      </c>
      <c r="Q9" s="390" t="n">
        <f aca="false">P9*'Traitements par indices'!$P$1</f>
        <v>32195.003</v>
      </c>
      <c r="R9" s="392" t="n">
        <v>18</v>
      </c>
      <c r="S9" s="393" t="n">
        <f aca="false">(((O9+Q9)/2)/R9)/13*9</f>
        <v>1034.92052692308</v>
      </c>
      <c r="T9" s="393" t="n">
        <f aca="false">S9*120%</f>
        <v>1241.90463230769</v>
      </c>
      <c r="U9" s="393" t="n">
        <f aca="false">(S9/36)*125%</f>
        <v>35.9347405181624</v>
      </c>
      <c r="Y9" s="399"/>
    </row>
    <row r="10" customFormat="false" ht="15" hidden="false" customHeight="true" outlineLevel="0" collapsed="false">
      <c r="A10" s="400" t="s">
        <v>274</v>
      </c>
      <c r="B10" s="384" t="n">
        <v>91</v>
      </c>
      <c r="C10" s="385" t="n">
        <v>678</v>
      </c>
      <c r="D10" s="386" t="n">
        <f aca="false">C10*'Traitements par indices'!$P$1</f>
        <v>40051.7652</v>
      </c>
      <c r="E10" s="385" t="n">
        <v>835</v>
      </c>
      <c r="F10" s="386" t="n">
        <f aca="false">E10*'Traitements par indices'!$P$1</f>
        <v>49326.289</v>
      </c>
      <c r="G10" s="387" t="s">
        <v>275</v>
      </c>
      <c r="H10" s="388" t="n">
        <f aca="false">(((D10+F10)/2)/G10)/13*9</f>
        <v>2812.59611118881</v>
      </c>
      <c r="I10" s="388" t="n">
        <f aca="false">H10*120%</f>
        <v>3375.11533342657</v>
      </c>
      <c r="J10" s="388" t="n">
        <f aca="false">(H10/36)*125%</f>
        <v>97.6595871940559</v>
      </c>
      <c r="K10" s="388" t="n">
        <f aca="false">H10/36*9/12</f>
        <v>58.5957523164336</v>
      </c>
      <c r="L10" s="394"/>
      <c r="M10" s="395" t="n">
        <v>29</v>
      </c>
      <c r="N10" s="385" t="n">
        <v>366</v>
      </c>
      <c r="O10" s="401" t="n">
        <f aca="false">N10*'Traitements par indices'!$P$1</f>
        <v>21620.8644</v>
      </c>
      <c r="P10" s="385" t="n">
        <v>545</v>
      </c>
      <c r="Q10" s="401" t="n">
        <f aca="false">P10*'Traitements par indices'!$P$1</f>
        <v>32195.003</v>
      </c>
      <c r="R10" s="397" t="n">
        <v>20</v>
      </c>
      <c r="S10" s="398" t="n">
        <f aca="false">(((O10+Q10)/2)/R10)/13*9</f>
        <v>931.428474230769</v>
      </c>
      <c r="T10" s="398" t="n">
        <f aca="false">S10*120%</f>
        <v>1117.71416907692</v>
      </c>
      <c r="U10" s="398" t="n">
        <f aca="false">(S10/36)*125%</f>
        <v>32.3412664663462</v>
      </c>
      <c r="Y10" s="399"/>
    </row>
    <row r="11" customFormat="false" ht="15" hidden="false" customHeight="true" outlineLevel="0" collapsed="false">
      <c r="A11" s="402"/>
      <c r="B11" s="403" t="n">
        <v>77</v>
      </c>
      <c r="C11" s="385" t="n">
        <v>678</v>
      </c>
      <c r="D11" s="404" t="n">
        <f aca="false">C11*'Traitements par indices'!$P$1</f>
        <v>40051.7652</v>
      </c>
      <c r="E11" s="385" t="n">
        <v>835</v>
      </c>
      <c r="F11" s="404" t="n">
        <f aca="false">E11*'Traitements par indices'!$P$1</f>
        <v>49326.289</v>
      </c>
      <c r="G11" s="405" t="n">
        <v>15</v>
      </c>
      <c r="H11" s="406" t="n">
        <f aca="false">(((D11+F11)/2)/G11)/13*9</f>
        <v>2062.57048153846</v>
      </c>
      <c r="I11" s="406" t="n">
        <f aca="false">H11*120%</f>
        <v>2475.08457784615</v>
      </c>
      <c r="J11" s="406" t="n">
        <f aca="false">(H11/36)*125%</f>
        <v>71.6170306089744</v>
      </c>
      <c r="K11" s="406" t="n">
        <f aca="false">H11/36*9/12</f>
        <v>42.9702183653846</v>
      </c>
      <c r="L11" s="407" t="s">
        <v>276</v>
      </c>
      <c r="M11" s="384" t="n">
        <v>85</v>
      </c>
      <c r="N11" s="408" t="n">
        <f aca="false">$N$14*110%</f>
        <v>402.6</v>
      </c>
      <c r="O11" s="386" t="n">
        <f aca="false">N11*'Traitements par indices'!$P$1</f>
        <v>23782.95084</v>
      </c>
      <c r="P11" s="408" t="n">
        <f aca="false">P14*110%</f>
        <v>609.4</v>
      </c>
      <c r="Q11" s="386" t="n">
        <f aca="false">P11*'Traitements par indices'!$P$1</f>
        <v>35999.32996</v>
      </c>
      <c r="R11" s="392" t="n">
        <v>18</v>
      </c>
      <c r="S11" s="393" t="n">
        <f aca="false">(((O11+Q11)/2)/R11)/13*9</f>
        <v>1149.65924615385</v>
      </c>
      <c r="T11" s="393" t="n">
        <f aca="false">S11*120%</f>
        <v>1379.59109538462</v>
      </c>
      <c r="U11" s="393" t="n">
        <f aca="false">(S11/36)*125%</f>
        <v>39.9187238247863</v>
      </c>
      <c r="Y11" s="399"/>
    </row>
    <row r="12" customFormat="false" ht="15" hidden="false" customHeight="true" outlineLevel="0" collapsed="false">
      <c r="A12" s="409" t="s">
        <v>277</v>
      </c>
      <c r="B12" s="384" t="n">
        <v>161</v>
      </c>
      <c r="C12" s="385" t="n">
        <v>455</v>
      </c>
      <c r="D12" s="386" t="n">
        <f aca="false">C12*'Traitements par indices'!$P$1</f>
        <v>26878.397</v>
      </c>
      <c r="E12" s="385" t="n">
        <v>835</v>
      </c>
      <c r="F12" s="386" t="n">
        <f aca="false">E12*'Traitements par indices'!$P$1</f>
        <v>49326.289</v>
      </c>
      <c r="G12" s="387" t="s">
        <v>267</v>
      </c>
      <c r="H12" s="388" t="n">
        <f aca="false">(((D12+F12)/2)/G12)/13*9</f>
        <v>3297.31814423077</v>
      </c>
      <c r="I12" s="388" t="n">
        <f aca="false">H12*120%</f>
        <v>3956.78177307692</v>
      </c>
      <c r="J12" s="388" t="n">
        <f aca="false">(H12/36)*125%</f>
        <v>114.490213341346</v>
      </c>
      <c r="K12" s="388" t="n">
        <f aca="false">H12/36*9/12</f>
        <v>68.6941280048077</v>
      </c>
      <c r="L12" s="389" t="s">
        <v>278</v>
      </c>
      <c r="M12" s="384" t="n">
        <v>86</v>
      </c>
      <c r="N12" s="408" t="n">
        <f aca="false">$N$14*110%</f>
        <v>402.6</v>
      </c>
      <c r="O12" s="386" t="n">
        <f aca="false">N12*'Traitements par indices'!$P$1</f>
        <v>23782.95084</v>
      </c>
      <c r="P12" s="408" t="n">
        <f aca="false">P15*110%</f>
        <v>609.4</v>
      </c>
      <c r="Q12" s="386" t="n">
        <f aca="false">P12*'Traitements par indices'!$P$1</f>
        <v>35999.32996</v>
      </c>
      <c r="R12" s="392" t="n">
        <v>19</v>
      </c>
      <c r="S12" s="393" t="n">
        <f aca="false">(((O12+Q12)/2)/R12)/13*9</f>
        <v>1089.15086477733</v>
      </c>
      <c r="T12" s="393" t="n">
        <f aca="false">S12*120%</f>
        <v>1306.98103773279</v>
      </c>
      <c r="U12" s="393" t="n">
        <f aca="false">(S12/36)*125%</f>
        <v>37.8177383603239</v>
      </c>
      <c r="Y12" s="399"/>
    </row>
    <row r="13" customFormat="false" ht="15" hidden="false" customHeight="true" outlineLevel="0" collapsed="false">
      <c r="A13" s="409"/>
      <c r="B13" s="384" t="s">
        <v>279</v>
      </c>
      <c r="C13" s="385" t="n">
        <v>455</v>
      </c>
      <c r="D13" s="386" t="n">
        <f aca="false">C13*'Traitements par indices'!$P$1</f>
        <v>26878.397</v>
      </c>
      <c r="E13" s="385" t="n">
        <v>835</v>
      </c>
      <c r="F13" s="386" t="n">
        <f aca="false">E13*'Traitements par indices'!$P$1</f>
        <v>49326.289</v>
      </c>
      <c r="G13" s="387" t="s">
        <v>270</v>
      </c>
      <c r="H13" s="388" t="n">
        <f aca="false">(((D13+F13)/2)/G13)/13*9</f>
        <v>2930.94946153846</v>
      </c>
      <c r="I13" s="388" t="n">
        <f aca="false">H13*120%</f>
        <v>3517.13935384615</v>
      </c>
      <c r="J13" s="388" t="n">
        <f aca="false">(H13/36)*125%</f>
        <v>101.769078525641</v>
      </c>
      <c r="K13" s="388" t="n">
        <f aca="false">H13/36*9/12</f>
        <v>61.0614471153846</v>
      </c>
      <c r="L13" s="410"/>
      <c r="M13" s="395" t="n">
        <v>87</v>
      </c>
      <c r="N13" s="411" t="n">
        <f aca="false">$N$14*110%</f>
        <v>402.6</v>
      </c>
      <c r="O13" s="401" t="n">
        <f aca="false">N13*'Traitements par indices'!$P$1</f>
        <v>23782.95084</v>
      </c>
      <c r="P13" s="411" t="n">
        <f aca="false">P16*110%</f>
        <v>609.4</v>
      </c>
      <c r="Q13" s="401" t="n">
        <f aca="false">P13*'Traitements par indices'!$P$1</f>
        <v>35999.32996</v>
      </c>
      <c r="R13" s="397" t="n">
        <v>20</v>
      </c>
      <c r="S13" s="398" t="n">
        <f aca="false">(((O13+Q13)/2)/R13)/13*9</f>
        <v>1034.69332153846</v>
      </c>
      <c r="T13" s="398" t="n">
        <f aca="false">S13*120%</f>
        <v>1241.63198584615</v>
      </c>
      <c r="U13" s="398" t="n">
        <f aca="false">(S13/36)*125%</f>
        <v>35.9268514423077</v>
      </c>
      <c r="Y13" s="399"/>
    </row>
    <row r="14" customFormat="false" ht="15" hidden="false" customHeight="true" outlineLevel="0" collapsed="false">
      <c r="A14" s="409"/>
      <c r="B14" s="384" t="s">
        <v>280</v>
      </c>
      <c r="C14" s="385" t="n">
        <v>455</v>
      </c>
      <c r="D14" s="386" t="n">
        <f aca="false">C14*'Traitements par indices'!$P$1</f>
        <v>26878.397</v>
      </c>
      <c r="E14" s="385" t="n">
        <v>835</v>
      </c>
      <c r="F14" s="386" t="n">
        <f aca="false">E14*'Traitements par indices'!$P$1</f>
        <v>49326.289</v>
      </c>
      <c r="G14" s="387" t="n">
        <v>10</v>
      </c>
      <c r="H14" s="388" t="n">
        <f aca="false">(((D14+F14)/2)/G14)/13*9</f>
        <v>2637.85451538462</v>
      </c>
      <c r="I14" s="388" t="n">
        <f aca="false">H14*120%</f>
        <v>3165.42541846154</v>
      </c>
      <c r="J14" s="388" t="n">
        <f aca="false">(H14/36)*125%</f>
        <v>91.5921706730769</v>
      </c>
      <c r="K14" s="388" t="n">
        <f aca="false">H14/36*9/12</f>
        <v>54.9553024038462</v>
      </c>
      <c r="L14" s="412" t="s">
        <v>281</v>
      </c>
      <c r="M14" s="384" t="n">
        <v>38</v>
      </c>
      <c r="N14" s="385" t="n">
        <v>366</v>
      </c>
      <c r="O14" s="386" t="n">
        <f aca="false">N14*'Traitements par indices'!$P$1</f>
        <v>21620.8644</v>
      </c>
      <c r="P14" s="385" t="n">
        <v>554</v>
      </c>
      <c r="Q14" s="386" t="n">
        <f aca="false">P14*'Traitements par indices'!$P$1</f>
        <v>32726.6636</v>
      </c>
      <c r="R14" s="392" t="n">
        <v>18</v>
      </c>
      <c r="S14" s="393" t="n">
        <f aca="false">(((O14+Q14)/2)/R14)/13*9</f>
        <v>1045.14476923077</v>
      </c>
      <c r="T14" s="393" t="n">
        <f aca="false">S14*120%</f>
        <v>1254.17372307692</v>
      </c>
      <c r="U14" s="393" t="n">
        <f aca="false">(S14/36)*125%</f>
        <v>36.2897489316239</v>
      </c>
      <c r="Y14" s="399"/>
    </row>
    <row r="15" customFormat="false" ht="15" hidden="false" customHeight="true" outlineLevel="0" collapsed="false">
      <c r="A15" s="413" t="s">
        <v>282</v>
      </c>
      <c r="B15" s="403" t="s">
        <v>267</v>
      </c>
      <c r="C15" s="385" t="n">
        <v>455</v>
      </c>
      <c r="D15" s="404" t="n">
        <f aca="false">C15*'Traitements par indices'!$P$1</f>
        <v>26878.397</v>
      </c>
      <c r="E15" s="385" t="n">
        <v>835</v>
      </c>
      <c r="F15" s="404" t="n">
        <f aca="false">E15*'Traitements par indices'!$P$1</f>
        <v>49326.289</v>
      </c>
      <c r="G15" s="405" t="n">
        <v>11</v>
      </c>
      <c r="H15" s="406" t="n">
        <f aca="false">(((D15+F15)/2)/G15)/13*9</f>
        <v>2398.04955944056</v>
      </c>
      <c r="I15" s="406" t="n">
        <f aca="false">H15*120%</f>
        <v>2877.65947132867</v>
      </c>
      <c r="J15" s="406" t="n">
        <f aca="false">(H15/36)*125%</f>
        <v>83.2656097027972</v>
      </c>
      <c r="K15" s="406" t="n">
        <f aca="false">H15/36*9/12</f>
        <v>49.9593658216783</v>
      </c>
      <c r="L15" s="389"/>
      <c r="M15" s="384" t="n">
        <v>83</v>
      </c>
      <c r="N15" s="385" t="n">
        <v>366</v>
      </c>
      <c r="O15" s="386" t="n">
        <f aca="false">N15*'Traitements par indices'!$P$1</f>
        <v>21620.8644</v>
      </c>
      <c r="P15" s="385" t="n">
        <v>554</v>
      </c>
      <c r="Q15" s="386" t="n">
        <f aca="false">P15*'Traitements par indices'!$P$1</f>
        <v>32726.6636</v>
      </c>
      <c r="R15" s="392" t="n">
        <v>19</v>
      </c>
      <c r="S15" s="393" t="n">
        <f aca="false">(((O15+Q15)/2)/R15)/13*9</f>
        <v>990.137149797571</v>
      </c>
      <c r="T15" s="393" t="n">
        <f aca="false">S15*120%</f>
        <v>1188.16457975709</v>
      </c>
      <c r="U15" s="393" t="n">
        <f aca="false">(S15/36)*125%</f>
        <v>34.379762145749</v>
      </c>
      <c r="Y15" s="399"/>
    </row>
    <row r="16" customFormat="false" ht="15" hidden="false" customHeight="true" outlineLevel="0" collapsed="false">
      <c r="A16" s="412" t="s">
        <v>283</v>
      </c>
      <c r="B16" s="384" t="s">
        <v>284</v>
      </c>
      <c r="C16" s="408" t="n">
        <f aca="false">$C$13*110%</f>
        <v>500.5</v>
      </c>
      <c r="D16" s="386" t="n">
        <f aca="false">C16*'Traitements par indices'!$P$1</f>
        <v>29566.2367</v>
      </c>
      <c r="E16" s="408" t="n">
        <f aca="false">E15*110/100</f>
        <v>918.5</v>
      </c>
      <c r="F16" s="386" t="n">
        <f aca="false">E16*'Traitements par indices'!$P$1</f>
        <v>54258.9179</v>
      </c>
      <c r="G16" s="387" t="n">
        <v>11</v>
      </c>
      <c r="H16" s="388" t="n">
        <f aca="false">(((D16+F16)/2)/G16)/13*9</f>
        <v>2637.85451538462</v>
      </c>
      <c r="I16" s="388" t="n">
        <f aca="false">H16*120%</f>
        <v>3165.42541846154</v>
      </c>
      <c r="J16" s="388" t="n">
        <f aca="false">(H16/36)*125%</f>
        <v>91.5921706730769</v>
      </c>
      <c r="K16" s="388"/>
      <c r="L16" s="402"/>
      <c r="M16" s="414" t="n">
        <v>84</v>
      </c>
      <c r="N16" s="385" t="n">
        <v>366</v>
      </c>
      <c r="O16" s="404" t="n">
        <f aca="false">N16*'Traitements par indices'!$P$1</f>
        <v>21620.8644</v>
      </c>
      <c r="P16" s="385" t="n">
        <v>554</v>
      </c>
      <c r="Q16" s="404" t="n">
        <f aca="false">P16*'Traitements par indices'!$P$1</f>
        <v>32726.6636</v>
      </c>
      <c r="R16" s="415" t="n">
        <v>20</v>
      </c>
      <c r="S16" s="416" t="n">
        <f aca="false">(((O16+Q16)/2)/R16)/13*9</f>
        <v>940.630292307692</v>
      </c>
      <c r="T16" s="417" t="n">
        <f aca="false">S16*120%</f>
        <v>1128.75635076923</v>
      </c>
      <c r="U16" s="417" t="n">
        <f aca="false">(S16/36)*125%</f>
        <v>32.6607740384615</v>
      </c>
      <c r="Y16" s="399"/>
    </row>
    <row r="17" customFormat="false" ht="15" hidden="false" customHeight="true" outlineLevel="0" collapsed="false">
      <c r="A17" s="389" t="s">
        <v>285</v>
      </c>
      <c r="B17" s="384" t="s">
        <v>286</v>
      </c>
      <c r="C17" s="408" t="n">
        <f aca="false">$C$13*110%</f>
        <v>500.5</v>
      </c>
      <c r="D17" s="386" t="n">
        <f aca="false">C17*'Traitements par indices'!$P$1</f>
        <v>29566.2367</v>
      </c>
      <c r="E17" s="408" t="n">
        <f aca="false">E19*110/100</f>
        <v>918.5</v>
      </c>
      <c r="F17" s="386" t="n">
        <f aca="false">E17*'Traitements par indices'!$P$1</f>
        <v>54258.9179</v>
      </c>
      <c r="G17" s="387" t="n">
        <v>15</v>
      </c>
      <c r="H17" s="388" t="n">
        <f aca="false">(((D17+F17)/2)/G17)/13*9</f>
        <v>1934.42664461539</v>
      </c>
      <c r="I17" s="388" t="n">
        <f aca="false">H17*120%</f>
        <v>2321.31197353846</v>
      </c>
      <c r="J17" s="388" t="n">
        <f aca="false">(H17/36)*125%</f>
        <v>67.1675918269231</v>
      </c>
      <c r="K17" s="388"/>
      <c r="L17" s="407" t="s">
        <v>287</v>
      </c>
      <c r="M17" s="418" t="n">
        <v>163</v>
      </c>
      <c r="N17" s="419" t="n">
        <f aca="false">N20+15</f>
        <v>388</v>
      </c>
      <c r="O17" s="420" t="n">
        <f aca="false">N17*'Traitements par indices'!$P$1</f>
        <v>22920.4792</v>
      </c>
      <c r="P17" s="419" t="n">
        <f aca="false">P20+15</f>
        <v>553</v>
      </c>
      <c r="Q17" s="420" t="n">
        <f aca="false">P17*'Traitements par indices'!$P$1</f>
        <v>32667.5902</v>
      </c>
      <c r="R17" s="421" t="n">
        <v>18</v>
      </c>
      <c r="S17" s="422" t="n">
        <f aca="false">(((O17+Q17)/2)/R17)/13*9</f>
        <v>1069.00133461538</v>
      </c>
      <c r="T17" s="422" t="n">
        <f aca="false">S17*120%</f>
        <v>1282.80160153846</v>
      </c>
      <c r="U17" s="422" t="n">
        <f aca="false">(S17/36)*125%</f>
        <v>37.1181018963675</v>
      </c>
      <c r="Y17" s="399"/>
    </row>
    <row r="18" customFormat="false" ht="15" hidden="false" customHeight="true" outlineLevel="0" collapsed="false">
      <c r="A18" s="402"/>
      <c r="B18" s="423" t="s">
        <v>288</v>
      </c>
      <c r="C18" s="411" t="n">
        <f aca="false">$C$13*110%</f>
        <v>500.5</v>
      </c>
      <c r="D18" s="401" t="n">
        <f aca="false">C18*'Traitements par indices'!$P$1</f>
        <v>29566.2367</v>
      </c>
      <c r="E18" s="411" t="n">
        <f aca="false">E20*110/100</f>
        <v>918.5</v>
      </c>
      <c r="F18" s="401" t="n">
        <f aca="false">E18*'Traitements par indices'!$P$1</f>
        <v>54258.9179</v>
      </c>
      <c r="G18" s="402" t="n">
        <v>17</v>
      </c>
      <c r="H18" s="424" t="n">
        <f aca="false">(((D18+F18)/2)/G18)/13*9</f>
        <v>1706.84703936652</v>
      </c>
      <c r="I18" s="424" t="n">
        <f aca="false">H18*120%</f>
        <v>2048.21644723982</v>
      </c>
      <c r="J18" s="424" t="n">
        <f aca="false">(H18/36)*125%</f>
        <v>59.2655222002263</v>
      </c>
      <c r="K18" s="424"/>
      <c r="L18" s="425"/>
      <c r="M18" s="426" t="n">
        <v>166</v>
      </c>
      <c r="N18" s="385" t="n">
        <f aca="false">N20+15</f>
        <v>388</v>
      </c>
      <c r="O18" s="386" t="n">
        <f aca="false">N18*'Traitements par indices'!$P$1</f>
        <v>22920.4792</v>
      </c>
      <c r="P18" s="419" t="n">
        <f aca="false">P20+15</f>
        <v>553</v>
      </c>
      <c r="Q18" s="386" t="n">
        <f aca="false">P18*'Traitements par indices'!$P$1</f>
        <v>32667.5902</v>
      </c>
      <c r="R18" s="427" t="n">
        <v>20</v>
      </c>
      <c r="S18" s="393" t="n">
        <f aca="false">(((O18+Q18)/2)/R18)/13*9</f>
        <v>962.101201153846</v>
      </c>
      <c r="T18" s="393" t="n">
        <f aca="false">S18*120%</f>
        <v>1154.52144138462</v>
      </c>
      <c r="U18" s="393" t="n">
        <f aca="false">(S18/36)*125%</f>
        <v>33.4062917067308</v>
      </c>
      <c r="Y18" s="399"/>
    </row>
    <row r="19" customFormat="false" ht="15" hidden="false" customHeight="true" outlineLevel="0" collapsed="false">
      <c r="A19" s="389" t="s">
        <v>289</v>
      </c>
      <c r="B19" s="384" t="n">
        <v>10</v>
      </c>
      <c r="C19" s="385" t="n">
        <v>455</v>
      </c>
      <c r="D19" s="386" t="n">
        <f aca="false">C19*'Traitements par indices'!$P$1</f>
        <v>26878.397</v>
      </c>
      <c r="E19" s="385" t="n">
        <v>835</v>
      </c>
      <c r="F19" s="386" t="n">
        <f aca="false">E19*'Traitements par indices'!$P$1</f>
        <v>49326.289</v>
      </c>
      <c r="G19" s="387" t="n">
        <v>15</v>
      </c>
      <c r="H19" s="388" t="n">
        <f aca="false">(((D19+F19)/2)/G19)/13*9</f>
        <v>1758.56967692308</v>
      </c>
      <c r="I19" s="388" t="n">
        <f aca="false">H19*120%</f>
        <v>2110.28361230769</v>
      </c>
      <c r="J19" s="388" t="n">
        <f aca="false">(H19/36)*125%</f>
        <v>61.0614471153846</v>
      </c>
      <c r="K19" s="388"/>
      <c r="L19" s="428" t="s">
        <v>290</v>
      </c>
      <c r="M19" s="429" t="n">
        <v>42</v>
      </c>
      <c r="N19" s="430" t="n">
        <f aca="false">N20+15</f>
        <v>388</v>
      </c>
      <c r="O19" s="431" t="n">
        <f aca="false">N19*'Traitements par indices'!$P$1</f>
        <v>22920.4792</v>
      </c>
      <c r="P19" s="419" t="n">
        <f aca="false">P20+15</f>
        <v>553</v>
      </c>
      <c r="Q19" s="431" t="n">
        <f aca="false">P19*'Traitements par indices'!$P$1</f>
        <v>32667.5902</v>
      </c>
      <c r="R19" s="432" t="n">
        <v>21</v>
      </c>
      <c r="S19" s="433" t="n">
        <f aca="false">(((O19+Q19)/2)/R19)/13*9</f>
        <v>916.286858241758</v>
      </c>
      <c r="T19" s="433" t="n">
        <f aca="false">S19*120%</f>
        <v>1099.54422989011</v>
      </c>
      <c r="U19" s="433" t="n">
        <f aca="false">(S19/36)*125%</f>
        <v>31.8155159111722</v>
      </c>
      <c r="Y19" s="399"/>
    </row>
    <row r="20" customFormat="false" ht="15" hidden="false" customHeight="true" outlineLevel="0" collapsed="false">
      <c r="A20" s="389" t="s">
        <v>291</v>
      </c>
      <c r="B20" s="403" t="n">
        <v>11</v>
      </c>
      <c r="C20" s="385" t="n">
        <v>455</v>
      </c>
      <c r="D20" s="404" t="n">
        <f aca="false">C20*'Traitements par indices'!$P$1</f>
        <v>26878.397</v>
      </c>
      <c r="E20" s="385" t="n">
        <v>835</v>
      </c>
      <c r="F20" s="404" t="n">
        <f aca="false">E20*'Traitements par indices'!$P$1</f>
        <v>49326.289</v>
      </c>
      <c r="G20" s="405" t="n">
        <v>17</v>
      </c>
      <c r="H20" s="406" t="n">
        <f aca="false">(((D20+F20)/2)/G20)/13*9</f>
        <v>1551.67912669683</v>
      </c>
      <c r="I20" s="406" t="n">
        <f aca="false">H20*120%</f>
        <v>1862.0149520362</v>
      </c>
      <c r="J20" s="406" t="n">
        <f aca="false">(H20/36)*125%</f>
        <v>53.8777474547511</v>
      </c>
      <c r="K20" s="406"/>
      <c r="L20" s="434" t="s">
        <v>292</v>
      </c>
      <c r="M20" s="395" t="n">
        <v>43</v>
      </c>
      <c r="N20" s="435" t="n">
        <v>373</v>
      </c>
      <c r="O20" s="401" t="n">
        <f aca="false">N20*'Traitements par indices'!$P$1</f>
        <v>22034.3782</v>
      </c>
      <c r="P20" s="435" t="n">
        <v>538</v>
      </c>
      <c r="Q20" s="401" t="n">
        <f aca="false">P20*'Traitements par indices'!$P$1</f>
        <v>31781.4892</v>
      </c>
      <c r="R20" s="397" t="n">
        <v>24</v>
      </c>
      <c r="S20" s="398" t="n">
        <f aca="false">(((O20+Q20)/2)/R20)/13*9</f>
        <v>776.190395192308</v>
      </c>
      <c r="T20" s="436" t="n">
        <f aca="false">S20*120%</f>
        <v>931.428474230769</v>
      </c>
      <c r="U20" s="436" t="n">
        <f aca="false">(S20/36)*125%</f>
        <v>26.9510553886218</v>
      </c>
      <c r="Y20" s="399"/>
    </row>
    <row r="21" customFormat="false" ht="21.75" hidden="false" customHeight="true" outlineLevel="0" collapsed="false">
      <c r="A21" s="437" t="s">
        <v>293</v>
      </c>
      <c r="B21" s="438" t="n">
        <v>78</v>
      </c>
      <c r="C21" s="385"/>
      <c r="D21" s="386"/>
      <c r="E21" s="385"/>
      <c r="F21" s="386"/>
      <c r="G21" s="439" t="n">
        <v>18</v>
      </c>
      <c r="H21" s="440" t="n">
        <f aca="false">(((D22+F22)/2)/G21)/13*9</f>
        <v>1340.85257730769</v>
      </c>
      <c r="I21" s="440" t="n">
        <f aca="false">H21*120%</f>
        <v>1609.02309276923</v>
      </c>
      <c r="J21" s="440" t="n">
        <f aca="false">(H21/36)*125%</f>
        <v>46.5573811565171</v>
      </c>
      <c r="K21" s="440"/>
      <c r="L21" s="441" t="s">
        <v>294</v>
      </c>
      <c r="M21" s="438" t="n">
        <v>82</v>
      </c>
      <c r="N21" s="439" t="n">
        <f aca="false">$N$22*110/100</f>
        <v>402.6</v>
      </c>
      <c r="O21" s="420" t="n">
        <f aca="false">N21*'Traitements par indices'!$P$1</f>
        <v>23782.95084</v>
      </c>
      <c r="P21" s="442" t="n">
        <f aca="false">P22*110%</f>
        <v>609.4</v>
      </c>
      <c r="Q21" s="420" t="n">
        <f aca="false">P21*'Traitements par indices'!$P$1</f>
        <v>35999.32996</v>
      </c>
      <c r="R21" s="443" t="n">
        <v>20</v>
      </c>
      <c r="S21" s="422" t="n">
        <f aca="false">(((O21+Q21)/2)/R21)/13*9</f>
        <v>1034.69332153846</v>
      </c>
      <c r="T21" s="444" t="n">
        <f aca="false">S21*120%</f>
        <v>1241.63198584615</v>
      </c>
      <c r="U21" s="444" t="n">
        <f aca="false">(S21/36)*125%</f>
        <v>35.9268514423077</v>
      </c>
      <c r="Y21" s="399"/>
    </row>
    <row r="22" customFormat="false" ht="18.75" hidden="false" customHeight="true" outlineLevel="0" collapsed="false">
      <c r="A22" s="437"/>
      <c r="B22" s="437"/>
      <c r="C22" s="439" t="n">
        <f aca="false">$C$24*110/100</f>
        <v>434.5</v>
      </c>
      <c r="D22" s="420" t="n">
        <f aca="false">C22*'Traitements par indices'!$P$1</f>
        <v>25667.3923</v>
      </c>
      <c r="E22" s="439" t="n">
        <f aca="false">$E$24*110/100</f>
        <v>745.8</v>
      </c>
      <c r="F22" s="420" t="n">
        <f aca="false">E22*'Traitements par indices'!$P$1</f>
        <v>44056.94172</v>
      </c>
      <c r="G22" s="439"/>
      <c r="H22" s="439"/>
      <c r="I22" s="439"/>
      <c r="J22" s="439"/>
      <c r="K22" s="439"/>
      <c r="L22" s="402" t="s">
        <v>295</v>
      </c>
      <c r="M22" s="423" t="n">
        <v>45</v>
      </c>
      <c r="N22" s="385" t="n">
        <v>366</v>
      </c>
      <c r="O22" s="401" t="n">
        <f aca="false">N22*'Traitements par indices'!$P$1</f>
        <v>21620.8644</v>
      </c>
      <c r="P22" s="435" t="n">
        <v>554</v>
      </c>
      <c r="Q22" s="401" t="n">
        <f aca="false">P22*'Traitements par indices'!$P$1</f>
        <v>32726.6636</v>
      </c>
      <c r="R22" s="397" t="n">
        <v>20</v>
      </c>
      <c r="S22" s="398" t="n">
        <f aca="false">(((O22+Q22)/2)/R22)/13*9</f>
        <v>940.630292307692</v>
      </c>
      <c r="T22" s="398" t="n">
        <f aca="false">S22*120%</f>
        <v>1128.75635076923</v>
      </c>
      <c r="U22" s="398" t="n">
        <f aca="false">(S22/36)*125%</f>
        <v>32.6607740384615</v>
      </c>
      <c r="Y22" s="399"/>
    </row>
    <row r="23" customFormat="false" ht="28.35" hidden="false" customHeight="false" outlineLevel="0" collapsed="false">
      <c r="A23" s="445" t="s">
        <v>296</v>
      </c>
      <c r="B23" s="446" t="n">
        <v>79</v>
      </c>
      <c r="C23" s="387" t="n">
        <f aca="false">C25*110/100</f>
        <v>434.5</v>
      </c>
      <c r="D23" s="386" t="n">
        <f aca="false">C23*'Traitements par indices'!$P$1</f>
        <v>25667.3923</v>
      </c>
      <c r="E23" s="387" t="n">
        <f aca="false">E25*110/100</f>
        <v>745.8</v>
      </c>
      <c r="F23" s="386" t="n">
        <f aca="false">E23*'Traitements par indices'!$P$1</f>
        <v>44056.94172</v>
      </c>
      <c r="G23" s="387" t="n">
        <v>20</v>
      </c>
      <c r="H23" s="388" t="n">
        <f aca="false">(((D23+F23)/2)/G23)/13*9</f>
        <v>1206.76731957692</v>
      </c>
      <c r="I23" s="388" t="n">
        <f aca="false">H23*120%</f>
        <v>1448.12078349231</v>
      </c>
      <c r="J23" s="388" t="n">
        <f aca="false">(H23/36)*125%</f>
        <v>41.9016430408654</v>
      </c>
      <c r="K23" s="447"/>
      <c r="L23" s="407" t="s">
        <v>297</v>
      </c>
      <c r="M23" s="448" t="n">
        <v>165</v>
      </c>
      <c r="N23" s="439" t="n">
        <f aca="false">$C$42*110%</f>
        <v>434.5</v>
      </c>
      <c r="O23" s="420" t="n">
        <f aca="false">N23*'Traitements par indices'!$P$1</f>
        <v>25667.3923</v>
      </c>
      <c r="P23" s="439" t="n">
        <f aca="false">$E$42*110%</f>
        <v>745.8</v>
      </c>
      <c r="Q23" s="420" t="n">
        <f aca="false">P23*'Traitements par indices'!$P$1</f>
        <v>44056.94172</v>
      </c>
      <c r="R23" s="449" t="n">
        <v>18</v>
      </c>
      <c r="S23" s="422" t="n">
        <f aca="false">(((O23+Q23)/2)/R23)/13*9</f>
        <v>1340.85257730769</v>
      </c>
      <c r="T23" s="444" t="n">
        <f aca="false">S23*120%</f>
        <v>1609.02309276923</v>
      </c>
      <c r="U23" s="444" t="n">
        <f aca="false">(S23/36)*125%</f>
        <v>46.5573811565171</v>
      </c>
      <c r="Y23" s="399"/>
    </row>
    <row r="24" customFormat="false" ht="21.75" hidden="false" customHeight="true" outlineLevel="0" collapsed="false">
      <c r="A24" s="450" t="s">
        <v>298</v>
      </c>
      <c r="B24" s="395" t="n">
        <v>14</v>
      </c>
      <c r="C24" s="435" t="n">
        <v>395</v>
      </c>
      <c r="D24" s="401" t="n">
        <f aca="false">C24*'Traitements par indices'!$P$1</f>
        <v>23333.993</v>
      </c>
      <c r="E24" s="435" t="n">
        <v>678</v>
      </c>
      <c r="F24" s="401" t="n">
        <f aca="false">E24*'Traitements par indices'!$P$1</f>
        <v>40051.7652</v>
      </c>
      <c r="G24" s="402" t="n">
        <v>18</v>
      </c>
      <c r="H24" s="424" t="n">
        <f aca="false">(((D24+F24)/2)/G24)/13*9</f>
        <v>1218.95688846154</v>
      </c>
      <c r="I24" s="424" t="n">
        <f aca="false">H24*120%</f>
        <v>1462.74826615385</v>
      </c>
      <c r="J24" s="424" t="n">
        <f aca="false">(H24/36)*125%</f>
        <v>42.3248919604701</v>
      </c>
      <c r="K24" s="451"/>
      <c r="L24" s="425"/>
      <c r="M24" s="446" t="n">
        <v>168</v>
      </c>
      <c r="N24" s="387" t="n">
        <f aca="false">$C$42*110%</f>
        <v>434.5</v>
      </c>
      <c r="O24" s="386" t="n">
        <f aca="false">N24*'Traitements par indices'!$P$1</f>
        <v>25667.3923</v>
      </c>
      <c r="P24" s="387" t="n">
        <f aca="false">$E$42*110%</f>
        <v>745.8</v>
      </c>
      <c r="Q24" s="386" t="n">
        <f aca="false">P24*'Traitements par indices'!$P$1</f>
        <v>44056.94172</v>
      </c>
      <c r="R24" s="452" t="n">
        <v>20</v>
      </c>
      <c r="S24" s="393" t="n">
        <f aca="false">(((O24+Q24)/2)/R24)/13*9</f>
        <v>1206.76731957692</v>
      </c>
      <c r="T24" s="453" t="n">
        <f aca="false">S24*120%</f>
        <v>1448.12078349231</v>
      </c>
      <c r="U24" s="453" t="n">
        <f aca="false">(S24/36)*125%</f>
        <v>41.9016430408654</v>
      </c>
      <c r="Y24" s="399"/>
    </row>
    <row r="25" customFormat="false" ht="37.3" hidden="false" customHeight="false" outlineLevel="0" collapsed="false">
      <c r="A25" s="454" t="s">
        <v>299</v>
      </c>
      <c r="B25" s="455" t="n">
        <v>15</v>
      </c>
      <c r="C25" s="435" t="n">
        <v>395</v>
      </c>
      <c r="D25" s="456" t="n">
        <f aca="false">C25*'Traitements par indices'!$P$1</f>
        <v>23333.993</v>
      </c>
      <c r="E25" s="435" t="n">
        <v>678</v>
      </c>
      <c r="F25" s="456" t="n">
        <f aca="false">E25*'Traitements par indices'!$P$1</f>
        <v>40051.7652</v>
      </c>
      <c r="G25" s="457" t="n">
        <v>20</v>
      </c>
      <c r="H25" s="458" t="n">
        <f aca="false">(((D25+F25)/2)/G25)/13*9</f>
        <v>1097.06119961538</v>
      </c>
      <c r="I25" s="458" t="n">
        <f aca="false">H25*120%</f>
        <v>1316.47343953846</v>
      </c>
      <c r="J25" s="458" t="n">
        <f aca="false">(H25/36)*125%</f>
        <v>38.0924027644231</v>
      </c>
      <c r="K25" s="459"/>
      <c r="L25" s="428" t="s">
        <v>300</v>
      </c>
      <c r="M25" s="460" t="n">
        <v>127</v>
      </c>
      <c r="N25" s="461" t="n">
        <f aca="false">$C$42*110%</f>
        <v>434.5</v>
      </c>
      <c r="O25" s="431" t="n">
        <f aca="false">N25*'Traitements par indices'!$P$1</f>
        <v>25667.3923</v>
      </c>
      <c r="P25" s="461" t="n">
        <f aca="false">$E$42*110%</f>
        <v>745.8</v>
      </c>
      <c r="Q25" s="431" t="n">
        <f aca="false">P25*'Traitements par indices'!$P$1</f>
        <v>44056.94172</v>
      </c>
      <c r="R25" s="432" t="n">
        <v>21</v>
      </c>
      <c r="S25" s="433" t="n">
        <f aca="false">(((O25+Q25)/2)/R25)/13*9</f>
        <v>1149.30220912088</v>
      </c>
      <c r="T25" s="462" t="n">
        <f aca="false">S25*120%</f>
        <v>1379.16265094506</v>
      </c>
      <c r="U25" s="462" t="n">
        <f aca="false">(S25/36)*125%</f>
        <v>39.9063267055861</v>
      </c>
      <c r="Y25" s="399"/>
    </row>
    <row r="26" customFormat="false" ht="37.3" hidden="false" customHeight="false" outlineLevel="0" collapsed="false">
      <c r="A26" s="463" t="s">
        <v>301</v>
      </c>
      <c r="B26" s="455" t="n">
        <v>20</v>
      </c>
      <c r="C26" s="435" t="n">
        <v>395</v>
      </c>
      <c r="D26" s="456" t="n">
        <f aca="false">C26*'Traitements par indices'!$P$1</f>
        <v>23333.993</v>
      </c>
      <c r="E26" s="435" t="n">
        <v>678</v>
      </c>
      <c r="F26" s="456" t="n">
        <f aca="false">E26*'Traitements par indices'!$P$1</f>
        <v>40051.7652</v>
      </c>
      <c r="G26" s="457" t="n">
        <v>36</v>
      </c>
      <c r="H26" s="458" t="n">
        <f aca="false">(((D26+F26)/2)/G26)/13*9</f>
        <v>609.478444230769</v>
      </c>
      <c r="I26" s="458" t="n">
        <f aca="false">H26*120%</f>
        <v>731.374133076923</v>
      </c>
      <c r="J26" s="458" t="n">
        <f aca="false">(H26/36)*125%</f>
        <v>21.162445980235</v>
      </c>
      <c r="K26" s="459"/>
      <c r="L26" s="454" t="s">
        <v>302</v>
      </c>
      <c r="M26" s="423" t="n">
        <v>128</v>
      </c>
      <c r="N26" s="402" t="n">
        <f aca="false">C43*110%</f>
        <v>434.5</v>
      </c>
      <c r="O26" s="401" t="n">
        <f aca="false">N26*'Traitements par indices'!$P$1</f>
        <v>25667.3923</v>
      </c>
      <c r="P26" s="402" t="n">
        <f aca="false">E42*110%</f>
        <v>745.8</v>
      </c>
      <c r="Q26" s="401" t="n">
        <f aca="false">P26*'Traitements par indices'!$P$1</f>
        <v>44056.94172</v>
      </c>
      <c r="R26" s="397" t="n">
        <v>24</v>
      </c>
      <c r="S26" s="398" t="n">
        <f aca="false">(((O26+Q26)/2)/R26)/13*9</f>
        <v>1005.63943298077</v>
      </c>
      <c r="T26" s="398" t="n">
        <f aca="false">S26*120%</f>
        <v>1206.76731957692</v>
      </c>
      <c r="U26" s="398" t="n">
        <f aca="false">(S26/36)*125%</f>
        <v>34.9180358673878</v>
      </c>
      <c r="Y26" s="399"/>
    </row>
    <row r="27" customFormat="false" ht="11.25" hidden="false" customHeight="false" outlineLevel="0" collapsed="false">
      <c r="Y27" s="399"/>
    </row>
    <row r="28" s="467" customFormat="true" ht="12.75" hidden="false" customHeight="true" outlineLevel="0" collapsed="false">
      <c r="A28" s="464" t="s">
        <v>303</v>
      </c>
      <c r="B28" s="465"/>
      <c r="C28" s="465"/>
      <c r="D28" s="465"/>
      <c r="E28" s="465"/>
      <c r="F28" s="465"/>
      <c r="G28" s="465"/>
      <c r="H28" s="465"/>
      <c r="I28" s="465"/>
      <c r="J28" s="465"/>
      <c r="K28" s="465"/>
      <c r="L28" s="466"/>
      <c r="M28" s="466"/>
      <c r="N28" s="466"/>
      <c r="O28" s="466"/>
      <c r="P28" s="466"/>
      <c r="Q28" s="466"/>
      <c r="R28" s="466"/>
      <c r="S28" s="466"/>
      <c r="T28" s="466"/>
      <c r="U28" s="466"/>
      <c r="Y28" s="468"/>
    </row>
    <row r="29" s="467" customFormat="true" ht="12.75" hidden="false" customHeight="true" outlineLevel="0" collapsed="false">
      <c r="A29" s="469" t="s">
        <v>304</v>
      </c>
      <c r="B29" s="469"/>
      <c r="C29" s="469"/>
      <c r="D29" s="469"/>
      <c r="E29" s="469"/>
      <c r="F29" s="469"/>
      <c r="G29" s="469"/>
      <c r="H29" s="469"/>
      <c r="I29" s="469"/>
      <c r="J29" s="469"/>
      <c r="K29" s="469"/>
      <c r="L29" s="469"/>
      <c r="M29" s="469"/>
      <c r="N29" s="469"/>
      <c r="O29" s="469"/>
      <c r="P29" s="469"/>
      <c r="Q29" s="469"/>
      <c r="R29" s="469"/>
      <c r="S29" s="469"/>
      <c r="T29" s="469"/>
      <c r="U29" s="469"/>
      <c r="Y29" s="468"/>
    </row>
    <row r="30" s="468" customFormat="true" ht="12.75" hidden="false" customHeight="true" outlineLevel="0" collapsed="false">
      <c r="A30" s="469"/>
      <c r="B30" s="469"/>
      <c r="C30" s="469"/>
      <c r="D30" s="469"/>
      <c r="E30" s="469"/>
      <c r="F30" s="469"/>
      <c r="G30" s="469"/>
      <c r="H30" s="469"/>
      <c r="I30" s="469"/>
      <c r="J30" s="469"/>
      <c r="K30" s="469"/>
      <c r="L30" s="469"/>
      <c r="M30" s="469"/>
      <c r="N30" s="469"/>
      <c r="O30" s="469"/>
      <c r="P30" s="469"/>
      <c r="Q30" s="469"/>
      <c r="R30" s="469"/>
      <c r="S30" s="469"/>
      <c r="T30" s="469"/>
      <c r="U30" s="469"/>
    </row>
    <row r="31" s="467" customFormat="true" ht="12.75" hidden="false" customHeight="true" outlineLevel="0" collapsed="false">
      <c r="A31" s="469" t="s">
        <v>305</v>
      </c>
      <c r="B31" s="469"/>
      <c r="C31" s="469"/>
      <c r="D31" s="469"/>
      <c r="E31" s="469"/>
      <c r="F31" s="469"/>
      <c r="G31" s="469"/>
      <c r="H31" s="469"/>
      <c r="I31" s="469"/>
      <c r="J31" s="469"/>
      <c r="K31" s="469"/>
      <c r="L31" s="469"/>
      <c r="M31" s="469"/>
      <c r="N31" s="469"/>
      <c r="O31" s="469"/>
      <c r="P31" s="469"/>
      <c r="Q31" s="469"/>
      <c r="R31" s="469"/>
      <c r="S31" s="469"/>
      <c r="T31" s="469"/>
      <c r="U31" s="470"/>
      <c r="Y31" s="468"/>
    </row>
    <row r="32" s="467" customFormat="true" ht="12.75" hidden="false" customHeight="true" outlineLevel="0" collapsed="false">
      <c r="A32" s="469"/>
      <c r="B32" s="469"/>
      <c r="C32" s="469"/>
      <c r="D32" s="469"/>
      <c r="E32" s="469"/>
      <c r="F32" s="469"/>
      <c r="G32" s="469"/>
      <c r="H32" s="469"/>
      <c r="I32" s="469"/>
      <c r="J32" s="469"/>
      <c r="K32" s="469"/>
      <c r="L32" s="469"/>
      <c r="M32" s="469"/>
      <c r="N32" s="469"/>
      <c r="O32" s="469"/>
      <c r="P32" s="469"/>
      <c r="Q32" s="469"/>
      <c r="R32" s="469"/>
      <c r="S32" s="469"/>
      <c r="T32" s="469"/>
      <c r="U32" s="469"/>
      <c r="Y32" s="468"/>
    </row>
    <row r="33" s="471" customFormat="true" ht="12.75" hidden="false" customHeight="true" outlineLevel="0" collapsed="false">
      <c r="A33" s="469" t="s">
        <v>306</v>
      </c>
      <c r="B33" s="469"/>
      <c r="C33" s="469"/>
      <c r="D33" s="469"/>
      <c r="E33" s="469"/>
      <c r="F33" s="469"/>
      <c r="G33" s="469"/>
      <c r="H33" s="469"/>
      <c r="I33" s="469"/>
      <c r="J33" s="469"/>
      <c r="K33" s="469"/>
      <c r="L33" s="469"/>
      <c r="M33" s="469"/>
      <c r="N33" s="469"/>
      <c r="O33" s="469"/>
      <c r="P33" s="469"/>
      <c r="Q33" s="469"/>
      <c r="R33" s="469"/>
      <c r="S33" s="469"/>
      <c r="T33" s="469"/>
      <c r="U33" s="469"/>
    </row>
    <row r="34" s="471" customFormat="true" ht="12.75" hidden="false" customHeight="true" outlineLevel="0" collapsed="false">
      <c r="A34" s="464" t="s">
        <v>307</v>
      </c>
      <c r="B34" s="466"/>
      <c r="C34" s="466"/>
      <c r="D34" s="466"/>
      <c r="E34" s="466"/>
      <c r="F34" s="466"/>
      <c r="G34" s="466"/>
      <c r="H34" s="466"/>
      <c r="I34" s="466"/>
      <c r="J34" s="466"/>
      <c r="K34" s="466"/>
      <c r="L34" s="466"/>
      <c r="M34" s="466"/>
      <c r="N34" s="466"/>
      <c r="O34" s="466"/>
      <c r="P34" s="466"/>
      <c r="Q34" s="466"/>
      <c r="R34" s="466"/>
      <c r="S34" s="466"/>
      <c r="T34" s="466"/>
      <c r="U34" s="466"/>
    </row>
    <row r="35" s="471" customFormat="true" ht="12.75" hidden="false" customHeight="true" outlineLevel="0" collapsed="false">
      <c r="A35" s="464"/>
      <c r="B35" s="466"/>
      <c r="C35" s="466"/>
      <c r="D35" s="466"/>
      <c r="E35" s="466"/>
      <c r="F35" s="466"/>
      <c r="G35" s="466"/>
      <c r="H35" s="466"/>
      <c r="I35" s="466"/>
      <c r="J35" s="466"/>
      <c r="K35" s="466"/>
      <c r="L35" s="466"/>
      <c r="M35" s="466"/>
      <c r="N35" s="466"/>
      <c r="O35" s="466"/>
      <c r="P35" s="466"/>
      <c r="Q35" s="466"/>
      <c r="R35" s="466"/>
      <c r="S35" s="466"/>
      <c r="T35" s="466"/>
      <c r="U35" s="466"/>
    </row>
    <row r="36" s="472" customFormat="true" ht="14.25" hidden="false" customHeight="true" outlineLevel="0" collapsed="false">
      <c r="A36" s="368" t="s">
        <v>250</v>
      </c>
      <c r="B36" s="368"/>
      <c r="C36" s="368"/>
      <c r="D36" s="368"/>
      <c r="E36" s="368"/>
      <c r="F36" s="368"/>
      <c r="G36" s="368"/>
      <c r="H36" s="368"/>
      <c r="I36" s="368"/>
      <c r="J36" s="368"/>
      <c r="K36" s="368"/>
      <c r="L36" s="368"/>
      <c r="M36" s="368"/>
      <c r="N36" s="368"/>
      <c r="O36" s="368"/>
      <c r="P36" s="368"/>
      <c r="Q36" s="368"/>
      <c r="R36" s="368"/>
      <c r="S36" s="368"/>
      <c r="T36" s="368"/>
      <c r="U36" s="368"/>
    </row>
    <row r="37" s="474" customFormat="true" ht="12.75" hidden="false" customHeight="true" outlineLevel="0" collapsed="false">
      <c r="A37" s="473" t="s">
        <v>308</v>
      </c>
      <c r="B37" s="473"/>
      <c r="C37" s="473"/>
      <c r="D37" s="473"/>
      <c r="E37" s="473"/>
      <c r="F37" s="473"/>
      <c r="G37" s="473"/>
      <c r="H37" s="473"/>
      <c r="I37" s="473"/>
      <c r="J37" s="473"/>
      <c r="K37" s="473"/>
      <c r="L37" s="473"/>
      <c r="M37" s="473"/>
      <c r="N37" s="473"/>
      <c r="O37" s="473"/>
      <c r="P37" s="473"/>
      <c r="Q37" s="473"/>
      <c r="R37" s="473"/>
      <c r="S37" s="473"/>
      <c r="T37" s="473"/>
      <c r="U37" s="473"/>
    </row>
    <row r="38" s="478" customFormat="true" ht="15.75" hidden="false" customHeight="true" outlineLevel="0" collapsed="false">
      <c r="A38" s="475"/>
      <c r="B38" s="476"/>
      <c r="C38" s="477"/>
      <c r="D38" s="477"/>
      <c r="E38" s="477"/>
      <c r="F38" s="477"/>
      <c r="G38" s="477"/>
      <c r="H38" s="477"/>
      <c r="I38" s="477"/>
      <c r="J38" s="477"/>
      <c r="K38" s="477"/>
      <c r="L38" s="477"/>
      <c r="M38" s="477"/>
      <c r="N38" s="477"/>
      <c r="O38" s="477"/>
      <c r="P38" s="477"/>
      <c r="Q38" s="477"/>
      <c r="R38" s="477"/>
      <c r="S38" s="477"/>
      <c r="T38" s="477"/>
      <c r="U38" s="477"/>
    </row>
    <row r="39" customFormat="false" ht="45" hidden="false" customHeight="true" outlineLevel="0" collapsed="false">
      <c r="A39" s="479" t="s">
        <v>254</v>
      </c>
      <c r="B39" s="380" t="s">
        <v>255</v>
      </c>
      <c r="C39" s="379" t="s">
        <v>256</v>
      </c>
      <c r="D39" s="379" t="s">
        <v>257</v>
      </c>
      <c r="E39" s="379" t="s">
        <v>258</v>
      </c>
      <c r="F39" s="381" t="s">
        <v>259</v>
      </c>
      <c r="G39" s="379" t="s">
        <v>260</v>
      </c>
      <c r="H39" s="379" t="s">
        <v>261</v>
      </c>
      <c r="I39" s="379" t="s">
        <v>266</v>
      </c>
      <c r="J39" s="479" t="s">
        <v>263</v>
      </c>
      <c r="K39" s="480"/>
      <c r="L39" s="481" t="s">
        <v>309</v>
      </c>
      <c r="M39" s="379" t="s">
        <v>255</v>
      </c>
      <c r="N39" s="379" t="s">
        <v>256</v>
      </c>
      <c r="O39" s="379" t="s">
        <v>257</v>
      </c>
      <c r="P39" s="379" t="s">
        <v>258</v>
      </c>
      <c r="Q39" s="381" t="s">
        <v>259</v>
      </c>
      <c r="R39" s="379" t="s">
        <v>260</v>
      </c>
      <c r="S39" s="379" t="s">
        <v>261</v>
      </c>
      <c r="T39" s="379" t="s">
        <v>266</v>
      </c>
      <c r="U39" s="479" t="s">
        <v>263</v>
      </c>
    </row>
    <row r="40" customFormat="false" ht="15" hidden="false" customHeight="true" outlineLevel="0" collapsed="false">
      <c r="A40" s="407" t="s">
        <v>310</v>
      </c>
      <c r="B40" s="438" t="n">
        <v>164</v>
      </c>
      <c r="C40" s="419" t="n">
        <v>395</v>
      </c>
      <c r="D40" s="482" t="n">
        <f aca="false">C40*'Traitements par indices'!$P$1</f>
        <v>23333.993</v>
      </c>
      <c r="E40" s="483" t="n">
        <v>678</v>
      </c>
      <c r="F40" s="482" t="n">
        <f aca="false">E40*'Traitements par indices'!$P$1</f>
        <v>40051.7652</v>
      </c>
      <c r="G40" s="484" t="n">
        <v>18</v>
      </c>
      <c r="H40" s="444" t="n">
        <f aca="false">(((D40+F40)/2)/G40)/13*9</f>
        <v>1218.95688846154</v>
      </c>
      <c r="I40" s="444" t="n">
        <f aca="false">H40*120%</f>
        <v>1462.74826615385</v>
      </c>
      <c r="J40" s="444" t="n">
        <f aca="false">(H40/36)*125%</f>
        <v>42.3248919604701</v>
      </c>
      <c r="K40" s="485" t="s">
        <v>311</v>
      </c>
      <c r="L40" s="485"/>
      <c r="M40" s="486" t="n">
        <v>97</v>
      </c>
      <c r="N40" s="487" t="n">
        <v>321</v>
      </c>
      <c r="O40" s="488" t="n">
        <f aca="false">N40*'Traitements par indices'!$P$1</f>
        <v>18962.5614</v>
      </c>
      <c r="P40" s="487" t="n">
        <v>620</v>
      </c>
      <c r="Q40" s="488" t="n">
        <f aca="false">P40*'Traitements par indices'!$P$1</f>
        <v>36625.508</v>
      </c>
      <c r="R40" s="489" t="n">
        <v>18</v>
      </c>
      <c r="S40" s="490" t="n">
        <f aca="false">(((O40+Q40)/2)/R40)/13*9</f>
        <v>1069.00133461538</v>
      </c>
      <c r="T40" s="490" t="n">
        <f aca="false">S40*120%</f>
        <v>1282.80160153846</v>
      </c>
      <c r="U40" s="490" t="n">
        <f aca="false">(S40/36)*125%</f>
        <v>37.1181018963675</v>
      </c>
    </row>
    <row r="41" customFormat="false" ht="15" hidden="false" customHeight="true" outlineLevel="0" collapsed="false">
      <c r="A41" s="425"/>
      <c r="B41" s="384" t="n">
        <v>167</v>
      </c>
      <c r="C41" s="419" t="n">
        <v>395</v>
      </c>
      <c r="D41" s="491" t="n">
        <f aca="false">C41*'Traitements par indices'!$P$1</f>
        <v>23333.993</v>
      </c>
      <c r="E41" s="483" t="n">
        <v>678</v>
      </c>
      <c r="F41" s="491" t="n">
        <f aca="false">E41*'Traitements par indices'!$P$1</f>
        <v>40051.7652</v>
      </c>
      <c r="G41" s="492" t="n">
        <v>20</v>
      </c>
      <c r="H41" s="453" t="n">
        <f aca="false">(((D41+F41)/2)/G41)/13*9</f>
        <v>1097.06119961538</v>
      </c>
      <c r="I41" s="453" t="n">
        <f aca="false">H41*120%</f>
        <v>1316.47343953846</v>
      </c>
      <c r="J41" s="453" t="n">
        <f aca="false">(H41/36)*125%</f>
        <v>38.0924027644231</v>
      </c>
      <c r="K41" s="493"/>
      <c r="L41" s="494"/>
      <c r="M41" s="486" t="n">
        <v>130</v>
      </c>
      <c r="N41" s="487" t="n">
        <v>321</v>
      </c>
      <c r="O41" s="488" t="n">
        <f aca="false">N41*'Traitements par indices'!$P$1</f>
        <v>18962.5614</v>
      </c>
      <c r="P41" s="487" t="n">
        <v>620</v>
      </c>
      <c r="Q41" s="488" t="n">
        <f aca="false">P41*'Traitements par indices'!$P$1</f>
        <v>36625.508</v>
      </c>
      <c r="R41" s="495" t="n">
        <v>20</v>
      </c>
      <c r="S41" s="490" t="n">
        <f aca="false">(((O41+Q41)/2)/R41)/13*9</f>
        <v>962.101201153846</v>
      </c>
      <c r="T41" s="490" t="n">
        <f aca="false">S41*120%</f>
        <v>1154.52144138462</v>
      </c>
      <c r="U41" s="490" t="n">
        <f aca="false">(S41/36)*125%</f>
        <v>33.4062917067308</v>
      </c>
    </row>
    <row r="42" customFormat="false" ht="15" hidden="false" customHeight="true" outlineLevel="0" collapsed="false">
      <c r="A42" s="428" t="s">
        <v>312</v>
      </c>
      <c r="B42" s="460" t="n">
        <v>88</v>
      </c>
      <c r="C42" s="419" t="n">
        <v>395</v>
      </c>
      <c r="D42" s="496" t="n">
        <f aca="false">C42*'Traitements par indices'!$P$1</f>
        <v>23333.993</v>
      </c>
      <c r="E42" s="483" t="n">
        <v>678</v>
      </c>
      <c r="F42" s="496" t="n">
        <f aca="false">E42*'Traitements par indices'!$P$1</f>
        <v>40051.7652</v>
      </c>
      <c r="G42" s="497" t="n">
        <v>21</v>
      </c>
      <c r="H42" s="462" t="n">
        <f aca="false">(((D42+F42)/2)/G42)/13*9</f>
        <v>1044.82019010989</v>
      </c>
      <c r="I42" s="462" t="n">
        <f aca="false">H42*120%</f>
        <v>1253.78422813187</v>
      </c>
      <c r="J42" s="462" t="n">
        <f aca="false">(H42/36)*125%</f>
        <v>36.2784788232601</v>
      </c>
      <c r="K42" s="493"/>
      <c r="L42" s="498"/>
      <c r="M42" s="499" t="n">
        <v>98</v>
      </c>
      <c r="N42" s="487" t="n">
        <v>321</v>
      </c>
      <c r="O42" s="500" t="n">
        <f aca="false">N42*'Traitements par indices'!$P$1</f>
        <v>18962.5614</v>
      </c>
      <c r="P42" s="487" t="n">
        <v>620</v>
      </c>
      <c r="Q42" s="500" t="n">
        <f aca="false">P42*'Traitements par indices'!$P$1</f>
        <v>36625.508</v>
      </c>
      <c r="R42" s="501" t="n">
        <v>21</v>
      </c>
      <c r="S42" s="502" t="n">
        <f aca="false">(((O42+Q42)/2)/R42)/13*9</f>
        <v>916.286858241758</v>
      </c>
      <c r="T42" s="502" t="n">
        <f aca="false">S42*120%</f>
        <v>1099.54422989011</v>
      </c>
      <c r="U42" s="502" t="n">
        <f aca="false">(S42/36)*125%</f>
        <v>31.8155159111722</v>
      </c>
    </row>
    <row r="43" customFormat="false" ht="21" hidden="false" customHeight="true" outlineLevel="0" collapsed="false">
      <c r="A43" s="454" t="s">
        <v>313</v>
      </c>
      <c r="B43" s="423" t="n">
        <v>89</v>
      </c>
      <c r="C43" s="419" t="n">
        <v>395</v>
      </c>
      <c r="D43" s="396" t="n">
        <f aca="false">C43*'Traitements par indices'!$P$1</f>
        <v>23333.993</v>
      </c>
      <c r="E43" s="483" t="n">
        <v>678</v>
      </c>
      <c r="F43" s="396" t="n">
        <f aca="false">E43*'Traitements par indices'!$P$1</f>
        <v>40051.7652</v>
      </c>
      <c r="G43" s="397" t="n">
        <v>24</v>
      </c>
      <c r="H43" s="398" t="n">
        <f aca="false">(((D43+F43)/2)/G43)/13*9</f>
        <v>914.217666346154</v>
      </c>
      <c r="I43" s="398" t="n">
        <f aca="false">H43*120%</f>
        <v>1097.06119961538</v>
      </c>
      <c r="J43" s="398" t="n">
        <f aca="false">(H43/36)*125%</f>
        <v>31.7436689703526</v>
      </c>
      <c r="K43" s="503" t="s">
        <v>314</v>
      </c>
      <c r="L43" s="503"/>
      <c r="M43" s="504" t="n">
        <v>99</v>
      </c>
      <c r="N43" s="505" t="n">
        <v>367</v>
      </c>
      <c r="O43" s="506" t="n">
        <f aca="false">N43*'Traitements par indices'!$P$1</f>
        <v>21679.9378</v>
      </c>
      <c r="P43" s="505" t="n">
        <v>650</v>
      </c>
      <c r="Q43" s="506" t="n">
        <f aca="false">P43*'Traitements par indices'!$P$1</f>
        <v>38397.71</v>
      </c>
      <c r="R43" s="507" t="n">
        <v>15</v>
      </c>
      <c r="S43" s="508" t="n">
        <f aca="false">(((O43+Q43)/2)/R43)/13*9</f>
        <v>1386.40725692308</v>
      </c>
      <c r="T43" s="508" t="n">
        <f aca="false">S43*120%</f>
        <v>1663.68870830769</v>
      </c>
      <c r="U43" s="508" t="n">
        <f aca="false">(S43/36)*125%</f>
        <v>48.1391408653846</v>
      </c>
    </row>
    <row r="44" customFormat="false" ht="15" hidden="false" customHeight="true" outlineLevel="0" collapsed="false">
      <c r="A44" s="509" t="s">
        <v>315</v>
      </c>
      <c r="B44" s="384" t="n">
        <v>47</v>
      </c>
      <c r="C44" s="391" t="n">
        <v>371</v>
      </c>
      <c r="D44" s="390" t="n">
        <f aca="false">C44*'Traitements par indices'!$P$1</f>
        <v>21916.2314</v>
      </c>
      <c r="E44" s="391" t="n">
        <v>512</v>
      </c>
      <c r="F44" s="390" t="n">
        <f aca="false">E44*'Traitements par indices'!$P$1</f>
        <v>30245.5808</v>
      </c>
      <c r="G44" s="392" t="n">
        <v>18</v>
      </c>
      <c r="H44" s="393" t="n">
        <f aca="false">(((D44+F44)/2)/G44)/13*9</f>
        <v>1003.11177307692</v>
      </c>
      <c r="I44" s="393" t="n">
        <f aca="false">H44*120%</f>
        <v>1203.73412769231</v>
      </c>
      <c r="J44" s="393" t="n">
        <f aca="false">(H44/36)*125%</f>
        <v>34.8302698985043</v>
      </c>
      <c r="K44" s="485"/>
      <c r="L44" s="510"/>
      <c r="M44" s="504" t="n">
        <v>131</v>
      </c>
      <c r="N44" s="505" t="n">
        <v>367</v>
      </c>
      <c r="O44" s="506" t="n">
        <f aca="false">N44*'Traitements par indices'!$P$1</f>
        <v>21679.9378</v>
      </c>
      <c r="P44" s="505" t="n">
        <v>650</v>
      </c>
      <c r="Q44" s="506" t="n">
        <f aca="false">P44*'Traitements par indices'!$P$1</f>
        <v>38397.71</v>
      </c>
      <c r="R44" s="507" t="n">
        <v>17</v>
      </c>
      <c r="S44" s="508" t="n">
        <f aca="false">(((O44+Q44)/2)/R44)/13*9</f>
        <v>1223.30052081448</v>
      </c>
      <c r="T44" s="508" t="n">
        <f aca="false">S44*120%</f>
        <v>1467.96062497738</v>
      </c>
      <c r="U44" s="508" t="n">
        <f aca="false">(S44/36)*125%</f>
        <v>42.4757125282805</v>
      </c>
    </row>
    <row r="45" customFormat="false" ht="15" hidden="false" customHeight="true" outlineLevel="0" collapsed="false">
      <c r="A45" s="511"/>
      <c r="B45" s="384" t="n">
        <v>48</v>
      </c>
      <c r="C45" s="391" t="n">
        <v>371</v>
      </c>
      <c r="D45" s="390" t="n">
        <f aca="false">C45*'Traitements par indices'!$P$1</f>
        <v>21916.2314</v>
      </c>
      <c r="E45" s="391" t="n">
        <v>512</v>
      </c>
      <c r="F45" s="390" t="n">
        <f aca="false">E45*'Traitements par indices'!$P$1</f>
        <v>30245.5808</v>
      </c>
      <c r="G45" s="392" t="n">
        <v>19</v>
      </c>
      <c r="H45" s="393" t="n">
        <f aca="false">(((D45+F45)/2)/G45)/13*9</f>
        <v>950.31641659919</v>
      </c>
      <c r="I45" s="393" t="n">
        <f aca="false">H45*120%</f>
        <v>1140.37969991903</v>
      </c>
      <c r="J45" s="393" t="n">
        <f aca="false">(H45/36)*125%</f>
        <v>32.997097798583</v>
      </c>
      <c r="K45" s="493"/>
      <c r="L45" s="512"/>
      <c r="M45" s="504" t="n">
        <v>119</v>
      </c>
      <c r="N45" s="505" t="n">
        <v>367</v>
      </c>
      <c r="O45" s="506" t="n">
        <f aca="false">N45*'Traitements par indices'!$P$1</f>
        <v>21679.9378</v>
      </c>
      <c r="P45" s="505" t="n">
        <v>650</v>
      </c>
      <c r="Q45" s="506" t="n">
        <f aca="false">P45*'Traitements par indices'!$P$1</f>
        <v>38397.71</v>
      </c>
      <c r="R45" s="507" t="n">
        <v>18</v>
      </c>
      <c r="S45" s="508" t="n">
        <f aca="false">(((O45+Q45)/2)/R45)/13*9</f>
        <v>1155.33938076923</v>
      </c>
      <c r="T45" s="508" t="n">
        <f aca="false">S45*120%</f>
        <v>1386.40725692308</v>
      </c>
      <c r="U45" s="508" t="n">
        <f aca="false">(S45/36)*125%</f>
        <v>40.1159507211538</v>
      </c>
    </row>
    <row r="46" customFormat="false" ht="15" hidden="false" customHeight="true" outlineLevel="0" collapsed="false">
      <c r="A46" s="509"/>
      <c r="B46" s="460" t="n">
        <v>50</v>
      </c>
      <c r="C46" s="391" t="n">
        <v>371</v>
      </c>
      <c r="D46" s="513" t="n">
        <f aca="false">C46*'Traitements par indices'!$P$1</f>
        <v>21916.2314</v>
      </c>
      <c r="E46" s="391" t="n">
        <v>512</v>
      </c>
      <c r="F46" s="513" t="n">
        <f aca="false">E46*'Traitements par indices'!$P$1</f>
        <v>30245.5808</v>
      </c>
      <c r="G46" s="432" t="n">
        <v>20</v>
      </c>
      <c r="H46" s="433" t="n">
        <f aca="false">(((D46+F46)/2)/G46)/13*9</f>
        <v>902.800595769231</v>
      </c>
      <c r="I46" s="433" t="n">
        <f aca="false">H46*120%</f>
        <v>1083.36071492308</v>
      </c>
      <c r="J46" s="433" t="n">
        <f aca="false">(H46/36)*125%</f>
        <v>31.3472429086539</v>
      </c>
      <c r="K46" s="493"/>
      <c r="L46" s="512"/>
      <c r="M46" s="486" t="n">
        <v>132</v>
      </c>
      <c r="N46" s="505" t="n">
        <v>367</v>
      </c>
      <c r="O46" s="488" t="n">
        <f aca="false">N46*'Traitements par indices'!$P$1</f>
        <v>21679.9378</v>
      </c>
      <c r="P46" s="505" t="n">
        <v>650</v>
      </c>
      <c r="Q46" s="488" t="n">
        <f aca="false">P46*'Traitements par indices'!$P$1</f>
        <v>38397.71</v>
      </c>
      <c r="R46" s="489" t="n">
        <v>20</v>
      </c>
      <c r="S46" s="490" t="n">
        <f aca="false">(((O46+Q46)/2)/R46)/13*9</f>
        <v>1039.80544269231</v>
      </c>
      <c r="T46" s="490" t="n">
        <f aca="false">S46*120%</f>
        <v>1247.76653123077</v>
      </c>
      <c r="U46" s="490" t="n">
        <f aca="false">(S46/36)*125%</f>
        <v>36.1043556490385</v>
      </c>
    </row>
    <row r="47" customFormat="false" ht="15" hidden="false" customHeight="true" outlineLevel="0" collapsed="false">
      <c r="A47" s="514"/>
      <c r="B47" s="423" t="n">
        <v>51</v>
      </c>
      <c r="C47" s="391" t="n">
        <v>371</v>
      </c>
      <c r="D47" s="515" t="n">
        <f aca="false">C47*'Traitements par indices'!$P$1</f>
        <v>21916.2314</v>
      </c>
      <c r="E47" s="391" t="n">
        <v>512</v>
      </c>
      <c r="F47" s="515" t="n">
        <f aca="false">E47*'Traitements par indices'!$P$1</f>
        <v>30245.5808</v>
      </c>
      <c r="G47" s="415" t="n">
        <v>21</v>
      </c>
      <c r="H47" s="416" t="n">
        <f aca="false">(((D47+F47)/2)/G47)/13*9</f>
        <v>859.810091208791</v>
      </c>
      <c r="I47" s="416" t="n">
        <f aca="false">H47*120%</f>
        <v>1031.77210945055</v>
      </c>
      <c r="J47" s="416" t="n">
        <f aca="false">(H47/36)*125%</f>
        <v>29.8545170558608</v>
      </c>
      <c r="K47" s="516"/>
      <c r="L47" s="517"/>
      <c r="M47" s="499" t="n">
        <v>120</v>
      </c>
      <c r="N47" s="505" t="n">
        <v>367</v>
      </c>
      <c r="O47" s="500" t="n">
        <f aca="false">N47*'Traitements par indices'!$P$1</f>
        <v>21679.9378</v>
      </c>
      <c r="P47" s="505" t="n">
        <v>650</v>
      </c>
      <c r="Q47" s="500" t="n">
        <f aca="false">P47*'Traitements par indices'!$P$1</f>
        <v>38397.71</v>
      </c>
      <c r="R47" s="518" t="n">
        <v>21</v>
      </c>
      <c r="S47" s="502" t="n">
        <f aca="false">(((O47+Q47)/2)/R47)/13*9</f>
        <v>990.290897802198</v>
      </c>
      <c r="T47" s="502" t="n">
        <f aca="false">S47*120%</f>
        <v>1188.34907736264</v>
      </c>
      <c r="U47" s="502" t="n">
        <f aca="false">(S47/36)*125%</f>
        <v>34.3851006181319</v>
      </c>
    </row>
    <row r="48" customFormat="false" ht="15" hidden="false" customHeight="true" outlineLevel="0" collapsed="false">
      <c r="A48" s="389"/>
      <c r="B48" s="384" t="n">
        <v>54</v>
      </c>
      <c r="C48" s="391" t="n">
        <v>366</v>
      </c>
      <c r="D48" s="386" t="n">
        <f aca="false">C48*'Traitements par indices'!$P$1</f>
        <v>21620.8644</v>
      </c>
      <c r="E48" s="385" t="n">
        <v>452</v>
      </c>
      <c r="F48" s="386" t="n">
        <f aca="false">E48*'Traitements par indices'!$P$1</f>
        <v>26701.1768</v>
      </c>
      <c r="G48" s="387" t="n">
        <v>18</v>
      </c>
      <c r="H48" s="388" t="n">
        <f aca="false">(((D48+F48)/2)/G48)/13*9</f>
        <v>929.270023076923</v>
      </c>
      <c r="I48" s="388" t="n">
        <f aca="false">H48*120%</f>
        <v>1115.12402769231</v>
      </c>
      <c r="J48" s="388" t="n">
        <f aca="false">(H48/36)*125%</f>
        <v>32.2663202457265</v>
      </c>
      <c r="K48" s="519" t="s">
        <v>316</v>
      </c>
      <c r="L48" s="519"/>
      <c r="M48" s="504" t="n">
        <v>121</v>
      </c>
      <c r="N48" s="505" t="n">
        <v>403</v>
      </c>
      <c r="O48" s="506" t="n">
        <f aca="false">N48*'Traitements par indices'!$P$1</f>
        <v>23806.5802</v>
      </c>
      <c r="P48" s="505" t="n">
        <v>782</v>
      </c>
      <c r="Q48" s="506" t="n">
        <f aca="false">P48*'Traitements par indices'!$P$1</f>
        <v>46195.3988</v>
      </c>
      <c r="R48" s="507" t="n">
        <v>15</v>
      </c>
      <c r="S48" s="508" t="n">
        <f aca="false">(((O48+Q48)/2)/R48)/13*9</f>
        <v>1615.43028461538</v>
      </c>
      <c r="T48" s="508" t="n">
        <f aca="false">S48*120%</f>
        <v>1938.51634153846</v>
      </c>
      <c r="U48" s="508" t="n">
        <f aca="false">(S48/36)*125%</f>
        <v>56.0913293269231</v>
      </c>
    </row>
    <row r="49" customFormat="false" ht="15" hidden="false" customHeight="true" outlineLevel="0" collapsed="false">
      <c r="A49" s="389" t="s">
        <v>317</v>
      </c>
      <c r="B49" s="384" t="n">
        <v>55</v>
      </c>
      <c r="C49" s="391" t="n">
        <v>366</v>
      </c>
      <c r="D49" s="386" t="n">
        <f aca="false">C49*'Traitements par indices'!$P$1</f>
        <v>21620.8644</v>
      </c>
      <c r="E49" s="385" t="n">
        <v>452</v>
      </c>
      <c r="F49" s="386" t="n">
        <f aca="false">E49*'Traitements par indices'!$P$1</f>
        <v>26701.1768</v>
      </c>
      <c r="G49" s="387" t="n">
        <v>19</v>
      </c>
      <c r="H49" s="388" t="n">
        <f aca="false">(((D49+F49)/2)/G49)/13*9</f>
        <v>880.361074493927</v>
      </c>
      <c r="I49" s="388" t="n">
        <f aca="false">H49*120%</f>
        <v>1056.43328939271</v>
      </c>
      <c r="J49" s="388" t="n">
        <f aca="false">(H49/36)*125%</f>
        <v>30.5680928643725</v>
      </c>
      <c r="K49" s="485"/>
      <c r="L49" s="510"/>
      <c r="M49" s="504" t="n">
        <v>133</v>
      </c>
      <c r="N49" s="505" t="n">
        <v>403</v>
      </c>
      <c r="O49" s="506" t="n">
        <f aca="false">N49*'Traitements par indices'!$P$1</f>
        <v>23806.5802</v>
      </c>
      <c r="P49" s="505" t="n">
        <v>782</v>
      </c>
      <c r="Q49" s="506" t="n">
        <f aca="false">P49*'Traitements par indices'!$P$1</f>
        <v>46195.3988</v>
      </c>
      <c r="R49" s="507" t="n">
        <v>17</v>
      </c>
      <c r="S49" s="508" t="n">
        <f aca="false">(((O49+Q49)/2)/R49)/13*9</f>
        <v>1425.37966289593</v>
      </c>
      <c r="T49" s="508" t="n">
        <f aca="false">S49*120%</f>
        <v>1710.45559547511</v>
      </c>
      <c r="U49" s="508" t="n">
        <f aca="false">(S49/36)*125%</f>
        <v>49.4923494061086</v>
      </c>
    </row>
    <row r="50" customFormat="false" ht="15" hidden="false" customHeight="true" outlineLevel="0" collapsed="false">
      <c r="A50" s="520"/>
      <c r="B50" s="460" t="n">
        <v>57</v>
      </c>
      <c r="C50" s="391" t="n">
        <v>366</v>
      </c>
      <c r="D50" s="431" t="n">
        <f aca="false">C50*'Traitements par indices'!$P$1</f>
        <v>21620.8644</v>
      </c>
      <c r="E50" s="385" t="n">
        <v>452</v>
      </c>
      <c r="F50" s="431" t="n">
        <f aca="false">E50*'Traitements par indices'!$P$1</f>
        <v>26701.1768</v>
      </c>
      <c r="G50" s="461" t="n">
        <v>20</v>
      </c>
      <c r="H50" s="521" t="n">
        <f aca="false">(((D50+F50)/2)/G50)/13*9</f>
        <v>836.343020769231</v>
      </c>
      <c r="I50" s="521" t="n">
        <f aca="false">H50*120%</f>
        <v>1003.61162492308</v>
      </c>
      <c r="J50" s="521" t="n">
        <f aca="false">(H50/36)*125%</f>
        <v>29.0396882211539</v>
      </c>
      <c r="K50" s="485"/>
      <c r="L50" s="522"/>
      <c r="M50" s="504" t="n">
        <v>122</v>
      </c>
      <c r="N50" s="505" t="n">
        <v>403</v>
      </c>
      <c r="O50" s="506" t="n">
        <f aca="false">N50*'Traitements par indices'!$P$1</f>
        <v>23806.5802</v>
      </c>
      <c r="P50" s="505" t="n">
        <v>782</v>
      </c>
      <c r="Q50" s="506" t="n">
        <f aca="false">P50*'Traitements par indices'!$P$1</f>
        <v>46195.3988</v>
      </c>
      <c r="R50" s="507" t="n">
        <v>18</v>
      </c>
      <c r="S50" s="508" t="n">
        <f aca="false">(((O50+Q50)/2)/R50)/13*9</f>
        <v>1346.19190384615</v>
      </c>
      <c r="T50" s="508" t="n">
        <f aca="false">S50*120%</f>
        <v>1615.43028461538</v>
      </c>
      <c r="U50" s="508" t="n">
        <f aca="false">(S50/36)*125%</f>
        <v>46.7427744391026</v>
      </c>
    </row>
    <row r="51" customFormat="false" ht="15" hidden="false" customHeight="true" outlineLevel="0" collapsed="false">
      <c r="A51" s="520"/>
      <c r="B51" s="403" t="n">
        <v>58</v>
      </c>
      <c r="C51" s="391" t="n">
        <v>366</v>
      </c>
      <c r="D51" s="404" t="n">
        <f aca="false">C51*'Traitements par indices'!$P$1</f>
        <v>21620.8644</v>
      </c>
      <c r="E51" s="385" t="n">
        <v>452</v>
      </c>
      <c r="F51" s="404" t="n">
        <f aca="false">E51*'Traitements par indices'!$P$1</f>
        <v>26701.1768</v>
      </c>
      <c r="G51" s="405" t="n">
        <v>21</v>
      </c>
      <c r="H51" s="406" t="n">
        <f aca="false">(((D51+F51)/2)/G51)/13*9</f>
        <v>796.517162637363</v>
      </c>
      <c r="I51" s="406" t="n">
        <f aca="false">H51*120%</f>
        <v>955.820595164835</v>
      </c>
      <c r="J51" s="406" t="n">
        <f aca="false">(H51/36)*125%</f>
        <v>27.6568459249084</v>
      </c>
      <c r="K51" s="493"/>
      <c r="L51" s="512"/>
      <c r="M51" s="486" t="n">
        <v>134</v>
      </c>
      <c r="N51" s="505" t="n">
        <v>403</v>
      </c>
      <c r="O51" s="488" t="n">
        <f aca="false">N51*'Traitements par indices'!$P$1</f>
        <v>23806.5802</v>
      </c>
      <c r="P51" s="505" t="n">
        <v>782</v>
      </c>
      <c r="Q51" s="488" t="n">
        <f aca="false">P51*'Traitements par indices'!$P$1</f>
        <v>46195.3988</v>
      </c>
      <c r="R51" s="489" t="n">
        <v>20</v>
      </c>
      <c r="S51" s="490" t="n">
        <f aca="false">(((O51+Q51)/2)/R51)/13*9</f>
        <v>1211.57271346154</v>
      </c>
      <c r="T51" s="490" t="n">
        <f aca="false">S51*120%</f>
        <v>1453.88725615385</v>
      </c>
      <c r="U51" s="490" t="n">
        <f aca="false">(S51/36)*125%</f>
        <v>42.0684969951923</v>
      </c>
    </row>
    <row r="52" customFormat="false" ht="15" hidden="false" customHeight="true" outlineLevel="0" collapsed="false">
      <c r="A52" s="523" t="s">
        <v>318</v>
      </c>
      <c r="B52" s="524" t="n">
        <v>61</v>
      </c>
      <c r="C52" s="391" t="n">
        <v>366</v>
      </c>
      <c r="D52" s="390" t="n">
        <f aca="false">C52*'Traitements par indices'!$P$1</f>
        <v>21620.8644</v>
      </c>
      <c r="E52" s="391" t="n">
        <v>395</v>
      </c>
      <c r="F52" s="390" t="n">
        <f aca="false">E52*'Traitements par indices'!$P$1</f>
        <v>23333.993</v>
      </c>
      <c r="G52" s="392" t="n">
        <v>18</v>
      </c>
      <c r="H52" s="393" t="n">
        <f aca="false">(((D52+F52)/2)/G52)/13*9</f>
        <v>864.516488461538</v>
      </c>
      <c r="I52" s="393" t="n">
        <f aca="false">H52*120%</f>
        <v>1037.41978615385</v>
      </c>
      <c r="J52" s="393" t="n">
        <f aca="false">(H52/36)*125%</f>
        <v>30.0179336271368</v>
      </c>
      <c r="K52" s="516"/>
      <c r="L52" s="525"/>
      <c r="M52" s="499" t="n">
        <v>123</v>
      </c>
      <c r="N52" s="505" t="n">
        <v>403</v>
      </c>
      <c r="O52" s="500" t="n">
        <f aca="false">N52*'Traitements par indices'!$P$1</f>
        <v>23806.5802</v>
      </c>
      <c r="P52" s="505" t="n">
        <v>782</v>
      </c>
      <c r="Q52" s="500" t="n">
        <f aca="false">P52*'Traitements par indices'!$P$1</f>
        <v>46195.3988</v>
      </c>
      <c r="R52" s="518" t="n">
        <v>21</v>
      </c>
      <c r="S52" s="502" t="n">
        <f aca="false">(((O52+Q52)/2)/R52)/13*9</f>
        <v>1153.87877472527</v>
      </c>
      <c r="T52" s="502" t="n">
        <f aca="false">S52*120%</f>
        <v>1384.65452967033</v>
      </c>
      <c r="U52" s="502" t="n">
        <f aca="false">(S52/36)*125%</f>
        <v>40.0652352335165</v>
      </c>
    </row>
    <row r="53" customFormat="false" ht="15" hidden="false" customHeight="true" outlineLevel="0" collapsed="false">
      <c r="A53" s="526"/>
      <c r="B53" s="524" t="n">
        <v>62</v>
      </c>
      <c r="C53" s="391" t="n">
        <v>366</v>
      </c>
      <c r="D53" s="390" t="n">
        <f aca="false">C53*'Traitements par indices'!$P$1</f>
        <v>21620.8644</v>
      </c>
      <c r="E53" s="391" t="n">
        <v>395</v>
      </c>
      <c r="F53" s="390" t="n">
        <f aca="false">E53*'Traitements par indices'!$P$1</f>
        <v>23333.993</v>
      </c>
      <c r="G53" s="392" t="n">
        <v>19</v>
      </c>
      <c r="H53" s="393" t="n">
        <f aca="false">(((D53+F53)/2)/G53)/13*9</f>
        <v>819.015620647773</v>
      </c>
      <c r="I53" s="393" t="n">
        <f aca="false">H53*120%</f>
        <v>982.818744777328</v>
      </c>
      <c r="J53" s="393" t="n">
        <f aca="false">(H53/36)*125%</f>
        <v>28.4380423836032</v>
      </c>
      <c r="K53" s="527" t="s">
        <v>319</v>
      </c>
      <c r="L53" s="527"/>
      <c r="M53" s="504" t="n">
        <v>124</v>
      </c>
      <c r="N53" s="505" t="n">
        <f aca="false">$N$51*105%</f>
        <v>423.15</v>
      </c>
      <c r="O53" s="506" t="n">
        <f aca="false">N53*'Traitements par indices'!$P$1</f>
        <v>24996.90921</v>
      </c>
      <c r="P53" s="528" t="n">
        <f aca="false">$P$51*105%</f>
        <v>821.1</v>
      </c>
      <c r="Q53" s="506" t="n">
        <f aca="false">P53*'Traitements par indices'!$P$1</f>
        <v>48505.16874</v>
      </c>
      <c r="R53" s="507" t="n">
        <v>15</v>
      </c>
      <c r="S53" s="508" t="n">
        <f aca="false">(((O53+Q53)/2)/R53)/13*9</f>
        <v>1696.20179884615</v>
      </c>
      <c r="T53" s="508" t="n">
        <f aca="false">S53*120%</f>
        <v>2035.44215861538</v>
      </c>
      <c r="U53" s="508" t="n">
        <f aca="false">(S53/36)*125%</f>
        <v>58.8958957932692</v>
      </c>
    </row>
    <row r="54" customFormat="false" ht="15" hidden="false" customHeight="true" outlineLevel="0" collapsed="false">
      <c r="A54" s="526"/>
      <c r="B54" s="524" t="n">
        <v>64</v>
      </c>
      <c r="C54" s="391" t="n">
        <v>366</v>
      </c>
      <c r="D54" s="390" t="n">
        <f aca="false">C54*'Traitements par indices'!$P$1</f>
        <v>21620.8644</v>
      </c>
      <c r="E54" s="391" t="n">
        <v>395</v>
      </c>
      <c r="F54" s="390" t="n">
        <f aca="false">E54*'Traitements par indices'!$P$1</f>
        <v>23333.993</v>
      </c>
      <c r="G54" s="392" t="n">
        <v>20</v>
      </c>
      <c r="H54" s="393" t="n">
        <f aca="false">(((D54+F54)/2)/G54)/13*9</f>
        <v>778.064839615385</v>
      </c>
      <c r="I54" s="393" t="n">
        <f aca="false">H54*120%</f>
        <v>933.677807538461</v>
      </c>
      <c r="J54" s="393" t="n">
        <f aca="false">(H54/36)*125%</f>
        <v>27.0161402644231</v>
      </c>
      <c r="K54" s="529"/>
      <c r="L54" s="519"/>
      <c r="M54" s="504" t="n">
        <v>135</v>
      </c>
      <c r="N54" s="505" t="n">
        <f aca="false">$N$51*105%</f>
        <v>423.15</v>
      </c>
      <c r="O54" s="506" t="n">
        <f aca="false">N54*'Traitements par indices'!$P$1</f>
        <v>24996.90921</v>
      </c>
      <c r="P54" s="528" t="n">
        <f aca="false">$P$51*105%</f>
        <v>821.1</v>
      </c>
      <c r="Q54" s="506" t="n">
        <f aca="false">P54*'Traitements par indices'!$P$1</f>
        <v>48505.16874</v>
      </c>
      <c r="R54" s="507" t="n">
        <v>17</v>
      </c>
      <c r="S54" s="508" t="n">
        <f aca="false">(((O54+Q54)/2)/R54)/13*9</f>
        <v>1496.64864604072</v>
      </c>
      <c r="T54" s="508" t="n">
        <f aca="false">S54*120%</f>
        <v>1795.97837524887</v>
      </c>
      <c r="U54" s="508" t="n">
        <f aca="false">(S54/36)*125%</f>
        <v>51.966966876414</v>
      </c>
    </row>
    <row r="55" customFormat="false" ht="15" hidden="false" customHeight="true" outlineLevel="0" collapsed="false">
      <c r="A55" s="526"/>
      <c r="B55" s="530" t="n">
        <v>66</v>
      </c>
      <c r="C55" s="391" t="n">
        <v>366</v>
      </c>
      <c r="D55" s="390" t="n">
        <f aca="false">C55*'Traitements par indices'!$P$1</f>
        <v>21620.8644</v>
      </c>
      <c r="E55" s="391" t="n">
        <v>395</v>
      </c>
      <c r="F55" s="390" t="n">
        <f aca="false">E55*'Traitements par indices'!$P$1</f>
        <v>23333.993</v>
      </c>
      <c r="G55" s="531" t="n">
        <v>21</v>
      </c>
      <c r="H55" s="393" t="n">
        <f aca="false">(((D55+F55)/2)/G55)/13*9</f>
        <v>741.014132967033</v>
      </c>
      <c r="I55" s="393" t="n">
        <f aca="false">H55*120%</f>
        <v>889.216959560439</v>
      </c>
      <c r="J55" s="393" t="n">
        <f aca="false">(H55/36)*125%</f>
        <v>25.7296573946886</v>
      </c>
      <c r="K55" s="529"/>
      <c r="L55" s="510"/>
      <c r="M55" s="504" t="n">
        <v>125</v>
      </c>
      <c r="N55" s="505" t="n">
        <f aca="false">$N$51*105%</f>
        <v>423.15</v>
      </c>
      <c r="O55" s="506" t="n">
        <f aca="false">N55*'Traitements par indices'!$P$1</f>
        <v>24996.90921</v>
      </c>
      <c r="P55" s="528" t="n">
        <f aca="false">$P$51*105%</f>
        <v>821.1</v>
      </c>
      <c r="Q55" s="506" t="n">
        <f aca="false">P55*'Traitements par indices'!$P$1</f>
        <v>48505.16874</v>
      </c>
      <c r="R55" s="507" t="n">
        <v>18</v>
      </c>
      <c r="S55" s="508" t="n">
        <f aca="false">(((O55+Q55)/2)/R55)/13*9</f>
        <v>1413.50149903846</v>
      </c>
      <c r="T55" s="508" t="n">
        <f aca="false">S55*120%</f>
        <v>1696.20179884615</v>
      </c>
      <c r="U55" s="508" t="n">
        <f aca="false">(S55/36)*125%</f>
        <v>49.0799131610577</v>
      </c>
    </row>
    <row r="56" customFormat="false" ht="15" hidden="false" customHeight="true" outlineLevel="0" collapsed="false">
      <c r="A56" s="532" t="s">
        <v>320</v>
      </c>
      <c r="B56" s="533" t="n">
        <v>67</v>
      </c>
      <c r="C56" s="391" t="n">
        <v>366</v>
      </c>
      <c r="D56" s="534" t="n">
        <f aca="false">C56*'Traitements par indices'!$P$1</f>
        <v>21620.8644</v>
      </c>
      <c r="E56" s="535" t="n">
        <v>372</v>
      </c>
      <c r="F56" s="534" t="n">
        <f aca="false">E56*'Traitements par indices'!$P$1</f>
        <v>21975.3048</v>
      </c>
      <c r="G56" s="532" t="n">
        <v>20</v>
      </c>
      <c r="H56" s="536" t="n">
        <f aca="false">(((D56+F56)/2)/G56)/13*9</f>
        <v>754.549082307692</v>
      </c>
      <c r="I56" s="536" t="n">
        <f aca="false">H56*120%</f>
        <v>905.458898769231</v>
      </c>
      <c r="J56" s="536" t="n">
        <f aca="false">(H56/36)*125%</f>
        <v>26.1996209134615</v>
      </c>
      <c r="K56" s="529"/>
      <c r="L56" s="512"/>
      <c r="M56" s="504" t="n">
        <v>136</v>
      </c>
      <c r="N56" s="505" t="n">
        <f aca="false">$N$51*105%</f>
        <v>423.15</v>
      </c>
      <c r="O56" s="506" t="n">
        <f aca="false">N56*'Traitements par indices'!$P$1</f>
        <v>24996.90921</v>
      </c>
      <c r="P56" s="528" t="n">
        <f aca="false">$P$51*105%</f>
        <v>821.1</v>
      </c>
      <c r="Q56" s="506" t="n">
        <f aca="false">P56*'Traitements par indices'!$P$1</f>
        <v>48505.16874</v>
      </c>
      <c r="R56" s="507" t="n">
        <v>20</v>
      </c>
      <c r="S56" s="508" t="n">
        <f aca="false">(((O56+Q56)/2)/R56)/13*9</f>
        <v>1272.15134913462</v>
      </c>
      <c r="T56" s="508" t="n">
        <f aca="false">S56*120%</f>
        <v>1526.58161896154</v>
      </c>
      <c r="U56" s="508" t="n">
        <f aca="false">(S56/36)*125%</f>
        <v>44.1719218449519</v>
      </c>
    </row>
    <row r="57" customFormat="false" ht="15" hidden="false" customHeight="true" outlineLevel="0" collapsed="false">
      <c r="A57" s="527" t="s">
        <v>311</v>
      </c>
      <c r="B57" s="504" t="n">
        <v>96</v>
      </c>
      <c r="C57" s="505" t="n">
        <v>321</v>
      </c>
      <c r="D57" s="506" t="n">
        <f aca="false">C57*'Traitements par indices'!$P$1</f>
        <v>18962.5614</v>
      </c>
      <c r="E57" s="505" t="n">
        <v>620</v>
      </c>
      <c r="F57" s="506" t="n">
        <f aca="false">E57*'Traitements par indices'!$P$1</f>
        <v>36625.508</v>
      </c>
      <c r="G57" s="507" t="n">
        <v>15</v>
      </c>
      <c r="H57" s="508" t="n">
        <f aca="false">(((D57+F57)/2)/G57)/13*9</f>
        <v>1282.80160153846</v>
      </c>
      <c r="I57" s="508" t="n">
        <f aca="false">H57*120%</f>
        <v>1539.36192184615</v>
      </c>
      <c r="J57" s="508" t="n">
        <f aca="false">(H57/36)*125%</f>
        <v>44.541722275641</v>
      </c>
      <c r="K57" s="537"/>
      <c r="L57" s="538"/>
      <c r="M57" s="499" t="n">
        <v>126</v>
      </c>
      <c r="N57" s="539" t="n">
        <f aca="false">$N$51*105%</f>
        <v>423.15</v>
      </c>
      <c r="O57" s="540" t="n">
        <f aca="false">N57*'Traitements par indices'!$P$1</f>
        <v>24996.90921</v>
      </c>
      <c r="P57" s="541" t="n">
        <f aca="false">$P$51*105%</f>
        <v>821.1</v>
      </c>
      <c r="Q57" s="540" t="n">
        <f aca="false">P57*'Traitements par indices'!$P$1</f>
        <v>48505.16874</v>
      </c>
      <c r="R57" s="518" t="n">
        <v>21</v>
      </c>
      <c r="S57" s="502" t="n">
        <f aca="false">(((O57+Q57)/2)/R57)/13*9</f>
        <v>1211.57271346154</v>
      </c>
      <c r="T57" s="502" t="n">
        <f aca="false">S57*120%</f>
        <v>1453.88725615385</v>
      </c>
      <c r="U57" s="502" t="n">
        <f aca="false">(S57/36)*125%</f>
        <v>42.0684969951923</v>
      </c>
    </row>
    <row r="58" customFormat="false" ht="15" hidden="false" customHeight="true" outlineLevel="0" collapsed="false">
      <c r="A58" s="542"/>
      <c r="B58" s="543" t="n">
        <v>129</v>
      </c>
      <c r="C58" s="505" t="n">
        <v>321</v>
      </c>
      <c r="D58" s="544" t="n">
        <f aca="false">C58*'Traitements par indices'!$P$1</f>
        <v>18962.5614</v>
      </c>
      <c r="E58" s="505" t="n">
        <v>620</v>
      </c>
      <c r="F58" s="544" t="n">
        <f aca="false">E58*'Traitements par indices'!$P$1</f>
        <v>36625.508</v>
      </c>
      <c r="G58" s="545" t="n">
        <v>17</v>
      </c>
      <c r="H58" s="546" t="n">
        <f aca="false">(((D58+F58)/2)/G58)/13*9</f>
        <v>1131.88376606335</v>
      </c>
      <c r="I58" s="546" t="n">
        <f aca="false">H58*120%</f>
        <v>1358.26051927602</v>
      </c>
      <c r="J58" s="546" t="n">
        <f aca="false">(H58/36)*125%</f>
        <v>39.3015196549774</v>
      </c>
      <c r="K58" s="516"/>
      <c r="L58" s="547"/>
      <c r="M58" s="499"/>
      <c r="N58" s="548"/>
      <c r="O58" s="540"/>
      <c r="P58" s="548"/>
      <c r="Q58" s="540"/>
      <c r="R58" s="518"/>
      <c r="S58" s="518"/>
      <c r="T58" s="518"/>
      <c r="U58" s="502" t="n">
        <f aca="false">(S58/36)*125%</f>
        <v>0</v>
      </c>
    </row>
    <row r="59" s="367" customFormat="true" ht="4.5" hidden="false" customHeight="true" outlineLevel="0" collapsed="false">
      <c r="A59" s="364"/>
      <c r="B59" s="365"/>
      <c r="C59" s="364"/>
      <c r="D59" s="364"/>
      <c r="E59" s="364"/>
      <c r="F59" s="364"/>
      <c r="G59" s="364"/>
      <c r="H59" s="364"/>
      <c r="I59" s="364"/>
      <c r="J59" s="364"/>
    </row>
    <row r="60" customFormat="false" ht="23.25" hidden="false" customHeight="true" outlineLevel="0" collapsed="false">
      <c r="A60" s="549" t="s">
        <v>321</v>
      </c>
      <c r="B60" s="549"/>
      <c r="C60" s="549"/>
      <c r="D60" s="549"/>
      <c r="E60" s="549"/>
      <c r="F60" s="549"/>
      <c r="G60" s="549"/>
      <c r="H60" s="549"/>
      <c r="I60" s="549"/>
      <c r="J60" s="549"/>
      <c r="K60" s="549"/>
      <c r="L60" s="549"/>
      <c r="M60" s="549"/>
      <c r="N60" s="549"/>
      <c r="O60" s="549"/>
      <c r="P60" s="549"/>
      <c r="Q60" s="549"/>
      <c r="R60" s="549"/>
      <c r="S60" s="549"/>
      <c r="T60" s="549"/>
      <c r="U60" s="549"/>
    </row>
    <row r="61" customFormat="false" ht="13.5" hidden="false" customHeight="true" outlineLevel="0" collapsed="false">
      <c r="A61" s="550"/>
      <c r="B61" s="550"/>
      <c r="C61" s="550"/>
      <c r="D61" s="550"/>
      <c r="E61" s="550"/>
      <c r="F61" s="550"/>
      <c r="G61" s="550"/>
      <c r="H61" s="550"/>
      <c r="I61" s="550"/>
      <c r="J61" s="550"/>
      <c r="K61" s="550"/>
      <c r="L61" s="550"/>
      <c r="M61" s="550"/>
      <c r="N61" s="550"/>
      <c r="O61" s="550"/>
      <c r="P61" s="550"/>
      <c r="Q61" s="550"/>
      <c r="R61" s="550"/>
      <c r="S61" s="550"/>
      <c r="T61" s="550"/>
      <c r="U61" s="550"/>
    </row>
    <row r="62" s="367" customFormat="true" ht="11.25" hidden="false" customHeight="true" outlineLevel="0" collapsed="false">
      <c r="A62" s="364"/>
      <c r="B62" s="365"/>
      <c r="C62" s="364"/>
      <c r="D62" s="364"/>
      <c r="E62" s="364"/>
      <c r="F62" s="364"/>
      <c r="G62" s="364"/>
      <c r="H62" s="364"/>
      <c r="I62" s="364"/>
      <c r="J62" s="364"/>
    </row>
    <row r="63" customFormat="false" ht="16.5" hidden="false" customHeight="true" outlineLevel="0" collapsed="false">
      <c r="A63" s="551" t="s">
        <v>322</v>
      </c>
      <c r="B63" s="551"/>
      <c r="C63" s="551"/>
      <c r="D63" s="551"/>
      <c r="E63" s="551"/>
      <c r="F63" s="551"/>
      <c r="G63" s="551"/>
      <c r="H63" s="551"/>
      <c r="I63" s="551"/>
      <c r="J63" s="551"/>
      <c r="K63" s="551"/>
      <c r="L63" s="551"/>
      <c r="M63" s="551"/>
      <c r="N63" s="551"/>
      <c r="O63" s="551"/>
      <c r="P63" s="551"/>
      <c r="Q63" s="551"/>
      <c r="R63" s="551"/>
      <c r="S63" s="551"/>
      <c r="T63" s="551"/>
      <c r="U63" s="551"/>
    </row>
    <row r="64" customFormat="false" ht="11.25" hidden="false" customHeight="true" outlineLevel="0" collapsed="false">
      <c r="A64" s="552" t="s">
        <v>323</v>
      </c>
      <c r="B64" s="552"/>
      <c r="C64" s="552"/>
      <c r="D64" s="552"/>
      <c r="E64" s="552"/>
      <c r="F64" s="552"/>
      <c r="G64" s="552"/>
      <c r="H64" s="552"/>
      <c r="I64" s="552"/>
      <c r="J64" s="552"/>
      <c r="K64" s="552"/>
      <c r="L64" s="552"/>
      <c r="M64" s="552"/>
      <c r="N64" s="552"/>
      <c r="O64" s="552"/>
      <c r="P64" s="552"/>
      <c r="Q64" s="552"/>
      <c r="R64" s="552"/>
      <c r="S64" s="552"/>
      <c r="T64" s="552"/>
      <c r="U64" s="552"/>
    </row>
    <row r="65" s="399" customFormat="true" ht="11.25" hidden="false" customHeight="false" outlineLevel="0" collapsed="false">
      <c r="A65" s="553" t="s">
        <v>324</v>
      </c>
      <c r="B65" s="553"/>
      <c r="C65" s="553"/>
      <c r="D65" s="553"/>
      <c r="E65" s="553"/>
      <c r="F65" s="553"/>
      <c r="G65" s="553"/>
      <c r="H65" s="553"/>
      <c r="I65" s="553"/>
      <c r="J65" s="553"/>
      <c r="K65" s="553"/>
      <c r="L65" s="553"/>
      <c r="M65" s="553"/>
      <c r="N65" s="553"/>
      <c r="O65" s="553"/>
      <c r="P65" s="553"/>
      <c r="Q65" s="553"/>
      <c r="R65" s="553"/>
      <c r="S65" s="553"/>
      <c r="T65" s="553"/>
      <c r="U65" s="553"/>
    </row>
    <row r="66" s="399" customFormat="true" ht="11.25" hidden="false" customHeight="false" outlineLevel="0" collapsed="false">
      <c r="A66" s="475"/>
      <c r="B66" s="554"/>
      <c r="C66" s="554"/>
      <c r="D66" s="554"/>
      <c r="E66" s="554"/>
      <c r="F66" s="554"/>
      <c r="G66" s="554"/>
      <c r="H66" s="554"/>
      <c r="I66" s="554"/>
      <c r="J66" s="554"/>
      <c r="K66" s="477"/>
      <c r="L66" s="364"/>
      <c r="M66" s="364"/>
      <c r="N66" s="364"/>
      <c r="O66" s="364"/>
      <c r="P66" s="364"/>
      <c r="Q66" s="364"/>
      <c r="R66" s="364"/>
      <c r="S66" s="364"/>
      <c r="T66" s="364"/>
      <c r="U66" s="364"/>
    </row>
    <row r="67" customFormat="false" ht="46.5" hidden="false" customHeight="true" outlineLevel="0" collapsed="false">
      <c r="A67" s="479" t="s">
        <v>254</v>
      </c>
      <c r="B67" s="380" t="s">
        <v>255</v>
      </c>
      <c r="C67" s="379" t="s">
        <v>256</v>
      </c>
      <c r="D67" s="379" t="s">
        <v>257</v>
      </c>
      <c r="E67" s="379" t="s">
        <v>258</v>
      </c>
      <c r="F67" s="381" t="s">
        <v>259</v>
      </c>
      <c r="G67" s="379" t="s">
        <v>260</v>
      </c>
      <c r="H67" s="379" t="s">
        <v>261</v>
      </c>
      <c r="I67" s="379" t="s">
        <v>266</v>
      </c>
      <c r="J67" s="479" t="s">
        <v>263</v>
      </c>
      <c r="K67" s="555"/>
      <c r="L67" s="481" t="s">
        <v>309</v>
      </c>
      <c r="M67" s="379" t="s">
        <v>255</v>
      </c>
      <c r="N67" s="379" t="s">
        <v>256</v>
      </c>
      <c r="O67" s="379" t="s">
        <v>257</v>
      </c>
      <c r="P67" s="379" t="s">
        <v>258</v>
      </c>
      <c r="Q67" s="381" t="s">
        <v>259</v>
      </c>
      <c r="R67" s="379" t="s">
        <v>260</v>
      </c>
      <c r="S67" s="379" t="s">
        <v>261</v>
      </c>
      <c r="T67" s="379" t="s">
        <v>266</v>
      </c>
      <c r="U67" s="479" t="s">
        <v>263</v>
      </c>
    </row>
    <row r="68" s="478" customFormat="true" ht="15" hidden="false" customHeight="true" outlineLevel="0" collapsed="false">
      <c r="A68" s="457" t="s">
        <v>268</v>
      </c>
      <c r="B68" s="556" t="s">
        <v>284</v>
      </c>
      <c r="C68" s="385" t="n">
        <v>366</v>
      </c>
      <c r="D68" s="557" t="n">
        <f aca="false">C68*'Traitements par indices'!$P$1</f>
        <v>21620.8644</v>
      </c>
      <c r="E68" s="558" t="n">
        <v>565</v>
      </c>
      <c r="F68" s="557" t="n">
        <f aca="false">E68*'Traitements par indices'!$P$1</f>
        <v>33376.471</v>
      </c>
      <c r="G68" s="559" t="n">
        <v>36</v>
      </c>
      <c r="H68" s="560" t="n">
        <f aca="false">(((D68+F68)/2)/G68)/13*9</f>
        <v>528.820532692308</v>
      </c>
      <c r="I68" s="560" t="n">
        <f aca="false">H68*120%</f>
        <v>634.584639230769</v>
      </c>
      <c r="J68" s="561" t="n">
        <f aca="false">($S$7/36)/2</f>
        <v>14.689459241453</v>
      </c>
      <c r="K68" s="457" t="s">
        <v>325</v>
      </c>
      <c r="L68" s="457"/>
      <c r="M68" s="556" t="s">
        <v>288</v>
      </c>
      <c r="N68" s="385" t="n">
        <v>366</v>
      </c>
      <c r="O68" s="562" t="n">
        <f aca="false">N68*'Traitements par indices'!$P$1</f>
        <v>21620.8644</v>
      </c>
      <c r="P68" s="563" t="n">
        <v>554</v>
      </c>
      <c r="Q68" s="562" t="n">
        <f aca="false">P68*'Traitements par indices'!$P$1</f>
        <v>32726.6636</v>
      </c>
      <c r="R68" s="532" t="n">
        <v>36</v>
      </c>
      <c r="S68" s="536" t="n">
        <f aca="false">(((O68+Q68)/2)/R68)/13*9</f>
        <v>522.572384615385</v>
      </c>
      <c r="T68" s="536" t="n">
        <f aca="false">S68*120%</f>
        <v>627.086861538462</v>
      </c>
      <c r="U68" s="536" t="n">
        <f aca="false">($S$14/36)/2</f>
        <v>14.5158995726496</v>
      </c>
    </row>
    <row r="69" customFormat="false" ht="15" hidden="false" customHeight="true" outlineLevel="0" collapsed="false">
      <c r="A69" s="564" t="s">
        <v>326</v>
      </c>
      <c r="B69" s="565" t="s">
        <v>327</v>
      </c>
      <c r="C69" s="385" t="n">
        <v>366</v>
      </c>
      <c r="D69" s="566" t="n">
        <f aca="false">C69*'Traitements par indices'!$P$1</f>
        <v>21620.8644</v>
      </c>
      <c r="E69" s="567" t="n">
        <v>366</v>
      </c>
      <c r="F69" s="566" t="n">
        <f aca="false">E69*'Traitements par indices'!$P$1</f>
        <v>21620.8644</v>
      </c>
      <c r="G69" s="568" t="n">
        <v>39</v>
      </c>
      <c r="H69" s="569" t="n">
        <f aca="false">(((D69+F69)/2)/G69)/13*9</f>
        <v>383.802326627219</v>
      </c>
      <c r="I69" s="569" t="n">
        <f aca="false">H69*120%</f>
        <v>460.562791952663</v>
      </c>
      <c r="J69" s="570" t="n">
        <f aca="false">(H69/36)*115%</f>
        <v>12.2603521005917</v>
      </c>
      <c r="K69" s="457"/>
      <c r="L69" s="457"/>
      <c r="M69" s="556"/>
      <c r="N69" s="571"/>
      <c r="O69" s="396"/>
      <c r="P69" s="571"/>
      <c r="Q69" s="396"/>
      <c r="R69" s="532"/>
      <c r="S69" s="532"/>
      <c r="T69" s="532"/>
      <c r="U69" s="532"/>
    </row>
    <row r="70" customFormat="false" ht="11.25" hidden="false" customHeight="true" outlineLevel="0" collapsed="false">
      <c r="A70" s="572"/>
      <c r="B70" s="573"/>
      <c r="C70" s="574"/>
      <c r="D70" s="575"/>
      <c r="E70" s="574"/>
      <c r="F70" s="575"/>
      <c r="G70" s="574"/>
      <c r="H70" s="576"/>
      <c r="I70" s="576"/>
      <c r="J70" s="576"/>
      <c r="K70" s="572"/>
      <c r="L70" s="577"/>
      <c r="M70" s="578"/>
      <c r="N70" s="579"/>
      <c r="O70" s="580"/>
      <c r="P70" s="579"/>
      <c r="Q70" s="580"/>
      <c r="R70" s="579"/>
      <c r="S70" s="581"/>
      <c r="T70" s="581"/>
      <c r="U70" s="581"/>
    </row>
    <row r="71" customFormat="false" ht="19.5" hidden="false" customHeight="true" outlineLevel="0" collapsed="false">
      <c r="A71" s="582" t="s">
        <v>328</v>
      </c>
      <c r="B71" s="582"/>
      <c r="C71" s="582"/>
      <c r="D71" s="582"/>
      <c r="E71" s="582"/>
      <c r="F71" s="582"/>
      <c r="G71" s="582"/>
      <c r="H71" s="582"/>
      <c r="I71" s="582"/>
      <c r="J71" s="582"/>
      <c r="K71" s="582"/>
      <c r="L71" s="582"/>
      <c r="M71" s="582"/>
      <c r="N71" s="582"/>
      <c r="O71" s="582"/>
      <c r="P71" s="582"/>
      <c r="Q71" s="582"/>
      <c r="R71" s="582"/>
      <c r="S71" s="582"/>
      <c r="T71" s="582"/>
      <c r="U71" s="582"/>
    </row>
    <row r="72" customFormat="false" ht="18.75" hidden="false" customHeight="true" outlineLevel="0" collapsed="false">
      <c r="A72" s="469" t="s">
        <v>329</v>
      </c>
      <c r="B72" s="469"/>
      <c r="C72" s="469"/>
      <c r="D72" s="469"/>
      <c r="E72" s="469"/>
      <c r="F72" s="469"/>
      <c r="G72" s="469"/>
      <c r="H72" s="469"/>
      <c r="I72" s="469"/>
      <c r="J72" s="469"/>
      <c r="K72" s="469"/>
      <c r="L72" s="469"/>
      <c r="M72" s="469"/>
      <c r="N72" s="469"/>
      <c r="O72" s="469"/>
      <c r="P72" s="469"/>
      <c r="Q72" s="469"/>
      <c r="R72" s="469"/>
      <c r="S72" s="469"/>
      <c r="T72" s="469"/>
      <c r="U72" s="469"/>
    </row>
    <row r="73" s="470" customFormat="true" ht="12.75" hidden="false" customHeight="true" outlineLevel="0" collapsed="false">
      <c r="A73" s="373" t="s">
        <v>330</v>
      </c>
      <c r="B73" s="367"/>
      <c r="C73" s="367"/>
      <c r="D73" s="367"/>
      <c r="E73" s="367"/>
      <c r="F73" s="367"/>
      <c r="G73" s="367"/>
      <c r="H73" s="367"/>
      <c r="I73" s="367"/>
      <c r="J73" s="367"/>
      <c r="K73" s="367"/>
      <c r="L73" s="367"/>
      <c r="M73" s="367"/>
      <c r="N73" s="367"/>
      <c r="O73" s="367"/>
      <c r="P73" s="367"/>
      <c r="Q73" s="367"/>
      <c r="R73" s="367"/>
      <c r="S73" s="367"/>
      <c r="T73" s="367"/>
      <c r="U73" s="367"/>
    </row>
    <row r="82" customFormat="false" ht="7.5" hidden="false" customHeight="true" outlineLevel="0" collapsed="false"/>
  </sheetData>
  <sheetProtection algorithmName="SHA-512" hashValue="AlRVHN/sOkOJTiHPxNDwMWItAkdyMgQjtUM3IiA75IBUsIsIFfLMRCOFliXSW2Yx7/G5FmRRqe66zyMREjNcAA==" saltValue="tVb/6qK1J+VrjDpZKjeCGg==" spinCount="100000" sheet="true" selectLockedCells="true" selectUnlockedCells="true"/>
  <mergeCells count="39">
    <mergeCell ref="A1:U1"/>
    <mergeCell ref="A2:U2"/>
    <mergeCell ref="A3:U3"/>
    <mergeCell ref="A5:U5"/>
    <mergeCell ref="A12:A14"/>
    <mergeCell ref="A21:A22"/>
    <mergeCell ref="B21:B22"/>
    <mergeCell ref="G21:G22"/>
    <mergeCell ref="H21:H22"/>
    <mergeCell ref="I21:I22"/>
    <mergeCell ref="J21:J22"/>
    <mergeCell ref="K21:K22"/>
    <mergeCell ref="A29:U30"/>
    <mergeCell ref="A31:T31"/>
    <mergeCell ref="A32:U32"/>
    <mergeCell ref="A33:U33"/>
    <mergeCell ref="A36:U36"/>
    <mergeCell ref="A37:U37"/>
    <mergeCell ref="K40:L40"/>
    <mergeCell ref="K43:L43"/>
    <mergeCell ref="K48:L48"/>
    <mergeCell ref="K53:L53"/>
    <mergeCell ref="M57:M58"/>
    <mergeCell ref="R57:R58"/>
    <mergeCell ref="S57:S58"/>
    <mergeCell ref="T57:T58"/>
    <mergeCell ref="U57:U58"/>
    <mergeCell ref="A60:U60"/>
    <mergeCell ref="A63:U63"/>
    <mergeCell ref="A64:U64"/>
    <mergeCell ref="A65:U65"/>
    <mergeCell ref="K68:L69"/>
    <mergeCell ref="M68:M69"/>
    <mergeCell ref="R68:R69"/>
    <mergeCell ref="S68:S69"/>
    <mergeCell ref="T68:T69"/>
    <mergeCell ref="U68:U69"/>
    <mergeCell ref="A71:U71"/>
    <mergeCell ref="A72:U72"/>
  </mergeCells>
  <printOptions headings="false" gridLines="false" gridLinesSet="true" horizontalCentered="true" verticalCentered="true"/>
  <pageMargins left="0.236111111111111" right="0.236111111111111" top="0.747916666666667" bottom="0.747916666666667" header="0.511805555555556" footer="0.315277777777778"/>
  <pageSetup paperSize="8" scale="100" fitToWidth="1" fitToHeight="1" pageOrder="downThenOver" orientation="landscape" blackAndWhite="false" draft="false" cellComments="none" horizontalDpi="300" verticalDpi="300" copies="1"/>
  <headerFooter differentFirst="false" differentOddEven="false">
    <oddHeader>&amp;C&amp;8Version au 01/11/2024</oddHeader>
    <oddFooter>&amp;C&amp;9- &amp;P -</oddFooter>
  </headerFooter>
  <rowBreaks count="1" manualBreakCount="1">
    <brk id="35" man="true" max="16383" min="0"/>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Collabora_Office/25.04.8.3$Linux_X86_64 LibreOffice_project/9b4357e5e7d2aea36bb0c44c25e7b4e3c8b3ba0b</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2018-12-14T13:41:48Z</dcterms:created>
  <dc:creator>JAMILAT GERBRON</dc:creator>
  <dc:description/>
  <dc:language>fr-FR</dc:language>
  <cp:lastModifiedBy>acouder</cp:lastModifiedBy>
  <cp:lastPrinted>2026-03-16T15:43:42Z</cp:lastPrinted>
  <dcterms:modified xsi:type="dcterms:W3CDTF">2025-03-14T11:11:13Z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